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anessa/High-Plains/abrasion data/"/>
    </mc:Choice>
  </mc:AlternateContent>
  <xr:revisionPtr revIDLastSave="0" documentId="13_ncr:1_{C4CBFFE6-D720-864E-85E9-3B72B0F97393}" xr6:coauthVersionLast="47" xr6:coauthVersionMax="47" xr10:uidLastSave="{00000000-0000-0000-0000-000000000000}"/>
  <bookViews>
    <workbookView xWindow="1700" yWindow="500" windowWidth="26980" windowHeight="15580" xr2:uid="{0555351C-5984-4E44-ADE3-06E515416B9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526" i="1" l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20" i="1"/>
  <c r="E621" i="1"/>
  <c r="E622" i="1"/>
  <c r="E623" i="1"/>
  <c r="E624" i="1"/>
  <c r="E625" i="1"/>
  <c r="E626" i="1"/>
  <c r="E627" i="1"/>
  <c r="E628" i="1"/>
  <c r="E629" i="1"/>
  <c r="F620" i="1"/>
  <c r="F621" i="1"/>
  <c r="F622" i="1"/>
  <c r="F623" i="1"/>
  <c r="F624" i="1"/>
  <c r="F625" i="1"/>
  <c r="F626" i="1"/>
  <c r="F627" i="1"/>
  <c r="F628" i="1"/>
  <c r="F629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H597" i="1"/>
  <c r="H596" i="1"/>
  <c r="H593" i="1"/>
  <c r="H581" i="1"/>
  <c r="H579" i="1"/>
  <c r="F568" i="1"/>
  <c r="F569" i="1"/>
  <c r="F570" i="1"/>
  <c r="F571" i="1"/>
  <c r="F572" i="1"/>
  <c r="F573" i="1"/>
  <c r="F574" i="1"/>
  <c r="F575" i="1"/>
  <c r="F576" i="1"/>
  <c r="E568" i="1"/>
  <c r="E569" i="1"/>
  <c r="E570" i="1"/>
  <c r="E571" i="1"/>
  <c r="E572" i="1"/>
  <c r="E573" i="1"/>
  <c r="E574" i="1"/>
  <c r="E575" i="1"/>
  <c r="E576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F526" i="1"/>
  <c r="F527" i="1"/>
  <c r="F528" i="1"/>
  <c r="F529" i="1"/>
  <c r="F530" i="1"/>
  <c r="E526" i="1"/>
  <c r="E527" i="1"/>
  <c r="E528" i="1"/>
  <c r="E529" i="1"/>
  <c r="E530" i="1"/>
  <c r="F525" i="1"/>
  <c r="E525" i="1"/>
  <c r="R525" i="1"/>
  <c r="Q525" i="1"/>
  <c r="R521" i="1"/>
  <c r="R522" i="1"/>
  <c r="R523" i="1"/>
  <c r="R524" i="1"/>
  <c r="Q521" i="1"/>
  <c r="Q522" i="1"/>
  <c r="Q523" i="1"/>
  <c r="Q524" i="1"/>
  <c r="P521" i="1"/>
  <c r="P522" i="1"/>
  <c r="P523" i="1"/>
  <c r="P524" i="1"/>
  <c r="O521" i="1"/>
  <c r="O522" i="1"/>
  <c r="O523" i="1"/>
  <c r="O524" i="1"/>
  <c r="N521" i="1"/>
  <c r="N522" i="1"/>
  <c r="N523" i="1"/>
  <c r="N524" i="1"/>
  <c r="M521" i="1"/>
  <c r="M522" i="1"/>
  <c r="M523" i="1"/>
  <c r="M524" i="1"/>
  <c r="L521" i="1"/>
  <c r="L522" i="1"/>
  <c r="L523" i="1"/>
  <c r="L524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Q440" i="1"/>
  <c r="Q444" i="1"/>
  <c r="P432" i="1"/>
  <c r="P436" i="1"/>
  <c r="P448" i="1"/>
  <c r="O429" i="1"/>
  <c r="Q429" i="1" s="1"/>
  <c r="O430" i="1"/>
  <c r="Q430" i="1" s="1"/>
  <c r="O433" i="1"/>
  <c r="Q433" i="1" s="1"/>
  <c r="O434" i="1"/>
  <c r="Q434" i="1" s="1"/>
  <c r="O437" i="1"/>
  <c r="Q437" i="1" s="1"/>
  <c r="O438" i="1"/>
  <c r="Q438" i="1" s="1"/>
  <c r="O441" i="1"/>
  <c r="Q441" i="1" s="1"/>
  <c r="O442" i="1"/>
  <c r="Q442" i="1" s="1"/>
  <c r="O445" i="1"/>
  <c r="Q445" i="1" s="1"/>
  <c r="O446" i="1"/>
  <c r="Q446" i="1" s="1"/>
  <c r="O449" i="1"/>
  <c r="Q449" i="1" s="1"/>
  <c r="O450" i="1"/>
  <c r="Q450" i="1" s="1"/>
  <c r="N429" i="1"/>
  <c r="P429" i="1" s="1"/>
  <c r="N430" i="1"/>
  <c r="P430" i="1" s="1"/>
  <c r="N431" i="1"/>
  <c r="N433" i="1"/>
  <c r="P433" i="1" s="1"/>
  <c r="N434" i="1"/>
  <c r="P434" i="1" s="1"/>
  <c r="N435" i="1"/>
  <c r="N437" i="1"/>
  <c r="N438" i="1"/>
  <c r="P438" i="1" s="1"/>
  <c r="N439" i="1"/>
  <c r="N441" i="1"/>
  <c r="N442" i="1"/>
  <c r="P442" i="1" s="1"/>
  <c r="N443" i="1"/>
  <c r="N445" i="1"/>
  <c r="P445" i="1" s="1"/>
  <c r="N446" i="1"/>
  <c r="P446" i="1" s="1"/>
  <c r="N447" i="1"/>
  <c r="N449" i="1"/>
  <c r="P449" i="1" s="1"/>
  <c r="N450" i="1"/>
  <c r="P450" i="1" s="1"/>
  <c r="N451" i="1"/>
  <c r="O451" i="1" s="1"/>
  <c r="Q451" i="1" s="1"/>
  <c r="M429" i="1"/>
  <c r="M430" i="1"/>
  <c r="M431" i="1"/>
  <c r="M432" i="1"/>
  <c r="N432" i="1" s="1"/>
  <c r="O432" i="1" s="1"/>
  <c r="Q432" i="1" s="1"/>
  <c r="M433" i="1"/>
  <c r="M434" i="1"/>
  <c r="M435" i="1"/>
  <c r="M436" i="1"/>
  <c r="N436" i="1" s="1"/>
  <c r="O436" i="1" s="1"/>
  <c r="Q436" i="1" s="1"/>
  <c r="M437" i="1"/>
  <c r="M438" i="1"/>
  <c r="M439" i="1"/>
  <c r="M440" i="1"/>
  <c r="N440" i="1" s="1"/>
  <c r="O440" i="1" s="1"/>
  <c r="M441" i="1"/>
  <c r="M442" i="1"/>
  <c r="M443" i="1"/>
  <c r="M444" i="1"/>
  <c r="N444" i="1" s="1"/>
  <c r="O444" i="1" s="1"/>
  <c r="M445" i="1"/>
  <c r="M446" i="1"/>
  <c r="M447" i="1"/>
  <c r="M448" i="1"/>
  <c r="N448" i="1" s="1"/>
  <c r="O448" i="1" s="1"/>
  <c r="Q448" i="1" s="1"/>
  <c r="M449" i="1"/>
  <c r="M450" i="1"/>
  <c r="M451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P409" i="1"/>
  <c r="R409" i="1" s="1"/>
  <c r="P421" i="1"/>
  <c r="R421" i="1" s="1"/>
  <c r="P425" i="1"/>
  <c r="R425" i="1" s="1"/>
  <c r="O406" i="1"/>
  <c r="Q406" i="1" s="1"/>
  <c r="O410" i="1"/>
  <c r="Q410" i="1" s="1"/>
  <c r="O414" i="1"/>
  <c r="Q414" i="1" s="1"/>
  <c r="O418" i="1"/>
  <c r="Q418" i="1" s="1"/>
  <c r="O422" i="1"/>
  <c r="Q422" i="1" s="1"/>
  <c r="O426" i="1"/>
  <c r="Q426" i="1" s="1"/>
  <c r="N406" i="1"/>
  <c r="P406" i="1" s="1"/>
  <c r="R406" i="1" s="1"/>
  <c r="N407" i="1"/>
  <c r="N410" i="1"/>
  <c r="P410" i="1" s="1"/>
  <c r="R410" i="1" s="1"/>
  <c r="N411" i="1"/>
  <c r="N414" i="1"/>
  <c r="P414" i="1" s="1"/>
  <c r="R414" i="1" s="1"/>
  <c r="N415" i="1"/>
  <c r="N418" i="1"/>
  <c r="P418" i="1" s="1"/>
  <c r="R418" i="1" s="1"/>
  <c r="N419" i="1"/>
  <c r="N422" i="1"/>
  <c r="P422" i="1" s="1"/>
  <c r="R422" i="1" s="1"/>
  <c r="N423" i="1"/>
  <c r="N426" i="1"/>
  <c r="P426" i="1" s="1"/>
  <c r="R426" i="1" s="1"/>
  <c r="N427" i="1"/>
  <c r="M406" i="1"/>
  <c r="M407" i="1"/>
  <c r="M408" i="1"/>
  <c r="N408" i="1" s="1"/>
  <c r="M409" i="1"/>
  <c r="N409" i="1" s="1"/>
  <c r="O409" i="1" s="1"/>
  <c r="Q409" i="1" s="1"/>
  <c r="M410" i="1"/>
  <c r="M411" i="1"/>
  <c r="M412" i="1"/>
  <c r="N412" i="1" s="1"/>
  <c r="M413" i="1"/>
  <c r="N413" i="1" s="1"/>
  <c r="O413" i="1" s="1"/>
  <c r="Q413" i="1" s="1"/>
  <c r="M414" i="1"/>
  <c r="M415" i="1"/>
  <c r="M416" i="1"/>
  <c r="N416" i="1" s="1"/>
  <c r="M417" i="1"/>
  <c r="N417" i="1" s="1"/>
  <c r="O417" i="1" s="1"/>
  <c r="Q417" i="1" s="1"/>
  <c r="M418" i="1"/>
  <c r="M419" i="1"/>
  <c r="M420" i="1"/>
  <c r="N420" i="1" s="1"/>
  <c r="M421" i="1"/>
  <c r="N421" i="1" s="1"/>
  <c r="O421" i="1" s="1"/>
  <c r="Q421" i="1" s="1"/>
  <c r="M422" i="1"/>
  <c r="M423" i="1"/>
  <c r="M424" i="1"/>
  <c r="N424" i="1" s="1"/>
  <c r="M425" i="1"/>
  <c r="N425" i="1" s="1"/>
  <c r="O425" i="1" s="1"/>
  <c r="Q425" i="1" s="1"/>
  <c r="M426" i="1"/>
  <c r="M427" i="1"/>
  <c r="M428" i="1"/>
  <c r="N428" i="1" s="1"/>
  <c r="L406" i="1"/>
  <c r="L407" i="1"/>
  <c r="L408" i="1"/>
  <c r="L409" i="1"/>
  <c r="L410" i="1"/>
  <c r="L411" i="1"/>
  <c r="L412" i="1"/>
  <c r="L413" i="1"/>
  <c r="P413" i="1" s="1"/>
  <c r="R413" i="1" s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M386" i="1"/>
  <c r="N386" i="1" s="1"/>
  <c r="M387" i="1"/>
  <c r="N387" i="1" s="1"/>
  <c r="M388" i="1"/>
  <c r="N388" i="1" s="1"/>
  <c r="M389" i="1"/>
  <c r="N389" i="1" s="1"/>
  <c r="M390" i="1"/>
  <c r="N390" i="1" s="1"/>
  <c r="M391" i="1"/>
  <c r="N391" i="1" s="1"/>
  <c r="M392" i="1"/>
  <c r="N392" i="1" s="1"/>
  <c r="M393" i="1"/>
  <c r="N393" i="1" s="1"/>
  <c r="M394" i="1"/>
  <c r="N394" i="1" s="1"/>
  <c r="M395" i="1"/>
  <c r="N395" i="1" s="1"/>
  <c r="M396" i="1"/>
  <c r="N396" i="1" s="1"/>
  <c r="M397" i="1"/>
  <c r="N397" i="1" s="1"/>
  <c r="M398" i="1"/>
  <c r="N398" i="1" s="1"/>
  <c r="M399" i="1"/>
  <c r="N399" i="1" s="1"/>
  <c r="M400" i="1"/>
  <c r="N400" i="1" s="1"/>
  <c r="M401" i="1"/>
  <c r="N401" i="1" s="1"/>
  <c r="M402" i="1"/>
  <c r="N402" i="1" s="1"/>
  <c r="M403" i="1"/>
  <c r="N403" i="1" s="1"/>
  <c r="M404" i="1"/>
  <c r="N404" i="1" s="1"/>
  <c r="M405" i="1"/>
  <c r="N405" i="1" s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O365" i="1"/>
  <c r="Q365" i="1" s="1"/>
  <c r="O369" i="1"/>
  <c r="Q369" i="1" s="1"/>
  <c r="O373" i="1"/>
  <c r="Q373" i="1" s="1"/>
  <c r="O377" i="1"/>
  <c r="Q377" i="1" s="1"/>
  <c r="O381" i="1"/>
  <c r="Q381" i="1" s="1"/>
  <c r="O385" i="1"/>
  <c r="Q385" i="1" s="1"/>
  <c r="N365" i="1"/>
  <c r="N368" i="1"/>
  <c r="P368" i="1" s="1"/>
  <c r="R368" i="1" s="1"/>
  <c r="N369" i="1"/>
  <c r="N372" i="1"/>
  <c r="P372" i="1" s="1"/>
  <c r="R372" i="1" s="1"/>
  <c r="N373" i="1"/>
  <c r="N376" i="1"/>
  <c r="P376" i="1" s="1"/>
  <c r="R376" i="1" s="1"/>
  <c r="N377" i="1"/>
  <c r="N380" i="1"/>
  <c r="P380" i="1" s="1"/>
  <c r="R380" i="1" s="1"/>
  <c r="N381" i="1"/>
  <c r="N384" i="1"/>
  <c r="P384" i="1" s="1"/>
  <c r="R384" i="1" s="1"/>
  <c r="N385" i="1"/>
  <c r="M365" i="1"/>
  <c r="M366" i="1"/>
  <c r="N366" i="1" s="1"/>
  <c r="M367" i="1"/>
  <c r="N367" i="1" s="1"/>
  <c r="M368" i="1"/>
  <c r="M369" i="1"/>
  <c r="M370" i="1"/>
  <c r="N370" i="1" s="1"/>
  <c r="M371" i="1"/>
  <c r="N371" i="1" s="1"/>
  <c r="M372" i="1"/>
  <c r="M373" i="1"/>
  <c r="M374" i="1"/>
  <c r="N374" i="1" s="1"/>
  <c r="M375" i="1"/>
  <c r="N375" i="1" s="1"/>
  <c r="M376" i="1"/>
  <c r="M377" i="1"/>
  <c r="M378" i="1"/>
  <c r="N378" i="1" s="1"/>
  <c r="M379" i="1"/>
  <c r="N379" i="1" s="1"/>
  <c r="M380" i="1"/>
  <c r="M381" i="1"/>
  <c r="M382" i="1"/>
  <c r="N382" i="1" s="1"/>
  <c r="M383" i="1"/>
  <c r="N383" i="1" s="1"/>
  <c r="M384" i="1"/>
  <c r="M385" i="1"/>
  <c r="L365" i="1"/>
  <c r="L366" i="1"/>
  <c r="L367" i="1"/>
  <c r="L368" i="1"/>
  <c r="L369" i="1"/>
  <c r="P369" i="1" s="1"/>
  <c r="R369" i="1" s="1"/>
  <c r="L370" i="1"/>
  <c r="L371" i="1"/>
  <c r="L372" i="1"/>
  <c r="L373" i="1"/>
  <c r="P373" i="1" s="1"/>
  <c r="R373" i="1" s="1"/>
  <c r="L374" i="1"/>
  <c r="L375" i="1"/>
  <c r="L376" i="1"/>
  <c r="L377" i="1"/>
  <c r="P377" i="1" s="1"/>
  <c r="R377" i="1" s="1"/>
  <c r="L378" i="1"/>
  <c r="L379" i="1"/>
  <c r="L380" i="1"/>
  <c r="L381" i="1"/>
  <c r="P381" i="1" s="1"/>
  <c r="R381" i="1" s="1"/>
  <c r="L382" i="1"/>
  <c r="L383" i="1"/>
  <c r="L384" i="1"/>
  <c r="L385" i="1"/>
  <c r="P385" i="1" s="1"/>
  <c r="R385" i="1" s="1"/>
  <c r="F522" i="1"/>
  <c r="F523" i="1"/>
  <c r="F524" i="1"/>
  <c r="E522" i="1"/>
  <c r="E523" i="1"/>
  <c r="E524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42" i="1"/>
  <c r="E443" i="1"/>
  <c r="E444" i="1"/>
  <c r="E445" i="1"/>
  <c r="E446" i="1"/>
  <c r="F442" i="1"/>
  <c r="F443" i="1"/>
  <c r="F444" i="1"/>
  <c r="F445" i="1"/>
  <c r="F446" i="1"/>
  <c r="E441" i="1"/>
  <c r="F441" i="1"/>
  <c r="E434" i="1"/>
  <c r="E435" i="1"/>
  <c r="E436" i="1"/>
  <c r="E437" i="1"/>
  <c r="E438" i="1"/>
  <c r="E439" i="1"/>
  <c r="E440" i="1"/>
  <c r="F434" i="1"/>
  <c r="F435" i="1"/>
  <c r="F436" i="1"/>
  <c r="F437" i="1"/>
  <c r="F438" i="1"/>
  <c r="F439" i="1"/>
  <c r="F44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20" i="1"/>
  <c r="E420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01" i="1"/>
  <c r="E401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380" i="1"/>
  <c r="F381" i="1"/>
  <c r="F382" i="1"/>
  <c r="F383" i="1"/>
  <c r="F384" i="1"/>
  <c r="F385" i="1"/>
  <c r="F386" i="1"/>
  <c r="E380" i="1"/>
  <c r="E381" i="1"/>
  <c r="E382" i="1"/>
  <c r="E383" i="1"/>
  <c r="E384" i="1"/>
  <c r="E385" i="1"/>
  <c r="E386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R361" i="1"/>
  <c r="O360" i="1"/>
  <c r="Q360" i="1" s="1"/>
  <c r="O361" i="1"/>
  <c r="Q361" i="1" s="1"/>
  <c r="N357" i="1"/>
  <c r="P357" i="1" s="1"/>
  <c r="R357" i="1" s="1"/>
  <c r="N361" i="1"/>
  <c r="P361" i="1" s="1"/>
  <c r="M354" i="1"/>
  <c r="N354" i="1" s="1"/>
  <c r="M355" i="1"/>
  <c r="N355" i="1" s="1"/>
  <c r="O355" i="1" s="1"/>
  <c r="Q355" i="1" s="1"/>
  <c r="M356" i="1"/>
  <c r="N356" i="1" s="1"/>
  <c r="O356" i="1" s="1"/>
  <c r="Q356" i="1" s="1"/>
  <c r="M357" i="1"/>
  <c r="M358" i="1"/>
  <c r="N358" i="1" s="1"/>
  <c r="M359" i="1"/>
  <c r="N359" i="1" s="1"/>
  <c r="O359" i="1" s="1"/>
  <c r="Q359" i="1" s="1"/>
  <c r="M360" i="1"/>
  <c r="N360" i="1" s="1"/>
  <c r="P360" i="1" s="1"/>
  <c r="R360" i="1" s="1"/>
  <c r="M361" i="1"/>
  <c r="M362" i="1"/>
  <c r="N362" i="1" s="1"/>
  <c r="M363" i="1"/>
  <c r="N363" i="1" s="1"/>
  <c r="O363" i="1" s="1"/>
  <c r="Q363" i="1" s="1"/>
  <c r="M364" i="1"/>
  <c r="N364" i="1" s="1"/>
  <c r="O364" i="1" s="1"/>
  <c r="Q364" i="1" s="1"/>
  <c r="L354" i="1"/>
  <c r="L355" i="1"/>
  <c r="L356" i="1"/>
  <c r="P356" i="1" s="1"/>
  <c r="R356" i="1" s="1"/>
  <c r="L357" i="1"/>
  <c r="L358" i="1"/>
  <c r="L359" i="1"/>
  <c r="L360" i="1"/>
  <c r="L361" i="1"/>
  <c r="L362" i="1"/>
  <c r="L363" i="1"/>
  <c r="L364" i="1"/>
  <c r="P364" i="1" s="1"/>
  <c r="R364" i="1" s="1"/>
  <c r="P338" i="1"/>
  <c r="R338" i="1" s="1"/>
  <c r="P339" i="1"/>
  <c r="R339" i="1" s="1"/>
  <c r="P346" i="1"/>
  <c r="R346" i="1" s="1"/>
  <c r="P347" i="1"/>
  <c r="R347" i="1" s="1"/>
  <c r="O336" i="1"/>
  <c r="Q336" i="1" s="1"/>
  <c r="O337" i="1"/>
  <c r="Q337" i="1" s="1"/>
  <c r="O344" i="1"/>
  <c r="Q344" i="1" s="1"/>
  <c r="O345" i="1"/>
  <c r="Q345" i="1" s="1"/>
  <c r="O352" i="1"/>
  <c r="Q352" i="1" s="1"/>
  <c r="O353" i="1"/>
  <c r="Q353" i="1" s="1"/>
  <c r="N338" i="1"/>
  <c r="O338" i="1" s="1"/>
  <c r="Q338" i="1" s="1"/>
  <c r="N339" i="1"/>
  <c r="O339" i="1" s="1"/>
  <c r="Q339" i="1" s="1"/>
  <c r="N342" i="1"/>
  <c r="O342" i="1" s="1"/>
  <c r="Q342" i="1" s="1"/>
  <c r="N343" i="1"/>
  <c r="O343" i="1" s="1"/>
  <c r="Q343" i="1" s="1"/>
  <c r="N346" i="1"/>
  <c r="O346" i="1" s="1"/>
  <c r="Q346" i="1" s="1"/>
  <c r="N347" i="1"/>
  <c r="O347" i="1" s="1"/>
  <c r="Q347" i="1" s="1"/>
  <c r="N350" i="1"/>
  <c r="O350" i="1" s="1"/>
  <c r="Q350" i="1" s="1"/>
  <c r="N351" i="1"/>
  <c r="O351" i="1" s="1"/>
  <c r="Q351" i="1" s="1"/>
  <c r="M336" i="1"/>
  <c r="N336" i="1" s="1"/>
  <c r="P336" i="1" s="1"/>
  <c r="R336" i="1" s="1"/>
  <c r="M337" i="1"/>
  <c r="N337" i="1" s="1"/>
  <c r="P337" i="1" s="1"/>
  <c r="R337" i="1" s="1"/>
  <c r="M338" i="1"/>
  <c r="M339" i="1"/>
  <c r="M340" i="1"/>
  <c r="N340" i="1" s="1"/>
  <c r="P340" i="1" s="1"/>
  <c r="R340" i="1" s="1"/>
  <c r="M341" i="1"/>
  <c r="N341" i="1" s="1"/>
  <c r="P341" i="1" s="1"/>
  <c r="R341" i="1" s="1"/>
  <c r="M342" i="1"/>
  <c r="M343" i="1"/>
  <c r="M344" i="1"/>
  <c r="N344" i="1" s="1"/>
  <c r="P344" i="1" s="1"/>
  <c r="R344" i="1" s="1"/>
  <c r="M345" i="1"/>
  <c r="N345" i="1" s="1"/>
  <c r="P345" i="1" s="1"/>
  <c r="R345" i="1" s="1"/>
  <c r="M346" i="1"/>
  <c r="M347" i="1"/>
  <c r="M348" i="1"/>
  <c r="N348" i="1" s="1"/>
  <c r="P348" i="1" s="1"/>
  <c r="R348" i="1" s="1"/>
  <c r="M349" i="1"/>
  <c r="N349" i="1" s="1"/>
  <c r="P349" i="1" s="1"/>
  <c r="R349" i="1" s="1"/>
  <c r="M350" i="1"/>
  <c r="M351" i="1"/>
  <c r="M352" i="1"/>
  <c r="N352" i="1" s="1"/>
  <c r="P352" i="1" s="1"/>
  <c r="R352" i="1" s="1"/>
  <c r="M353" i="1"/>
  <c r="N353" i="1" s="1"/>
  <c r="P353" i="1" s="1"/>
  <c r="R353" i="1" s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N319" i="1"/>
  <c r="P319" i="1" s="1"/>
  <c r="R319" i="1" s="1"/>
  <c r="N323" i="1"/>
  <c r="P323" i="1" s="1"/>
  <c r="R323" i="1" s="1"/>
  <c r="N327" i="1"/>
  <c r="P327" i="1" s="1"/>
  <c r="R327" i="1" s="1"/>
  <c r="N331" i="1"/>
  <c r="P331" i="1" s="1"/>
  <c r="R331" i="1" s="1"/>
  <c r="N335" i="1"/>
  <c r="P335" i="1" s="1"/>
  <c r="R335" i="1" s="1"/>
  <c r="M317" i="1"/>
  <c r="N317" i="1" s="1"/>
  <c r="M318" i="1"/>
  <c r="N318" i="1" s="1"/>
  <c r="M319" i="1"/>
  <c r="M320" i="1"/>
  <c r="N320" i="1" s="1"/>
  <c r="M321" i="1"/>
  <c r="N321" i="1" s="1"/>
  <c r="M322" i="1"/>
  <c r="N322" i="1" s="1"/>
  <c r="M323" i="1"/>
  <c r="M324" i="1"/>
  <c r="N324" i="1" s="1"/>
  <c r="M325" i="1"/>
  <c r="N325" i="1" s="1"/>
  <c r="M326" i="1"/>
  <c r="N326" i="1" s="1"/>
  <c r="M327" i="1"/>
  <c r="M328" i="1"/>
  <c r="N328" i="1" s="1"/>
  <c r="M329" i="1"/>
  <c r="N329" i="1" s="1"/>
  <c r="M330" i="1"/>
  <c r="N330" i="1" s="1"/>
  <c r="M331" i="1"/>
  <c r="M332" i="1"/>
  <c r="N332" i="1" s="1"/>
  <c r="M333" i="1"/>
  <c r="N333" i="1" s="1"/>
  <c r="M334" i="1"/>
  <c r="N334" i="1" s="1"/>
  <c r="M335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N300" i="1"/>
  <c r="O300" i="1" s="1"/>
  <c r="Q300" i="1" s="1"/>
  <c r="N301" i="1"/>
  <c r="O301" i="1" s="1"/>
  <c r="Q301" i="1" s="1"/>
  <c r="N304" i="1"/>
  <c r="O304" i="1" s="1"/>
  <c r="Q304" i="1" s="1"/>
  <c r="N305" i="1"/>
  <c r="O305" i="1" s="1"/>
  <c r="Q305" i="1" s="1"/>
  <c r="N308" i="1"/>
  <c r="O308" i="1" s="1"/>
  <c r="Q308" i="1" s="1"/>
  <c r="N309" i="1"/>
  <c r="O309" i="1" s="1"/>
  <c r="Q309" i="1" s="1"/>
  <c r="N312" i="1"/>
  <c r="O312" i="1" s="1"/>
  <c r="Q312" i="1" s="1"/>
  <c r="N313" i="1"/>
  <c r="O313" i="1" s="1"/>
  <c r="Q313" i="1" s="1"/>
  <c r="N316" i="1"/>
  <c r="O316" i="1" s="1"/>
  <c r="Q316" i="1" s="1"/>
  <c r="M299" i="1"/>
  <c r="N299" i="1" s="1"/>
  <c r="M300" i="1"/>
  <c r="M301" i="1"/>
  <c r="M302" i="1"/>
  <c r="N302" i="1" s="1"/>
  <c r="M303" i="1"/>
  <c r="N303" i="1" s="1"/>
  <c r="M304" i="1"/>
  <c r="M305" i="1"/>
  <c r="M306" i="1"/>
  <c r="N306" i="1" s="1"/>
  <c r="M307" i="1"/>
  <c r="N307" i="1" s="1"/>
  <c r="M308" i="1"/>
  <c r="M309" i="1"/>
  <c r="M310" i="1"/>
  <c r="N310" i="1" s="1"/>
  <c r="M311" i="1"/>
  <c r="N311" i="1" s="1"/>
  <c r="M312" i="1"/>
  <c r="M313" i="1"/>
  <c r="M314" i="1"/>
  <c r="N314" i="1" s="1"/>
  <c r="M315" i="1"/>
  <c r="N315" i="1" s="1"/>
  <c r="M316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E364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E347" i="1"/>
  <c r="F347" i="1"/>
  <c r="E345" i="1"/>
  <c r="E346" i="1"/>
  <c r="F345" i="1"/>
  <c r="F346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E299" i="1"/>
  <c r="E300" i="1"/>
  <c r="E301" i="1"/>
  <c r="E302" i="1"/>
  <c r="E303" i="1"/>
  <c r="E304" i="1"/>
  <c r="F299" i="1"/>
  <c r="F300" i="1"/>
  <c r="F301" i="1"/>
  <c r="F302" i="1"/>
  <c r="F303" i="1"/>
  <c r="F304" i="1"/>
  <c r="O279" i="1"/>
  <c r="Q279" i="1" s="1"/>
  <c r="O283" i="1"/>
  <c r="Q283" i="1" s="1"/>
  <c r="O287" i="1"/>
  <c r="Q287" i="1" s="1"/>
  <c r="O291" i="1"/>
  <c r="Q291" i="1" s="1"/>
  <c r="O295" i="1"/>
  <c r="Q295" i="1" s="1"/>
  <c r="N276" i="1"/>
  <c r="N279" i="1"/>
  <c r="P279" i="1" s="1"/>
  <c r="R279" i="1" s="1"/>
  <c r="N280" i="1"/>
  <c r="N283" i="1"/>
  <c r="P283" i="1" s="1"/>
  <c r="R283" i="1" s="1"/>
  <c r="N284" i="1"/>
  <c r="N287" i="1"/>
  <c r="P287" i="1" s="1"/>
  <c r="R287" i="1" s="1"/>
  <c r="N288" i="1"/>
  <c r="N291" i="1"/>
  <c r="P291" i="1" s="1"/>
  <c r="R291" i="1" s="1"/>
  <c r="N292" i="1"/>
  <c r="N295" i="1"/>
  <c r="P295" i="1" s="1"/>
  <c r="R295" i="1" s="1"/>
  <c r="N296" i="1"/>
  <c r="M276" i="1"/>
  <c r="M277" i="1"/>
  <c r="N277" i="1" s="1"/>
  <c r="M278" i="1"/>
  <c r="N278" i="1" s="1"/>
  <c r="M279" i="1"/>
  <c r="M280" i="1"/>
  <c r="M281" i="1"/>
  <c r="N281" i="1" s="1"/>
  <c r="M282" i="1"/>
  <c r="N282" i="1" s="1"/>
  <c r="M283" i="1"/>
  <c r="M284" i="1"/>
  <c r="M285" i="1"/>
  <c r="N285" i="1" s="1"/>
  <c r="M286" i="1"/>
  <c r="N286" i="1" s="1"/>
  <c r="M287" i="1"/>
  <c r="M288" i="1"/>
  <c r="M289" i="1"/>
  <c r="N289" i="1" s="1"/>
  <c r="M290" i="1"/>
  <c r="N290" i="1" s="1"/>
  <c r="M291" i="1"/>
  <c r="M292" i="1"/>
  <c r="M293" i="1"/>
  <c r="N293" i="1" s="1"/>
  <c r="M294" i="1"/>
  <c r="N294" i="1" s="1"/>
  <c r="M295" i="1"/>
  <c r="M296" i="1"/>
  <c r="M297" i="1"/>
  <c r="N297" i="1" s="1"/>
  <c r="M298" i="1"/>
  <c r="N298" i="1" s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O263" i="1"/>
  <c r="Q263" i="1" s="1"/>
  <c r="N254" i="1"/>
  <c r="N255" i="1"/>
  <c r="N262" i="1"/>
  <c r="P262" i="1" s="1"/>
  <c r="R262" i="1" s="1"/>
  <c r="N263" i="1"/>
  <c r="P263" i="1" s="1"/>
  <c r="R263" i="1" s="1"/>
  <c r="N270" i="1"/>
  <c r="P270" i="1" s="1"/>
  <c r="R270" i="1" s="1"/>
  <c r="N271" i="1"/>
  <c r="P271" i="1" s="1"/>
  <c r="R271" i="1" s="1"/>
  <c r="M252" i="1"/>
  <c r="N252" i="1" s="1"/>
  <c r="M253" i="1"/>
  <c r="N253" i="1" s="1"/>
  <c r="M254" i="1"/>
  <c r="M255" i="1"/>
  <c r="M256" i="1"/>
  <c r="N256" i="1" s="1"/>
  <c r="M257" i="1"/>
  <c r="N257" i="1" s="1"/>
  <c r="M258" i="1"/>
  <c r="N258" i="1" s="1"/>
  <c r="M259" i="1"/>
  <c r="N259" i="1" s="1"/>
  <c r="O259" i="1" s="1"/>
  <c r="Q259" i="1" s="1"/>
  <c r="M260" i="1"/>
  <c r="N260" i="1" s="1"/>
  <c r="M261" i="1"/>
  <c r="N261" i="1" s="1"/>
  <c r="M262" i="1"/>
  <c r="M263" i="1"/>
  <c r="M264" i="1"/>
  <c r="N264" i="1" s="1"/>
  <c r="M265" i="1"/>
  <c r="N265" i="1" s="1"/>
  <c r="M266" i="1"/>
  <c r="N266" i="1" s="1"/>
  <c r="M267" i="1"/>
  <c r="N267" i="1" s="1"/>
  <c r="M268" i="1"/>
  <c r="N268" i="1" s="1"/>
  <c r="M269" i="1"/>
  <c r="N269" i="1" s="1"/>
  <c r="M270" i="1"/>
  <c r="M271" i="1"/>
  <c r="M272" i="1"/>
  <c r="N272" i="1" s="1"/>
  <c r="M273" i="1"/>
  <c r="N273" i="1" s="1"/>
  <c r="M274" i="1"/>
  <c r="N274" i="1" s="1"/>
  <c r="M275" i="1"/>
  <c r="N275" i="1" s="1"/>
  <c r="O275" i="1" s="1"/>
  <c r="Q275" i="1" s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P236" i="1"/>
  <c r="R236" i="1" s="1"/>
  <c r="P237" i="1"/>
  <c r="R237" i="1" s="1"/>
  <c r="P244" i="1"/>
  <c r="R244" i="1" s="1"/>
  <c r="P245" i="1"/>
  <c r="R245" i="1" s="1"/>
  <c r="O230" i="1"/>
  <c r="Q230" i="1" s="1"/>
  <c r="O231" i="1"/>
  <c r="Q231" i="1" s="1"/>
  <c r="O238" i="1"/>
  <c r="Q238" i="1" s="1"/>
  <c r="O239" i="1"/>
  <c r="Q239" i="1" s="1"/>
  <c r="O246" i="1"/>
  <c r="Q246" i="1" s="1"/>
  <c r="O247" i="1"/>
  <c r="Q247" i="1" s="1"/>
  <c r="N232" i="1"/>
  <c r="O232" i="1" s="1"/>
  <c r="Q232" i="1" s="1"/>
  <c r="N233" i="1"/>
  <c r="N236" i="1"/>
  <c r="O236" i="1" s="1"/>
  <c r="Q236" i="1" s="1"/>
  <c r="N237" i="1"/>
  <c r="O237" i="1" s="1"/>
  <c r="Q237" i="1" s="1"/>
  <c r="N240" i="1"/>
  <c r="O240" i="1" s="1"/>
  <c r="Q240" i="1" s="1"/>
  <c r="N241" i="1"/>
  <c r="N244" i="1"/>
  <c r="O244" i="1" s="1"/>
  <c r="Q244" i="1" s="1"/>
  <c r="N245" i="1"/>
  <c r="O245" i="1" s="1"/>
  <c r="Q245" i="1" s="1"/>
  <c r="N248" i="1"/>
  <c r="O248" i="1" s="1"/>
  <c r="Q248" i="1" s="1"/>
  <c r="N249" i="1"/>
  <c r="M230" i="1"/>
  <c r="N230" i="1" s="1"/>
  <c r="P230" i="1" s="1"/>
  <c r="R230" i="1" s="1"/>
  <c r="M231" i="1"/>
  <c r="N231" i="1" s="1"/>
  <c r="P231" i="1" s="1"/>
  <c r="R231" i="1" s="1"/>
  <c r="M232" i="1"/>
  <c r="M233" i="1"/>
  <c r="M234" i="1"/>
  <c r="N234" i="1" s="1"/>
  <c r="P234" i="1" s="1"/>
  <c r="R234" i="1" s="1"/>
  <c r="M235" i="1"/>
  <c r="N235" i="1" s="1"/>
  <c r="P235" i="1" s="1"/>
  <c r="R235" i="1" s="1"/>
  <c r="M236" i="1"/>
  <c r="M237" i="1"/>
  <c r="M238" i="1"/>
  <c r="N238" i="1" s="1"/>
  <c r="P238" i="1" s="1"/>
  <c r="R238" i="1" s="1"/>
  <c r="M239" i="1"/>
  <c r="N239" i="1" s="1"/>
  <c r="P239" i="1" s="1"/>
  <c r="R239" i="1" s="1"/>
  <c r="M240" i="1"/>
  <c r="M241" i="1"/>
  <c r="M242" i="1"/>
  <c r="N242" i="1" s="1"/>
  <c r="P242" i="1" s="1"/>
  <c r="R242" i="1" s="1"/>
  <c r="M243" i="1"/>
  <c r="N243" i="1" s="1"/>
  <c r="P243" i="1" s="1"/>
  <c r="R243" i="1" s="1"/>
  <c r="M244" i="1"/>
  <c r="M245" i="1"/>
  <c r="M246" i="1"/>
  <c r="N246" i="1" s="1"/>
  <c r="P246" i="1" s="1"/>
  <c r="R246" i="1" s="1"/>
  <c r="M247" i="1"/>
  <c r="N247" i="1" s="1"/>
  <c r="P247" i="1" s="1"/>
  <c r="R247" i="1" s="1"/>
  <c r="M248" i="1"/>
  <c r="M249" i="1"/>
  <c r="M250" i="1"/>
  <c r="N250" i="1" s="1"/>
  <c r="P250" i="1" s="1"/>
  <c r="R250" i="1" s="1"/>
  <c r="M251" i="1"/>
  <c r="N251" i="1" s="1"/>
  <c r="P251" i="1" s="1"/>
  <c r="R251" i="1" s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P212" i="1"/>
  <c r="R212" i="1" s="1"/>
  <c r="P220" i="1"/>
  <c r="R220" i="1" s="1"/>
  <c r="P228" i="1"/>
  <c r="R228" i="1" s="1"/>
  <c r="O213" i="1"/>
  <c r="Q213" i="1" s="1"/>
  <c r="O216" i="1"/>
  <c r="Q216" i="1" s="1"/>
  <c r="O217" i="1"/>
  <c r="Q217" i="1" s="1"/>
  <c r="O221" i="1"/>
  <c r="Q221" i="1" s="1"/>
  <c r="O224" i="1"/>
  <c r="Q224" i="1" s="1"/>
  <c r="O225" i="1"/>
  <c r="Q225" i="1" s="1"/>
  <c r="O229" i="1"/>
  <c r="Q229" i="1" s="1"/>
  <c r="N213" i="1"/>
  <c r="P213" i="1" s="1"/>
  <c r="R213" i="1" s="1"/>
  <c r="N214" i="1"/>
  <c r="N217" i="1"/>
  <c r="N218" i="1"/>
  <c r="N221" i="1"/>
  <c r="P221" i="1" s="1"/>
  <c r="R221" i="1" s="1"/>
  <c r="N222" i="1"/>
  <c r="N225" i="1"/>
  <c r="N226" i="1"/>
  <c r="N229" i="1"/>
  <c r="P229" i="1" s="1"/>
  <c r="R229" i="1" s="1"/>
  <c r="M211" i="1"/>
  <c r="N211" i="1" s="1"/>
  <c r="M212" i="1"/>
  <c r="N212" i="1" s="1"/>
  <c r="O212" i="1" s="1"/>
  <c r="Q212" i="1" s="1"/>
  <c r="M213" i="1"/>
  <c r="M214" i="1"/>
  <c r="M215" i="1"/>
  <c r="N215" i="1" s="1"/>
  <c r="M216" i="1"/>
  <c r="N216" i="1" s="1"/>
  <c r="M217" i="1"/>
  <c r="M218" i="1"/>
  <c r="M219" i="1"/>
  <c r="N219" i="1" s="1"/>
  <c r="M220" i="1"/>
  <c r="N220" i="1" s="1"/>
  <c r="O220" i="1" s="1"/>
  <c r="Q220" i="1" s="1"/>
  <c r="M221" i="1"/>
  <c r="M222" i="1"/>
  <c r="M223" i="1"/>
  <c r="N223" i="1" s="1"/>
  <c r="M224" i="1"/>
  <c r="N224" i="1" s="1"/>
  <c r="M225" i="1"/>
  <c r="M226" i="1"/>
  <c r="M227" i="1"/>
  <c r="N227" i="1" s="1"/>
  <c r="M228" i="1"/>
  <c r="N228" i="1" s="1"/>
  <c r="O228" i="1" s="1"/>
  <c r="Q228" i="1" s="1"/>
  <c r="M229" i="1"/>
  <c r="L211" i="1"/>
  <c r="L212" i="1"/>
  <c r="L213" i="1"/>
  <c r="L214" i="1"/>
  <c r="L215" i="1"/>
  <c r="L216" i="1"/>
  <c r="P216" i="1" s="1"/>
  <c r="R216" i="1" s="1"/>
  <c r="L217" i="1"/>
  <c r="L218" i="1"/>
  <c r="L219" i="1"/>
  <c r="L220" i="1"/>
  <c r="L221" i="1"/>
  <c r="L222" i="1"/>
  <c r="L223" i="1"/>
  <c r="L224" i="1"/>
  <c r="P224" i="1" s="1"/>
  <c r="R224" i="1" s="1"/>
  <c r="L225" i="1"/>
  <c r="L226" i="1"/>
  <c r="L227" i="1"/>
  <c r="L228" i="1"/>
  <c r="L229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77" i="1"/>
  <c r="F278" i="1"/>
  <c r="F279" i="1"/>
  <c r="F280" i="1"/>
  <c r="F281" i="1"/>
  <c r="F282" i="1"/>
  <c r="F283" i="1"/>
  <c r="E277" i="1"/>
  <c r="E278" i="1"/>
  <c r="E279" i="1"/>
  <c r="E280" i="1"/>
  <c r="E281" i="1"/>
  <c r="E282" i="1"/>
  <c r="E283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P199" i="1"/>
  <c r="R199" i="1" s="1"/>
  <c r="P181" i="1"/>
  <c r="R181" i="1" s="1"/>
  <c r="P197" i="1"/>
  <c r="R197" i="1" s="1"/>
  <c r="O202" i="1"/>
  <c r="Q202" i="1" s="1"/>
  <c r="O206" i="1"/>
  <c r="Q206" i="1" s="1"/>
  <c r="O207" i="1"/>
  <c r="Q207" i="1" s="1"/>
  <c r="N198" i="1"/>
  <c r="O198" i="1" s="1"/>
  <c r="Q198" i="1" s="1"/>
  <c r="N200" i="1"/>
  <c r="O200" i="1" s="1"/>
  <c r="Q200" i="1" s="1"/>
  <c r="N202" i="1"/>
  <c r="P202" i="1" s="1"/>
  <c r="R202" i="1" s="1"/>
  <c r="N206" i="1"/>
  <c r="P206" i="1" s="1"/>
  <c r="R206" i="1" s="1"/>
  <c r="N210" i="1"/>
  <c r="P210" i="1" s="1"/>
  <c r="R210" i="1" s="1"/>
  <c r="M198" i="1"/>
  <c r="M199" i="1"/>
  <c r="N199" i="1" s="1"/>
  <c r="O199" i="1" s="1"/>
  <c r="Q199" i="1" s="1"/>
  <c r="M200" i="1"/>
  <c r="M201" i="1"/>
  <c r="N201" i="1" s="1"/>
  <c r="M202" i="1"/>
  <c r="M203" i="1"/>
  <c r="N203" i="1" s="1"/>
  <c r="O203" i="1" s="1"/>
  <c r="Q203" i="1" s="1"/>
  <c r="M204" i="1"/>
  <c r="N204" i="1" s="1"/>
  <c r="M205" i="1"/>
  <c r="N205" i="1" s="1"/>
  <c r="M206" i="1"/>
  <c r="M207" i="1"/>
  <c r="N207" i="1" s="1"/>
  <c r="P207" i="1" s="1"/>
  <c r="R207" i="1" s="1"/>
  <c r="M208" i="1"/>
  <c r="N208" i="1" s="1"/>
  <c r="M209" i="1"/>
  <c r="N209" i="1" s="1"/>
  <c r="M210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N177" i="1"/>
  <c r="P177" i="1" s="1"/>
  <c r="R177" i="1" s="1"/>
  <c r="N178" i="1"/>
  <c r="O178" i="1" s="1"/>
  <c r="Q178" i="1" s="1"/>
  <c r="N181" i="1"/>
  <c r="O181" i="1" s="1"/>
  <c r="Q181" i="1" s="1"/>
  <c r="N182" i="1"/>
  <c r="O182" i="1" s="1"/>
  <c r="Q182" i="1" s="1"/>
  <c r="N185" i="1"/>
  <c r="O185" i="1" s="1"/>
  <c r="Q185" i="1" s="1"/>
  <c r="N186" i="1"/>
  <c r="O186" i="1" s="1"/>
  <c r="Q186" i="1" s="1"/>
  <c r="N187" i="1"/>
  <c r="P187" i="1" s="1"/>
  <c r="R187" i="1" s="1"/>
  <c r="N190" i="1"/>
  <c r="O190" i="1" s="1"/>
  <c r="Q190" i="1" s="1"/>
  <c r="N193" i="1"/>
  <c r="P193" i="1" s="1"/>
  <c r="R193" i="1" s="1"/>
  <c r="N194" i="1"/>
  <c r="O194" i="1" s="1"/>
  <c r="Q194" i="1" s="1"/>
  <c r="N197" i="1"/>
  <c r="O197" i="1" s="1"/>
  <c r="Q197" i="1" s="1"/>
  <c r="M176" i="1"/>
  <c r="N176" i="1" s="1"/>
  <c r="P176" i="1" s="1"/>
  <c r="R176" i="1" s="1"/>
  <c r="M177" i="1"/>
  <c r="M178" i="1"/>
  <c r="M179" i="1"/>
  <c r="N179" i="1" s="1"/>
  <c r="M180" i="1"/>
  <c r="N180" i="1" s="1"/>
  <c r="P180" i="1" s="1"/>
  <c r="R180" i="1" s="1"/>
  <c r="M181" i="1"/>
  <c r="M182" i="1"/>
  <c r="M183" i="1"/>
  <c r="N183" i="1" s="1"/>
  <c r="M184" i="1"/>
  <c r="N184" i="1" s="1"/>
  <c r="P184" i="1" s="1"/>
  <c r="R184" i="1" s="1"/>
  <c r="M185" i="1"/>
  <c r="M186" i="1"/>
  <c r="M187" i="1"/>
  <c r="M188" i="1"/>
  <c r="N188" i="1" s="1"/>
  <c r="P188" i="1" s="1"/>
  <c r="R188" i="1" s="1"/>
  <c r="M189" i="1"/>
  <c r="N189" i="1" s="1"/>
  <c r="M190" i="1"/>
  <c r="M191" i="1"/>
  <c r="N191" i="1" s="1"/>
  <c r="M192" i="1"/>
  <c r="N192" i="1" s="1"/>
  <c r="P192" i="1" s="1"/>
  <c r="R192" i="1" s="1"/>
  <c r="M193" i="1"/>
  <c r="M194" i="1"/>
  <c r="M195" i="1"/>
  <c r="N195" i="1" s="1"/>
  <c r="M196" i="1"/>
  <c r="N196" i="1" s="1"/>
  <c r="P196" i="1" s="1"/>
  <c r="R196" i="1" s="1"/>
  <c r="M197" i="1"/>
  <c r="L176" i="1"/>
  <c r="L177" i="1"/>
  <c r="L178" i="1"/>
  <c r="P178" i="1" s="1"/>
  <c r="R178" i="1" s="1"/>
  <c r="L179" i="1"/>
  <c r="L180" i="1"/>
  <c r="L181" i="1"/>
  <c r="L182" i="1"/>
  <c r="L183" i="1"/>
  <c r="L184" i="1"/>
  <c r="L185" i="1"/>
  <c r="L186" i="1"/>
  <c r="P186" i="1" s="1"/>
  <c r="R186" i="1" s="1"/>
  <c r="L187" i="1"/>
  <c r="L188" i="1"/>
  <c r="L189" i="1"/>
  <c r="L190" i="1"/>
  <c r="L191" i="1"/>
  <c r="L192" i="1"/>
  <c r="L193" i="1"/>
  <c r="L194" i="1"/>
  <c r="P194" i="1" s="1"/>
  <c r="R194" i="1" s="1"/>
  <c r="L195" i="1"/>
  <c r="L196" i="1"/>
  <c r="L197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E202" i="1"/>
  <c r="E203" i="1"/>
  <c r="E204" i="1"/>
  <c r="E205" i="1"/>
  <c r="E206" i="1"/>
  <c r="E207" i="1"/>
  <c r="E208" i="1"/>
  <c r="E209" i="1"/>
  <c r="E210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F176" i="1"/>
  <c r="E176" i="1"/>
  <c r="P159" i="1"/>
  <c r="R159" i="1" s="1"/>
  <c r="P164" i="1"/>
  <c r="R164" i="1" s="1"/>
  <c r="P138" i="1"/>
  <c r="R138" i="1" s="1"/>
  <c r="O171" i="1"/>
  <c r="Q171" i="1" s="1"/>
  <c r="N172" i="1"/>
  <c r="P172" i="1" s="1"/>
  <c r="R172" i="1" s="1"/>
  <c r="M169" i="1"/>
  <c r="N169" i="1" s="1"/>
  <c r="M170" i="1"/>
  <c r="N170" i="1" s="1"/>
  <c r="M171" i="1"/>
  <c r="N171" i="1" s="1"/>
  <c r="M172" i="1"/>
  <c r="M173" i="1"/>
  <c r="N173" i="1" s="1"/>
  <c r="M174" i="1"/>
  <c r="N174" i="1" s="1"/>
  <c r="M175" i="1"/>
  <c r="N175" i="1" s="1"/>
  <c r="O175" i="1" s="1"/>
  <c r="Q175" i="1" s="1"/>
  <c r="L169" i="1"/>
  <c r="L170" i="1"/>
  <c r="L171" i="1"/>
  <c r="P171" i="1" s="1"/>
  <c r="R171" i="1" s="1"/>
  <c r="L172" i="1"/>
  <c r="L173" i="1"/>
  <c r="L174" i="1"/>
  <c r="L175" i="1"/>
  <c r="P175" i="1" s="1"/>
  <c r="R175" i="1" s="1"/>
  <c r="O159" i="1"/>
  <c r="Q159" i="1" s="1"/>
  <c r="O163" i="1"/>
  <c r="Q163" i="1" s="1"/>
  <c r="O164" i="1"/>
  <c r="Q164" i="1" s="1"/>
  <c r="N149" i="1"/>
  <c r="P149" i="1" s="1"/>
  <c r="R149" i="1" s="1"/>
  <c r="N155" i="1"/>
  <c r="P155" i="1" s="1"/>
  <c r="R155" i="1" s="1"/>
  <c r="N159" i="1"/>
  <c r="N160" i="1"/>
  <c r="P160" i="1" s="1"/>
  <c r="R160" i="1" s="1"/>
  <c r="N163" i="1"/>
  <c r="P163" i="1" s="1"/>
  <c r="R163" i="1" s="1"/>
  <c r="N164" i="1"/>
  <c r="N165" i="1"/>
  <c r="P165" i="1" s="1"/>
  <c r="R165" i="1" s="1"/>
  <c r="M149" i="1"/>
  <c r="M150" i="1"/>
  <c r="N150" i="1" s="1"/>
  <c r="M151" i="1"/>
  <c r="N151" i="1" s="1"/>
  <c r="M152" i="1"/>
  <c r="N152" i="1" s="1"/>
  <c r="M153" i="1"/>
  <c r="N153" i="1" s="1"/>
  <c r="M154" i="1"/>
  <c r="N154" i="1" s="1"/>
  <c r="M155" i="1"/>
  <c r="M156" i="1"/>
  <c r="N156" i="1" s="1"/>
  <c r="M157" i="1"/>
  <c r="N157" i="1" s="1"/>
  <c r="M158" i="1"/>
  <c r="N158" i="1" s="1"/>
  <c r="M159" i="1"/>
  <c r="M160" i="1"/>
  <c r="M161" i="1"/>
  <c r="N161" i="1" s="1"/>
  <c r="M162" i="1"/>
  <c r="N162" i="1" s="1"/>
  <c r="M163" i="1"/>
  <c r="M164" i="1"/>
  <c r="M165" i="1"/>
  <c r="M166" i="1"/>
  <c r="N166" i="1" s="1"/>
  <c r="M167" i="1"/>
  <c r="N167" i="1" s="1"/>
  <c r="M168" i="1"/>
  <c r="N168" i="1" s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O129" i="1"/>
  <c r="Q129" i="1" s="1"/>
  <c r="O141" i="1"/>
  <c r="Q141" i="1" s="1"/>
  <c r="O145" i="1"/>
  <c r="Q145" i="1" s="1"/>
  <c r="N129" i="1"/>
  <c r="P129" i="1" s="1"/>
  <c r="R129" i="1" s="1"/>
  <c r="N137" i="1"/>
  <c r="P137" i="1" s="1"/>
  <c r="R137" i="1" s="1"/>
  <c r="N141" i="1"/>
  <c r="P141" i="1" s="1"/>
  <c r="R141" i="1" s="1"/>
  <c r="N143" i="1"/>
  <c r="O143" i="1" s="1"/>
  <c r="Q143" i="1" s="1"/>
  <c r="N145" i="1"/>
  <c r="P145" i="1" s="1"/>
  <c r="R145" i="1" s="1"/>
  <c r="M129" i="1"/>
  <c r="M130" i="1"/>
  <c r="N130" i="1" s="1"/>
  <c r="O130" i="1" s="1"/>
  <c r="Q130" i="1" s="1"/>
  <c r="M131" i="1"/>
  <c r="N131" i="1" s="1"/>
  <c r="M132" i="1"/>
  <c r="N132" i="1" s="1"/>
  <c r="M133" i="1"/>
  <c r="N133" i="1" s="1"/>
  <c r="M134" i="1"/>
  <c r="N134" i="1" s="1"/>
  <c r="O134" i="1" s="1"/>
  <c r="Q134" i="1" s="1"/>
  <c r="M135" i="1"/>
  <c r="N135" i="1" s="1"/>
  <c r="M136" i="1"/>
  <c r="N136" i="1" s="1"/>
  <c r="M137" i="1"/>
  <c r="M138" i="1"/>
  <c r="N138" i="1" s="1"/>
  <c r="O138" i="1" s="1"/>
  <c r="Q138" i="1" s="1"/>
  <c r="M139" i="1"/>
  <c r="N139" i="1" s="1"/>
  <c r="M140" i="1"/>
  <c r="N140" i="1" s="1"/>
  <c r="M141" i="1"/>
  <c r="M142" i="1"/>
  <c r="N142" i="1" s="1"/>
  <c r="P142" i="1" s="1"/>
  <c r="R142" i="1" s="1"/>
  <c r="M143" i="1"/>
  <c r="M144" i="1"/>
  <c r="N144" i="1" s="1"/>
  <c r="M145" i="1"/>
  <c r="M146" i="1"/>
  <c r="N146" i="1" s="1"/>
  <c r="M147" i="1"/>
  <c r="N147" i="1" s="1"/>
  <c r="M148" i="1"/>
  <c r="N148" i="1" s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F166" i="1"/>
  <c r="F167" i="1"/>
  <c r="F168" i="1"/>
  <c r="F169" i="1"/>
  <c r="F170" i="1"/>
  <c r="F171" i="1"/>
  <c r="F172" i="1"/>
  <c r="F173" i="1"/>
  <c r="F174" i="1"/>
  <c r="F175" i="1"/>
  <c r="E166" i="1"/>
  <c r="E167" i="1"/>
  <c r="E168" i="1"/>
  <c r="E169" i="1"/>
  <c r="E170" i="1"/>
  <c r="E171" i="1"/>
  <c r="E172" i="1"/>
  <c r="E173" i="1"/>
  <c r="E174" i="1"/>
  <c r="E175" i="1"/>
  <c r="H170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48" i="1"/>
  <c r="E148" i="1"/>
  <c r="F147" i="1"/>
  <c r="E147" i="1"/>
  <c r="H142" i="1"/>
  <c r="F136" i="1"/>
  <c r="F137" i="1"/>
  <c r="F138" i="1"/>
  <c r="F139" i="1"/>
  <c r="F140" i="1"/>
  <c r="F141" i="1"/>
  <c r="F142" i="1"/>
  <c r="F143" i="1"/>
  <c r="F144" i="1"/>
  <c r="F145" i="1"/>
  <c r="F146" i="1"/>
  <c r="E136" i="1"/>
  <c r="E137" i="1"/>
  <c r="E138" i="1"/>
  <c r="E139" i="1"/>
  <c r="E140" i="1"/>
  <c r="E141" i="1"/>
  <c r="E142" i="1"/>
  <c r="E143" i="1"/>
  <c r="E144" i="1"/>
  <c r="E145" i="1"/>
  <c r="E146" i="1"/>
  <c r="F129" i="1"/>
  <c r="F130" i="1"/>
  <c r="F131" i="1"/>
  <c r="F132" i="1"/>
  <c r="F133" i="1"/>
  <c r="F134" i="1"/>
  <c r="F135" i="1"/>
  <c r="E129" i="1"/>
  <c r="E130" i="1"/>
  <c r="E131" i="1"/>
  <c r="E132" i="1"/>
  <c r="E133" i="1"/>
  <c r="E134" i="1"/>
  <c r="E135" i="1"/>
  <c r="R14" i="1"/>
  <c r="R19" i="1"/>
  <c r="Q114" i="1"/>
  <c r="Q118" i="1"/>
  <c r="Q126" i="1"/>
  <c r="Q97" i="1"/>
  <c r="Q101" i="1"/>
  <c r="Q105" i="1"/>
  <c r="Q109" i="1"/>
  <c r="Q78" i="1"/>
  <c r="Q94" i="1"/>
  <c r="Q66" i="1"/>
  <c r="Q39" i="1"/>
  <c r="Q6" i="1"/>
  <c r="Q10" i="1"/>
  <c r="Q14" i="1"/>
  <c r="Q18" i="1"/>
  <c r="Q22" i="1"/>
  <c r="Q26" i="1"/>
  <c r="P113" i="1"/>
  <c r="R113" i="1" s="1"/>
  <c r="P117" i="1"/>
  <c r="R117" i="1" s="1"/>
  <c r="P121" i="1"/>
  <c r="R121" i="1" s="1"/>
  <c r="P125" i="1"/>
  <c r="R125" i="1" s="1"/>
  <c r="P92" i="1"/>
  <c r="R92" i="1" s="1"/>
  <c r="P96" i="1"/>
  <c r="R96" i="1" s="1"/>
  <c r="P104" i="1"/>
  <c r="R104" i="1" s="1"/>
  <c r="P73" i="1"/>
  <c r="R73" i="1" s="1"/>
  <c r="P77" i="1"/>
  <c r="R77" i="1" s="1"/>
  <c r="P81" i="1"/>
  <c r="R81" i="1" s="1"/>
  <c r="P85" i="1"/>
  <c r="R85" i="1" s="1"/>
  <c r="P89" i="1"/>
  <c r="R89" i="1" s="1"/>
  <c r="P59" i="1"/>
  <c r="R59" i="1" s="1"/>
  <c r="P63" i="1"/>
  <c r="R63" i="1" s="1"/>
  <c r="P67" i="1"/>
  <c r="R67" i="1" s="1"/>
  <c r="P34" i="1"/>
  <c r="R34" i="1" s="1"/>
  <c r="P38" i="1"/>
  <c r="R38" i="1" s="1"/>
  <c r="P42" i="1"/>
  <c r="R42" i="1" s="1"/>
  <c r="P46" i="1"/>
  <c r="R46" i="1" s="1"/>
  <c r="P50" i="1"/>
  <c r="R50" i="1" s="1"/>
  <c r="P24" i="1"/>
  <c r="R24" i="1" s="1"/>
  <c r="P26" i="1"/>
  <c r="R26" i="1" s="1"/>
  <c r="P28" i="1"/>
  <c r="R28" i="1" s="1"/>
  <c r="O109" i="1"/>
  <c r="O110" i="1"/>
  <c r="Q110" i="1" s="1"/>
  <c r="O113" i="1"/>
  <c r="Q113" i="1" s="1"/>
  <c r="O114" i="1"/>
  <c r="O117" i="1"/>
  <c r="Q117" i="1" s="1"/>
  <c r="O118" i="1"/>
  <c r="O120" i="1"/>
  <c r="Q120" i="1" s="1"/>
  <c r="O121" i="1"/>
  <c r="Q121" i="1" s="1"/>
  <c r="O122" i="1"/>
  <c r="Q122" i="1" s="1"/>
  <c r="O124" i="1"/>
  <c r="Q124" i="1" s="1"/>
  <c r="O125" i="1"/>
  <c r="Q125" i="1" s="1"/>
  <c r="O126" i="1"/>
  <c r="O128" i="1"/>
  <c r="Q128" i="1" s="1"/>
  <c r="O81" i="1"/>
  <c r="Q81" i="1" s="1"/>
  <c r="O82" i="1"/>
  <c r="Q82" i="1" s="1"/>
  <c r="O85" i="1"/>
  <c r="Q85" i="1" s="1"/>
  <c r="O86" i="1"/>
  <c r="Q86" i="1" s="1"/>
  <c r="O89" i="1"/>
  <c r="Q89" i="1" s="1"/>
  <c r="O90" i="1"/>
  <c r="Q90" i="1" s="1"/>
  <c r="O93" i="1"/>
  <c r="Q93" i="1" s="1"/>
  <c r="O94" i="1"/>
  <c r="O97" i="1"/>
  <c r="O98" i="1"/>
  <c r="Q98" i="1" s="1"/>
  <c r="O101" i="1"/>
  <c r="O102" i="1"/>
  <c r="Q102" i="1" s="1"/>
  <c r="O105" i="1"/>
  <c r="O106" i="1"/>
  <c r="Q106" i="1" s="1"/>
  <c r="O66" i="1"/>
  <c r="O70" i="1"/>
  <c r="Q70" i="1" s="1"/>
  <c r="O74" i="1"/>
  <c r="Q74" i="1" s="1"/>
  <c r="O77" i="1"/>
  <c r="Q77" i="1" s="1"/>
  <c r="O78" i="1"/>
  <c r="O42" i="1"/>
  <c r="Q42" i="1" s="1"/>
  <c r="O43" i="1"/>
  <c r="Q43" i="1" s="1"/>
  <c r="O46" i="1"/>
  <c r="Q46" i="1" s="1"/>
  <c r="O47" i="1"/>
  <c r="Q47" i="1" s="1"/>
  <c r="O50" i="1"/>
  <c r="Q50" i="1" s="1"/>
  <c r="O51" i="1"/>
  <c r="Q51" i="1" s="1"/>
  <c r="O55" i="1"/>
  <c r="Q55" i="1" s="1"/>
  <c r="O59" i="1"/>
  <c r="Q59" i="1" s="1"/>
  <c r="O26" i="1"/>
  <c r="O27" i="1"/>
  <c r="Q27" i="1" s="1"/>
  <c r="O30" i="1"/>
  <c r="Q30" i="1" s="1"/>
  <c r="O31" i="1"/>
  <c r="Q31" i="1" s="1"/>
  <c r="O34" i="1"/>
  <c r="Q34" i="1" s="1"/>
  <c r="O35" i="1"/>
  <c r="Q35" i="1" s="1"/>
  <c r="O38" i="1"/>
  <c r="Q38" i="1" s="1"/>
  <c r="O39" i="1"/>
  <c r="P6" i="1"/>
  <c r="R6" i="1" s="1"/>
  <c r="P7" i="1"/>
  <c r="R7" i="1" s="1"/>
  <c r="P8" i="1"/>
  <c r="R8" i="1" s="1"/>
  <c r="P10" i="1"/>
  <c r="R10" i="1" s="1"/>
  <c r="P11" i="1"/>
  <c r="R11" i="1" s="1"/>
  <c r="P12" i="1"/>
  <c r="R12" i="1" s="1"/>
  <c r="P14" i="1"/>
  <c r="P15" i="1"/>
  <c r="R15" i="1" s="1"/>
  <c r="P16" i="1"/>
  <c r="R16" i="1" s="1"/>
  <c r="P18" i="1"/>
  <c r="R18" i="1" s="1"/>
  <c r="P19" i="1"/>
  <c r="P20" i="1"/>
  <c r="R20" i="1" s="1"/>
  <c r="P22" i="1"/>
  <c r="R22" i="1" s="1"/>
  <c r="P23" i="1"/>
  <c r="R23" i="1" s="1"/>
  <c r="O6" i="1"/>
  <c r="O7" i="1"/>
  <c r="Q7" i="1" s="1"/>
  <c r="O10" i="1"/>
  <c r="O11" i="1"/>
  <c r="Q11" i="1" s="1"/>
  <c r="O14" i="1"/>
  <c r="O15" i="1"/>
  <c r="Q15" i="1" s="1"/>
  <c r="O18" i="1"/>
  <c r="O19" i="1"/>
  <c r="Q19" i="1" s="1"/>
  <c r="O22" i="1"/>
  <c r="O23" i="1"/>
  <c r="Q23" i="1" s="1"/>
  <c r="M120" i="1"/>
  <c r="N120" i="1" s="1"/>
  <c r="M121" i="1"/>
  <c r="N121" i="1" s="1"/>
  <c r="M122" i="1"/>
  <c r="N122" i="1" s="1"/>
  <c r="P122" i="1" s="1"/>
  <c r="R122" i="1" s="1"/>
  <c r="M123" i="1"/>
  <c r="N123" i="1" s="1"/>
  <c r="M124" i="1"/>
  <c r="N124" i="1" s="1"/>
  <c r="M125" i="1"/>
  <c r="N125" i="1" s="1"/>
  <c r="M126" i="1"/>
  <c r="N126" i="1" s="1"/>
  <c r="P126" i="1" s="1"/>
  <c r="R126" i="1" s="1"/>
  <c r="M127" i="1"/>
  <c r="N127" i="1" s="1"/>
  <c r="M128" i="1"/>
  <c r="N128" i="1" s="1"/>
  <c r="M98" i="1"/>
  <c r="N98" i="1" s="1"/>
  <c r="P98" i="1" s="1"/>
  <c r="R98" i="1" s="1"/>
  <c r="M99" i="1"/>
  <c r="N99" i="1" s="1"/>
  <c r="O99" i="1" s="1"/>
  <c r="Q99" i="1" s="1"/>
  <c r="M100" i="1"/>
  <c r="N100" i="1" s="1"/>
  <c r="O100" i="1" s="1"/>
  <c r="Q100" i="1" s="1"/>
  <c r="M101" i="1"/>
  <c r="N101" i="1" s="1"/>
  <c r="P101" i="1" s="1"/>
  <c r="R101" i="1" s="1"/>
  <c r="M102" i="1"/>
  <c r="N102" i="1" s="1"/>
  <c r="P102" i="1" s="1"/>
  <c r="R102" i="1" s="1"/>
  <c r="M103" i="1"/>
  <c r="N103" i="1" s="1"/>
  <c r="O103" i="1" s="1"/>
  <c r="Q103" i="1" s="1"/>
  <c r="M104" i="1"/>
  <c r="N104" i="1" s="1"/>
  <c r="O104" i="1" s="1"/>
  <c r="Q104" i="1" s="1"/>
  <c r="M105" i="1"/>
  <c r="N105" i="1" s="1"/>
  <c r="P105" i="1" s="1"/>
  <c r="R105" i="1" s="1"/>
  <c r="M106" i="1"/>
  <c r="N106" i="1" s="1"/>
  <c r="P106" i="1" s="1"/>
  <c r="R106" i="1" s="1"/>
  <c r="M107" i="1"/>
  <c r="N107" i="1" s="1"/>
  <c r="O107" i="1" s="1"/>
  <c r="Q107" i="1" s="1"/>
  <c r="M108" i="1"/>
  <c r="N108" i="1" s="1"/>
  <c r="M109" i="1"/>
  <c r="N109" i="1" s="1"/>
  <c r="P109" i="1" s="1"/>
  <c r="R109" i="1" s="1"/>
  <c r="M110" i="1"/>
  <c r="N110" i="1" s="1"/>
  <c r="P110" i="1" s="1"/>
  <c r="R110" i="1" s="1"/>
  <c r="M111" i="1"/>
  <c r="N111" i="1" s="1"/>
  <c r="O111" i="1" s="1"/>
  <c r="Q111" i="1" s="1"/>
  <c r="M112" i="1"/>
  <c r="N112" i="1" s="1"/>
  <c r="M113" i="1"/>
  <c r="N113" i="1" s="1"/>
  <c r="M114" i="1"/>
  <c r="N114" i="1" s="1"/>
  <c r="P114" i="1" s="1"/>
  <c r="R114" i="1" s="1"/>
  <c r="M115" i="1"/>
  <c r="N115" i="1" s="1"/>
  <c r="O115" i="1" s="1"/>
  <c r="Q115" i="1" s="1"/>
  <c r="M116" i="1"/>
  <c r="N116" i="1" s="1"/>
  <c r="M117" i="1"/>
  <c r="N117" i="1" s="1"/>
  <c r="M118" i="1"/>
  <c r="N118" i="1" s="1"/>
  <c r="P118" i="1" s="1"/>
  <c r="R118" i="1" s="1"/>
  <c r="M119" i="1"/>
  <c r="N119" i="1" s="1"/>
  <c r="O119" i="1" s="1"/>
  <c r="Q119" i="1" s="1"/>
  <c r="M76" i="1"/>
  <c r="N76" i="1" s="1"/>
  <c r="M77" i="1"/>
  <c r="N77" i="1" s="1"/>
  <c r="M78" i="1"/>
  <c r="N78" i="1" s="1"/>
  <c r="P78" i="1" s="1"/>
  <c r="R78" i="1" s="1"/>
  <c r="M79" i="1"/>
  <c r="N79" i="1" s="1"/>
  <c r="O79" i="1" s="1"/>
  <c r="Q79" i="1" s="1"/>
  <c r="M80" i="1"/>
  <c r="N80" i="1" s="1"/>
  <c r="M81" i="1"/>
  <c r="N81" i="1" s="1"/>
  <c r="M82" i="1"/>
  <c r="N82" i="1" s="1"/>
  <c r="P82" i="1" s="1"/>
  <c r="R82" i="1" s="1"/>
  <c r="M83" i="1"/>
  <c r="N83" i="1" s="1"/>
  <c r="O83" i="1" s="1"/>
  <c r="Q83" i="1" s="1"/>
  <c r="M84" i="1"/>
  <c r="N84" i="1" s="1"/>
  <c r="M85" i="1"/>
  <c r="N85" i="1" s="1"/>
  <c r="M86" i="1"/>
  <c r="N86" i="1" s="1"/>
  <c r="P86" i="1" s="1"/>
  <c r="R86" i="1" s="1"/>
  <c r="M87" i="1"/>
  <c r="N87" i="1" s="1"/>
  <c r="O87" i="1" s="1"/>
  <c r="Q87" i="1" s="1"/>
  <c r="M88" i="1"/>
  <c r="N88" i="1" s="1"/>
  <c r="M89" i="1"/>
  <c r="N89" i="1" s="1"/>
  <c r="M90" i="1"/>
  <c r="N90" i="1" s="1"/>
  <c r="P90" i="1" s="1"/>
  <c r="R90" i="1" s="1"/>
  <c r="M91" i="1"/>
  <c r="N91" i="1" s="1"/>
  <c r="O91" i="1" s="1"/>
  <c r="Q91" i="1" s="1"/>
  <c r="M92" i="1"/>
  <c r="N92" i="1" s="1"/>
  <c r="O92" i="1" s="1"/>
  <c r="Q92" i="1" s="1"/>
  <c r="M93" i="1"/>
  <c r="N93" i="1" s="1"/>
  <c r="P93" i="1" s="1"/>
  <c r="R93" i="1" s="1"/>
  <c r="M94" i="1"/>
  <c r="N94" i="1" s="1"/>
  <c r="P94" i="1" s="1"/>
  <c r="R94" i="1" s="1"/>
  <c r="M95" i="1"/>
  <c r="N95" i="1" s="1"/>
  <c r="O95" i="1" s="1"/>
  <c r="Q95" i="1" s="1"/>
  <c r="M96" i="1"/>
  <c r="N96" i="1" s="1"/>
  <c r="O96" i="1" s="1"/>
  <c r="Q96" i="1" s="1"/>
  <c r="M97" i="1"/>
  <c r="N97" i="1" s="1"/>
  <c r="P97" i="1" s="1"/>
  <c r="R97" i="1" s="1"/>
  <c r="L124" i="1"/>
  <c r="P124" i="1" s="1"/>
  <c r="R124" i="1" s="1"/>
  <c r="L125" i="1"/>
  <c r="L126" i="1"/>
  <c r="L127" i="1"/>
  <c r="L128" i="1"/>
  <c r="P128" i="1" s="1"/>
  <c r="R128" i="1" s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P120" i="1" s="1"/>
  <c r="R120" i="1" s="1"/>
  <c r="L121" i="1"/>
  <c r="L122" i="1"/>
  <c r="L123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F121" i="1"/>
  <c r="F122" i="1"/>
  <c r="F123" i="1"/>
  <c r="F124" i="1"/>
  <c r="F125" i="1"/>
  <c r="F126" i="1"/>
  <c r="F127" i="1"/>
  <c r="F128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E124" i="1"/>
  <c r="E125" i="1"/>
  <c r="E126" i="1"/>
  <c r="E127" i="1"/>
  <c r="E128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H126" i="1"/>
  <c r="H119" i="1"/>
  <c r="H111" i="1"/>
  <c r="H106" i="1"/>
  <c r="H91" i="1"/>
  <c r="H87" i="1"/>
  <c r="F77" i="1"/>
  <c r="F78" i="1"/>
  <c r="E77" i="1"/>
  <c r="E78" i="1"/>
  <c r="E76" i="1"/>
  <c r="F76" i="1"/>
  <c r="N63" i="1"/>
  <c r="O63" i="1" s="1"/>
  <c r="Q63" i="1" s="1"/>
  <c r="M54" i="1"/>
  <c r="N54" i="1" s="1"/>
  <c r="O54" i="1" s="1"/>
  <c r="Q54" i="1" s="1"/>
  <c r="M55" i="1"/>
  <c r="N55" i="1" s="1"/>
  <c r="P55" i="1" s="1"/>
  <c r="R55" i="1" s="1"/>
  <c r="M56" i="1"/>
  <c r="N56" i="1" s="1"/>
  <c r="O56" i="1" s="1"/>
  <c r="Q56" i="1" s="1"/>
  <c r="M57" i="1"/>
  <c r="N57" i="1" s="1"/>
  <c r="O57" i="1" s="1"/>
  <c r="Q57" i="1" s="1"/>
  <c r="M58" i="1"/>
  <c r="N58" i="1" s="1"/>
  <c r="M59" i="1"/>
  <c r="N59" i="1" s="1"/>
  <c r="M60" i="1"/>
  <c r="N60" i="1" s="1"/>
  <c r="P60" i="1" s="1"/>
  <c r="R60" i="1" s="1"/>
  <c r="M61" i="1"/>
  <c r="N61" i="1" s="1"/>
  <c r="P61" i="1" s="1"/>
  <c r="R61" i="1" s="1"/>
  <c r="M62" i="1"/>
  <c r="N62" i="1" s="1"/>
  <c r="P62" i="1" s="1"/>
  <c r="R62" i="1" s="1"/>
  <c r="M63" i="1"/>
  <c r="M64" i="1"/>
  <c r="N64" i="1" s="1"/>
  <c r="P64" i="1" s="1"/>
  <c r="R64" i="1" s="1"/>
  <c r="M65" i="1"/>
  <c r="N65" i="1" s="1"/>
  <c r="P65" i="1" s="1"/>
  <c r="R65" i="1" s="1"/>
  <c r="M66" i="1"/>
  <c r="N66" i="1" s="1"/>
  <c r="P66" i="1" s="1"/>
  <c r="R66" i="1" s="1"/>
  <c r="M67" i="1"/>
  <c r="N67" i="1" s="1"/>
  <c r="O67" i="1" s="1"/>
  <c r="Q67" i="1" s="1"/>
  <c r="M68" i="1"/>
  <c r="N68" i="1" s="1"/>
  <c r="P68" i="1" s="1"/>
  <c r="R68" i="1" s="1"/>
  <c r="M69" i="1"/>
  <c r="N69" i="1" s="1"/>
  <c r="P69" i="1" s="1"/>
  <c r="R69" i="1" s="1"/>
  <c r="M70" i="1"/>
  <c r="N70" i="1" s="1"/>
  <c r="P70" i="1" s="1"/>
  <c r="R70" i="1" s="1"/>
  <c r="M71" i="1"/>
  <c r="N71" i="1" s="1"/>
  <c r="O71" i="1" s="1"/>
  <c r="Q71" i="1" s="1"/>
  <c r="M72" i="1"/>
  <c r="N72" i="1" s="1"/>
  <c r="O72" i="1" s="1"/>
  <c r="Q72" i="1" s="1"/>
  <c r="M73" i="1"/>
  <c r="N73" i="1" s="1"/>
  <c r="O73" i="1" s="1"/>
  <c r="Q73" i="1" s="1"/>
  <c r="M74" i="1"/>
  <c r="N74" i="1" s="1"/>
  <c r="P74" i="1" s="1"/>
  <c r="R74" i="1" s="1"/>
  <c r="M75" i="1"/>
  <c r="N75" i="1" s="1"/>
  <c r="O75" i="1" s="1"/>
  <c r="Q75" i="1" s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P71" i="1" s="1"/>
  <c r="R71" i="1" s="1"/>
  <c r="L72" i="1"/>
  <c r="L73" i="1"/>
  <c r="L74" i="1"/>
  <c r="L75" i="1"/>
  <c r="P75" i="1" s="1"/>
  <c r="R75" i="1" s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55" i="1"/>
  <c r="F55" i="1"/>
  <c r="F54" i="1"/>
  <c r="E54" i="1"/>
  <c r="M29" i="1"/>
  <c r="N29" i="1" s="1"/>
  <c r="M30" i="1"/>
  <c r="N30" i="1" s="1"/>
  <c r="M31" i="1"/>
  <c r="N31" i="1" s="1"/>
  <c r="P31" i="1" s="1"/>
  <c r="R31" i="1" s="1"/>
  <c r="M32" i="1"/>
  <c r="N32" i="1" s="1"/>
  <c r="O32" i="1" s="1"/>
  <c r="Q32" i="1" s="1"/>
  <c r="M33" i="1"/>
  <c r="N33" i="1" s="1"/>
  <c r="M34" i="1"/>
  <c r="N34" i="1" s="1"/>
  <c r="M35" i="1"/>
  <c r="N35" i="1" s="1"/>
  <c r="P35" i="1" s="1"/>
  <c r="R35" i="1" s="1"/>
  <c r="M36" i="1"/>
  <c r="N36" i="1" s="1"/>
  <c r="O36" i="1" s="1"/>
  <c r="Q36" i="1" s="1"/>
  <c r="M37" i="1"/>
  <c r="N37" i="1" s="1"/>
  <c r="M38" i="1"/>
  <c r="N38" i="1" s="1"/>
  <c r="M39" i="1"/>
  <c r="N39" i="1" s="1"/>
  <c r="P39" i="1" s="1"/>
  <c r="R39" i="1" s="1"/>
  <c r="M40" i="1"/>
  <c r="N40" i="1" s="1"/>
  <c r="O40" i="1" s="1"/>
  <c r="Q40" i="1" s="1"/>
  <c r="M41" i="1"/>
  <c r="N41" i="1" s="1"/>
  <c r="M42" i="1"/>
  <c r="N42" i="1" s="1"/>
  <c r="M43" i="1"/>
  <c r="N43" i="1" s="1"/>
  <c r="P43" i="1" s="1"/>
  <c r="R43" i="1" s="1"/>
  <c r="M44" i="1"/>
  <c r="N44" i="1" s="1"/>
  <c r="O44" i="1" s="1"/>
  <c r="Q44" i="1" s="1"/>
  <c r="M45" i="1"/>
  <c r="N45" i="1" s="1"/>
  <c r="M46" i="1"/>
  <c r="N46" i="1" s="1"/>
  <c r="M47" i="1"/>
  <c r="N47" i="1" s="1"/>
  <c r="P47" i="1" s="1"/>
  <c r="R47" i="1" s="1"/>
  <c r="M48" i="1"/>
  <c r="N48" i="1" s="1"/>
  <c r="O48" i="1" s="1"/>
  <c r="Q48" i="1" s="1"/>
  <c r="M49" i="1"/>
  <c r="N49" i="1" s="1"/>
  <c r="M50" i="1"/>
  <c r="N50" i="1" s="1"/>
  <c r="M51" i="1"/>
  <c r="N51" i="1" s="1"/>
  <c r="P51" i="1" s="1"/>
  <c r="R51" i="1" s="1"/>
  <c r="M52" i="1"/>
  <c r="N52" i="1" s="1"/>
  <c r="O52" i="1" s="1"/>
  <c r="Q52" i="1" s="1"/>
  <c r="M53" i="1"/>
  <c r="N53" i="1" s="1"/>
  <c r="L29" i="1"/>
  <c r="L30" i="1"/>
  <c r="P30" i="1" s="1"/>
  <c r="R30" i="1" s="1"/>
  <c r="L31" i="1"/>
  <c r="L32" i="1"/>
  <c r="P32" i="1" s="1"/>
  <c r="R32" i="1" s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M5" i="1"/>
  <c r="N5" i="1" s="1"/>
  <c r="M6" i="1"/>
  <c r="N6" i="1" s="1"/>
  <c r="M7" i="1"/>
  <c r="N7" i="1" s="1"/>
  <c r="M8" i="1"/>
  <c r="N8" i="1" s="1"/>
  <c r="O8" i="1" s="1"/>
  <c r="Q8" i="1" s="1"/>
  <c r="M9" i="1"/>
  <c r="N9" i="1" s="1"/>
  <c r="M10" i="1"/>
  <c r="N10" i="1" s="1"/>
  <c r="M11" i="1"/>
  <c r="N11" i="1" s="1"/>
  <c r="M12" i="1"/>
  <c r="N12" i="1" s="1"/>
  <c r="O12" i="1" s="1"/>
  <c r="Q12" i="1" s="1"/>
  <c r="M13" i="1"/>
  <c r="N13" i="1" s="1"/>
  <c r="M14" i="1"/>
  <c r="N14" i="1" s="1"/>
  <c r="M15" i="1"/>
  <c r="N15" i="1" s="1"/>
  <c r="M16" i="1"/>
  <c r="N16" i="1" s="1"/>
  <c r="O16" i="1" s="1"/>
  <c r="Q16" i="1" s="1"/>
  <c r="M17" i="1"/>
  <c r="N17" i="1" s="1"/>
  <c r="M18" i="1"/>
  <c r="N18" i="1" s="1"/>
  <c r="M19" i="1"/>
  <c r="N19" i="1" s="1"/>
  <c r="M20" i="1"/>
  <c r="N20" i="1" s="1"/>
  <c r="O20" i="1" s="1"/>
  <c r="Q20" i="1" s="1"/>
  <c r="M21" i="1"/>
  <c r="N21" i="1" s="1"/>
  <c r="M22" i="1"/>
  <c r="N22" i="1" s="1"/>
  <c r="M23" i="1"/>
  <c r="N23" i="1" s="1"/>
  <c r="M24" i="1"/>
  <c r="N24" i="1" s="1"/>
  <c r="O24" i="1" s="1"/>
  <c r="Q24" i="1" s="1"/>
  <c r="M25" i="1"/>
  <c r="N25" i="1" s="1"/>
  <c r="M26" i="1"/>
  <c r="N26" i="1" s="1"/>
  <c r="M27" i="1"/>
  <c r="N27" i="1" s="1"/>
  <c r="P27" i="1" s="1"/>
  <c r="R27" i="1" s="1"/>
  <c r="M28" i="1"/>
  <c r="N28" i="1" s="1"/>
  <c r="O28" i="1" s="1"/>
  <c r="Q28" i="1" s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5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O108" i="1" l="1"/>
  <c r="Q108" i="1" s="1"/>
  <c r="P108" i="1"/>
  <c r="R108" i="1" s="1"/>
  <c r="P29" i="1"/>
  <c r="R29" i="1" s="1"/>
  <c r="O29" i="1"/>
  <c r="Q29" i="1" s="1"/>
  <c r="O147" i="1"/>
  <c r="Q147" i="1" s="1"/>
  <c r="P147" i="1"/>
  <c r="R147" i="1" s="1"/>
  <c r="P135" i="1"/>
  <c r="R135" i="1" s="1"/>
  <c r="O135" i="1"/>
  <c r="Q135" i="1" s="1"/>
  <c r="O174" i="1"/>
  <c r="Q174" i="1" s="1"/>
  <c r="P174" i="1"/>
  <c r="R174" i="1" s="1"/>
  <c r="O170" i="1"/>
  <c r="Q170" i="1" s="1"/>
  <c r="P170" i="1"/>
  <c r="R170" i="1" s="1"/>
  <c r="P139" i="1"/>
  <c r="R139" i="1" s="1"/>
  <c r="O139" i="1"/>
  <c r="Q139" i="1" s="1"/>
  <c r="O131" i="1"/>
  <c r="Q131" i="1" s="1"/>
  <c r="P131" i="1"/>
  <c r="R131" i="1" s="1"/>
  <c r="P167" i="1"/>
  <c r="R167" i="1" s="1"/>
  <c r="O167" i="1"/>
  <c r="Q167" i="1" s="1"/>
  <c r="P151" i="1"/>
  <c r="R151" i="1" s="1"/>
  <c r="O151" i="1"/>
  <c r="Q151" i="1" s="1"/>
  <c r="O208" i="1"/>
  <c r="Q208" i="1" s="1"/>
  <c r="P208" i="1"/>
  <c r="R208" i="1" s="1"/>
  <c r="P25" i="1"/>
  <c r="R25" i="1" s="1"/>
  <c r="O25" i="1"/>
  <c r="Q25" i="1" s="1"/>
  <c r="P9" i="1"/>
  <c r="R9" i="1" s="1"/>
  <c r="O9" i="1"/>
  <c r="Q9" i="1" s="1"/>
  <c r="O37" i="1"/>
  <c r="Q37" i="1" s="1"/>
  <c r="P37" i="1"/>
  <c r="R37" i="1" s="1"/>
  <c r="P133" i="1"/>
  <c r="R133" i="1" s="1"/>
  <c r="O133" i="1"/>
  <c r="Q133" i="1" s="1"/>
  <c r="P161" i="1"/>
  <c r="R161" i="1" s="1"/>
  <c r="O161" i="1"/>
  <c r="Q161" i="1" s="1"/>
  <c r="P157" i="1"/>
  <c r="R157" i="1" s="1"/>
  <c r="O157" i="1"/>
  <c r="Q157" i="1" s="1"/>
  <c r="P153" i="1"/>
  <c r="R153" i="1" s="1"/>
  <c r="O153" i="1"/>
  <c r="Q153" i="1" s="1"/>
  <c r="P173" i="1"/>
  <c r="R173" i="1" s="1"/>
  <c r="O173" i="1"/>
  <c r="Q173" i="1" s="1"/>
  <c r="P169" i="1"/>
  <c r="R169" i="1" s="1"/>
  <c r="O169" i="1"/>
  <c r="Q169" i="1" s="1"/>
  <c r="O195" i="1"/>
  <c r="Q195" i="1" s="1"/>
  <c r="P195" i="1"/>
  <c r="R195" i="1" s="1"/>
  <c r="P191" i="1"/>
  <c r="R191" i="1" s="1"/>
  <c r="O191" i="1"/>
  <c r="Q191" i="1" s="1"/>
  <c r="O183" i="1"/>
  <c r="Q183" i="1" s="1"/>
  <c r="P183" i="1"/>
  <c r="R183" i="1" s="1"/>
  <c r="O179" i="1"/>
  <c r="Q179" i="1" s="1"/>
  <c r="P179" i="1"/>
  <c r="R179" i="1" s="1"/>
  <c r="O189" i="1"/>
  <c r="Q189" i="1" s="1"/>
  <c r="P189" i="1"/>
  <c r="R189" i="1" s="1"/>
  <c r="O204" i="1"/>
  <c r="Q204" i="1" s="1"/>
  <c r="P204" i="1"/>
  <c r="R204" i="1" s="1"/>
  <c r="P21" i="1"/>
  <c r="R21" i="1" s="1"/>
  <c r="O21" i="1"/>
  <c r="Q21" i="1" s="1"/>
  <c r="P17" i="1"/>
  <c r="R17" i="1" s="1"/>
  <c r="O17" i="1"/>
  <c r="Q17" i="1" s="1"/>
  <c r="P13" i="1"/>
  <c r="R13" i="1" s="1"/>
  <c r="O13" i="1"/>
  <c r="Q13" i="1" s="1"/>
  <c r="P5" i="1"/>
  <c r="R5" i="1" s="1"/>
  <c r="O5" i="1"/>
  <c r="Q5" i="1" s="1"/>
  <c r="O53" i="1"/>
  <c r="Q53" i="1" s="1"/>
  <c r="P53" i="1"/>
  <c r="R53" i="1" s="1"/>
  <c r="O49" i="1"/>
  <c r="Q49" i="1" s="1"/>
  <c r="P49" i="1"/>
  <c r="R49" i="1" s="1"/>
  <c r="O45" i="1"/>
  <c r="Q45" i="1" s="1"/>
  <c r="P45" i="1"/>
  <c r="R45" i="1" s="1"/>
  <c r="O41" i="1"/>
  <c r="Q41" i="1" s="1"/>
  <c r="P41" i="1"/>
  <c r="R41" i="1" s="1"/>
  <c r="P33" i="1"/>
  <c r="R33" i="1" s="1"/>
  <c r="O33" i="1"/>
  <c r="Q33" i="1" s="1"/>
  <c r="P58" i="1"/>
  <c r="R58" i="1" s="1"/>
  <c r="O58" i="1"/>
  <c r="Q58" i="1" s="1"/>
  <c r="O88" i="1"/>
  <c r="Q88" i="1" s="1"/>
  <c r="P88" i="1"/>
  <c r="R88" i="1" s="1"/>
  <c r="O84" i="1"/>
  <c r="Q84" i="1" s="1"/>
  <c r="P84" i="1"/>
  <c r="R84" i="1" s="1"/>
  <c r="O80" i="1"/>
  <c r="Q80" i="1" s="1"/>
  <c r="P80" i="1"/>
  <c r="R80" i="1" s="1"/>
  <c r="O76" i="1"/>
  <c r="Q76" i="1" s="1"/>
  <c r="P76" i="1"/>
  <c r="R76" i="1" s="1"/>
  <c r="O116" i="1"/>
  <c r="Q116" i="1" s="1"/>
  <c r="P116" i="1"/>
  <c r="R116" i="1" s="1"/>
  <c r="O112" i="1"/>
  <c r="Q112" i="1" s="1"/>
  <c r="P112" i="1"/>
  <c r="R112" i="1" s="1"/>
  <c r="O127" i="1"/>
  <c r="Q127" i="1" s="1"/>
  <c r="P127" i="1"/>
  <c r="R127" i="1" s="1"/>
  <c r="O123" i="1"/>
  <c r="Q123" i="1" s="1"/>
  <c r="P123" i="1"/>
  <c r="R123" i="1" s="1"/>
  <c r="O62" i="1"/>
  <c r="Q62" i="1" s="1"/>
  <c r="P54" i="1"/>
  <c r="R54" i="1" s="1"/>
  <c r="P100" i="1"/>
  <c r="R100" i="1" s="1"/>
  <c r="O148" i="1"/>
  <c r="Q148" i="1" s="1"/>
  <c r="P148" i="1"/>
  <c r="R148" i="1" s="1"/>
  <c r="P144" i="1"/>
  <c r="R144" i="1" s="1"/>
  <c r="O144" i="1"/>
  <c r="Q144" i="1" s="1"/>
  <c r="P140" i="1"/>
  <c r="R140" i="1" s="1"/>
  <c r="O140" i="1"/>
  <c r="Q140" i="1" s="1"/>
  <c r="P136" i="1"/>
  <c r="R136" i="1" s="1"/>
  <c r="O136" i="1"/>
  <c r="Q136" i="1" s="1"/>
  <c r="O132" i="1"/>
  <c r="Q132" i="1" s="1"/>
  <c r="P132" i="1"/>
  <c r="R132" i="1" s="1"/>
  <c r="P168" i="1"/>
  <c r="R168" i="1" s="1"/>
  <c r="O168" i="1"/>
  <c r="Q168" i="1" s="1"/>
  <c r="P156" i="1"/>
  <c r="R156" i="1" s="1"/>
  <c r="O156" i="1"/>
  <c r="Q156" i="1" s="1"/>
  <c r="P152" i="1"/>
  <c r="R152" i="1" s="1"/>
  <c r="O152" i="1"/>
  <c r="Q152" i="1" s="1"/>
  <c r="P209" i="1"/>
  <c r="R209" i="1" s="1"/>
  <c r="O209" i="1"/>
  <c r="Q209" i="1" s="1"/>
  <c r="P205" i="1"/>
  <c r="R205" i="1" s="1"/>
  <c r="O205" i="1"/>
  <c r="Q205" i="1" s="1"/>
  <c r="P201" i="1"/>
  <c r="R201" i="1" s="1"/>
  <c r="O201" i="1"/>
  <c r="Q201" i="1" s="1"/>
  <c r="O288" i="1"/>
  <c r="Q288" i="1" s="1"/>
  <c r="P288" i="1"/>
  <c r="R288" i="1" s="1"/>
  <c r="O69" i="1"/>
  <c r="Q69" i="1" s="1"/>
  <c r="O65" i="1"/>
  <c r="Q65" i="1" s="1"/>
  <c r="O61" i="1"/>
  <c r="Q61" i="1" s="1"/>
  <c r="P57" i="1"/>
  <c r="R57" i="1" s="1"/>
  <c r="P72" i="1"/>
  <c r="R72" i="1" s="1"/>
  <c r="P107" i="1"/>
  <c r="R107" i="1" s="1"/>
  <c r="P103" i="1"/>
  <c r="R103" i="1" s="1"/>
  <c r="P99" i="1"/>
  <c r="R99" i="1" s="1"/>
  <c r="P95" i="1"/>
  <c r="R95" i="1" s="1"/>
  <c r="O172" i="1"/>
  <c r="Q172" i="1" s="1"/>
  <c r="O192" i="1"/>
  <c r="Q192" i="1" s="1"/>
  <c r="O187" i="1"/>
  <c r="Q187" i="1" s="1"/>
  <c r="O176" i="1"/>
  <c r="Q176" i="1" s="1"/>
  <c r="P190" i="1"/>
  <c r="R190" i="1" s="1"/>
  <c r="P185" i="1"/>
  <c r="R185" i="1" s="1"/>
  <c r="P203" i="1"/>
  <c r="R203" i="1" s="1"/>
  <c r="P198" i="1"/>
  <c r="R198" i="1" s="1"/>
  <c r="P267" i="1"/>
  <c r="R267" i="1" s="1"/>
  <c r="O267" i="1"/>
  <c r="Q267" i="1" s="1"/>
  <c r="O255" i="1"/>
  <c r="Q255" i="1" s="1"/>
  <c r="P255" i="1"/>
  <c r="R255" i="1" s="1"/>
  <c r="P275" i="1"/>
  <c r="R275" i="1" s="1"/>
  <c r="P166" i="1"/>
  <c r="R166" i="1" s="1"/>
  <c r="O166" i="1"/>
  <c r="Q166" i="1" s="1"/>
  <c r="P150" i="1"/>
  <c r="R150" i="1" s="1"/>
  <c r="O150" i="1"/>
  <c r="Q150" i="1" s="1"/>
  <c r="P143" i="1"/>
  <c r="R143" i="1" s="1"/>
  <c r="O296" i="1"/>
  <c r="Q296" i="1" s="1"/>
  <c r="P296" i="1"/>
  <c r="R296" i="1" s="1"/>
  <c r="O280" i="1"/>
  <c r="Q280" i="1" s="1"/>
  <c r="P280" i="1"/>
  <c r="R280" i="1" s="1"/>
  <c r="P314" i="1"/>
  <c r="R314" i="1" s="1"/>
  <c r="O314" i="1"/>
  <c r="Q314" i="1" s="1"/>
  <c r="P310" i="1"/>
  <c r="R310" i="1" s="1"/>
  <c r="O310" i="1"/>
  <c r="Q310" i="1" s="1"/>
  <c r="P306" i="1"/>
  <c r="R306" i="1" s="1"/>
  <c r="O306" i="1"/>
  <c r="Q306" i="1" s="1"/>
  <c r="P302" i="1"/>
  <c r="R302" i="1" s="1"/>
  <c r="O302" i="1"/>
  <c r="Q302" i="1" s="1"/>
  <c r="O64" i="1"/>
  <c r="Q64" i="1" s="1"/>
  <c r="P52" i="1"/>
  <c r="R52" i="1" s="1"/>
  <c r="P40" i="1"/>
  <c r="R40" i="1" s="1"/>
  <c r="P91" i="1"/>
  <c r="R91" i="1" s="1"/>
  <c r="P87" i="1"/>
  <c r="R87" i="1" s="1"/>
  <c r="P83" i="1"/>
  <c r="R83" i="1" s="1"/>
  <c r="P79" i="1"/>
  <c r="R79" i="1" s="1"/>
  <c r="P119" i="1"/>
  <c r="R119" i="1" s="1"/>
  <c r="P115" i="1"/>
  <c r="R115" i="1" s="1"/>
  <c r="P111" i="1"/>
  <c r="R111" i="1" s="1"/>
  <c r="P146" i="1"/>
  <c r="R146" i="1" s="1"/>
  <c r="O146" i="1"/>
  <c r="Q146" i="1" s="1"/>
  <c r="O142" i="1"/>
  <c r="Q142" i="1" s="1"/>
  <c r="P130" i="1"/>
  <c r="R130" i="1" s="1"/>
  <c r="O196" i="1"/>
  <c r="Q196" i="1" s="1"/>
  <c r="O180" i="1"/>
  <c r="Q180" i="1" s="1"/>
  <c r="O210" i="1"/>
  <c r="Q210" i="1" s="1"/>
  <c r="P274" i="1"/>
  <c r="R274" i="1" s="1"/>
  <c r="O274" i="1"/>
  <c r="Q274" i="1" s="1"/>
  <c r="P266" i="1"/>
  <c r="R266" i="1" s="1"/>
  <c r="O266" i="1"/>
  <c r="Q266" i="1" s="1"/>
  <c r="P258" i="1"/>
  <c r="R258" i="1" s="1"/>
  <c r="O258" i="1"/>
  <c r="Q258" i="1" s="1"/>
  <c r="P259" i="1"/>
  <c r="R259" i="1" s="1"/>
  <c r="P162" i="1"/>
  <c r="R162" i="1" s="1"/>
  <c r="O162" i="1"/>
  <c r="Q162" i="1" s="1"/>
  <c r="P158" i="1"/>
  <c r="R158" i="1" s="1"/>
  <c r="O158" i="1"/>
  <c r="Q158" i="1" s="1"/>
  <c r="P154" i="1"/>
  <c r="R154" i="1" s="1"/>
  <c r="O154" i="1"/>
  <c r="Q154" i="1" s="1"/>
  <c r="O193" i="1"/>
  <c r="Q193" i="1" s="1"/>
  <c r="O188" i="1"/>
  <c r="Q188" i="1" s="1"/>
  <c r="O177" i="1"/>
  <c r="Q177" i="1" s="1"/>
  <c r="O68" i="1"/>
  <c r="Q68" i="1" s="1"/>
  <c r="O60" i="1"/>
  <c r="Q60" i="1" s="1"/>
  <c r="P56" i="1"/>
  <c r="R56" i="1" s="1"/>
  <c r="P48" i="1"/>
  <c r="R48" i="1" s="1"/>
  <c r="P44" i="1"/>
  <c r="R44" i="1" s="1"/>
  <c r="P36" i="1"/>
  <c r="R36" i="1" s="1"/>
  <c r="O137" i="1"/>
  <c r="Q137" i="1" s="1"/>
  <c r="O165" i="1"/>
  <c r="Q165" i="1" s="1"/>
  <c r="O160" i="1"/>
  <c r="Q160" i="1" s="1"/>
  <c r="O155" i="1"/>
  <c r="Q155" i="1" s="1"/>
  <c r="O149" i="1"/>
  <c r="Q149" i="1" s="1"/>
  <c r="P134" i="1"/>
  <c r="R134" i="1" s="1"/>
  <c r="O184" i="1"/>
  <c r="Q184" i="1" s="1"/>
  <c r="P182" i="1"/>
  <c r="R182" i="1" s="1"/>
  <c r="P200" i="1"/>
  <c r="R200" i="1" s="1"/>
  <c r="O227" i="1"/>
  <c r="Q227" i="1" s="1"/>
  <c r="P227" i="1"/>
  <c r="R227" i="1" s="1"/>
  <c r="O223" i="1"/>
  <c r="Q223" i="1" s="1"/>
  <c r="P223" i="1"/>
  <c r="R223" i="1" s="1"/>
  <c r="O219" i="1"/>
  <c r="Q219" i="1" s="1"/>
  <c r="P219" i="1"/>
  <c r="R219" i="1" s="1"/>
  <c r="O215" i="1"/>
  <c r="Q215" i="1" s="1"/>
  <c r="P215" i="1"/>
  <c r="R215" i="1" s="1"/>
  <c r="O211" i="1"/>
  <c r="Q211" i="1" s="1"/>
  <c r="P211" i="1"/>
  <c r="R211" i="1" s="1"/>
  <c r="O222" i="1"/>
  <c r="Q222" i="1" s="1"/>
  <c r="P222" i="1"/>
  <c r="R222" i="1" s="1"/>
  <c r="O214" i="1"/>
  <c r="Q214" i="1" s="1"/>
  <c r="P214" i="1"/>
  <c r="R214" i="1" s="1"/>
  <c r="O249" i="1"/>
  <c r="Q249" i="1" s="1"/>
  <c r="P249" i="1"/>
  <c r="R249" i="1" s="1"/>
  <c r="O241" i="1"/>
  <c r="Q241" i="1" s="1"/>
  <c r="P241" i="1"/>
  <c r="R241" i="1" s="1"/>
  <c r="O233" i="1"/>
  <c r="Q233" i="1" s="1"/>
  <c r="P233" i="1"/>
  <c r="R233" i="1" s="1"/>
  <c r="P273" i="1"/>
  <c r="R273" i="1" s="1"/>
  <c r="O273" i="1"/>
  <c r="Q273" i="1" s="1"/>
  <c r="P269" i="1"/>
  <c r="R269" i="1" s="1"/>
  <c r="O269" i="1"/>
  <c r="Q269" i="1" s="1"/>
  <c r="P265" i="1"/>
  <c r="R265" i="1" s="1"/>
  <c r="O265" i="1"/>
  <c r="Q265" i="1" s="1"/>
  <c r="P261" i="1"/>
  <c r="R261" i="1" s="1"/>
  <c r="O261" i="1"/>
  <c r="Q261" i="1" s="1"/>
  <c r="P257" i="1"/>
  <c r="R257" i="1" s="1"/>
  <c r="O257" i="1"/>
  <c r="Q257" i="1" s="1"/>
  <c r="P253" i="1"/>
  <c r="R253" i="1" s="1"/>
  <c r="O253" i="1"/>
  <c r="Q253" i="1" s="1"/>
  <c r="O271" i="1"/>
  <c r="Q271" i="1" s="1"/>
  <c r="P272" i="1"/>
  <c r="R272" i="1" s="1"/>
  <c r="O272" i="1"/>
  <c r="Q272" i="1" s="1"/>
  <c r="P268" i="1"/>
  <c r="R268" i="1" s="1"/>
  <c r="O268" i="1"/>
  <c r="Q268" i="1" s="1"/>
  <c r="P264" i="1"/>
  <c r="R264" i="1" s="1"/>
  <c r="O264" i="1"/>
  <c r="Q264" i="1" s="1"/>
  <c r="P260" i="1"/>
  <c r="R260" i="1" s="1"/>
  <c r="O260" i="1"/>
  <c r="Q260" i="1" s="1"/>
  <c r="P256" i="1"/>
  <c r="R256" i="1" s="1"/>
  <c r="O256" i="1"/>
  <c r="Q256" i="1" s="1"/>
  <c r="P252" i="1"/>
  <c r="R252" i="1" s="1"/>
  <c r="O252" i="1"/>
  <c r="Q252" i="1" s="1"/>
  <c r="P254" i="1"/>
  <c r="R254" i="1" s="1"/>
  <c r="O254" i="1"/>
  <c r="Q254" i="1" s="1"/>
  <c r="O270" i="1"/>
  <c r="Q270" i="1" s="1"/>
  <c r="O262" i="1"/>
  <c r="Q262" i="1" s="1"/>
  <c r="O298" i="1"/>
  <c r="Q298" i="1" s="1"/>
  <c r="P298" i="1"/>
  <c r="R298" i="1" s="1"/>
  <c r="O294" i="1"/>
  <c r="Q294" i="1" s="1"/>
  <c r="P294" i="1"/>
  <c r="R294" i="1" s="1"/>
  <c r="O290" i="1"/>
  <c r="Q290" i="1" s="1"/>
  <c r="P290" i="1"/>
  <c r="R290" i="1" s="1"/>
  <c r="O286" i="1"/>
  <c r="Q286" i="1" s="1"/>
  <c r="P286" i="1"/>
  <c r="R286" i="1" s="1"/>
  <c r="O282" i="1"/>
  <c r="Q282" i="1" s="1"/>
  <c r="P282" i="1"/>
  <c r="R282" i="1" s="1"/>
  <c r="O278" i="1"/>
  <c r="Q278" i="1" s="1"/>
  <c r="P278" i="1"/>
  <c r="R278" i="1" s="1"/>
  <c r="O334" i="1"/>
  <c r="Q334" i="1" s="1"/>
  <c r="P334" i="1"/>
  <c r="R334" i="1" s="1"/>
  <c r="O330" i="1"/>
  <c r="Q330" i="1" s="1"/>
  <c r="P330" i="1"/>
  <c r="R330" i="1" s="1"/>
  <c r="O326" i="1"/>
  <c r="Q326" i="1" s="1"/>
  <c r="P326" i="1"/>
  <c r="R326" i="1" s="1"/>
  <c r="O322" i="1"/>
  <c r="Q322" i="1" s="1"/>
  <c r="P322" i="1"/>
  <c r="R322" i="1" s="1"/>
  <c r="O318" i="1"/>
  <c r="Q318" i="1" s="1"/>
  <c r="P318" i="1"/>
  <c r="R318" i="1" s="1"/>
  <c r="O226" i="1"/>
  <c r="Q226" i="1" s="1"/>
  <c r="P226" i="1"/>
  <c r="R226" i="1" s="1"/>
  <c r="O218" i="1"/>
  <c r="Q218" i="1" s="1"/>
  <c r="P218" i="1"/>
  <c r="R218" i="1" s="1"/>
  <c r="O251" i="1"/>
  <c r="Q251" i="1" s="1"/>
  <c r="O243" i="1"/>
  <c r="Q243" i="1" s="1"/>
  <c r="O235" i="1"/>
  <c r="Q235" i="1" s="1"/>
  <c r="O297" i="1"/>
  <c r="Q297" i="1" s="1"/>
  <c r="P297" i="1"/>
  <c r="R297" i="1" s="1"/>
  <c r="O293" i="1"/>
  <c r="Q293" i="1" s="1"/>
  <c r="P293" i="1"/>
  <c r="R293" i="1" s="1"/>
  <c r="O289" i="1"/>
  <c r="Q289" i="1" s="1"/>
  <c r="P289" i="1"/>
  <c r="R289" i="1" s="1"/>
  <c r="O285" i="1"/>
  <c r="Q285" i="1" s="1"/>
  <c r="P285" i="1"/>
  <c r="R285" i="1" s="1"/>
  <c r="O281" i="1"/>
  <c r="Q281" i="1" s="1"/>
  <c r="P281" i="1"/>
  <c r="R281" i="1" s="1"/>
  <c r="O277" i="1"/>
  <c r="Q277" i="1" s="1"/>
  <c r="P277" i="1"/>
  <c r="R277" i="1" s="1"/>
  <c r="O292" i="1"/>
  <c r="Q292" i="1" s="1"/>
  <c r="P292" i="1"/>
  <c r="R292" i="1" s="1"/>
  <c r="O284" i="1"/>
  <c r="Q284" i="1" s="1"/>
  <c r="P284" i="1"/>
  <c r="R284" i="1" s="1"/>
  <c r="O276" i="1"/>
  <c r="Q276" i="1" s="1"/>
  <c r="P276" i="1"/>
  <c r="R276" i="1" s="1"/>
  <c r="O333" i="1"/>
  <c r="Q333" i="1" s="1"/>
  <c r="P333" i="1"/>
  <c r="R333" i="1" s="1"/>
  <c r="O329" i="1"/>
  <c r="Q329" i="1" s="1"/>
  <c r="P329" i="1"/>
  <c r="R329" i="1" s="1"/>
  <c r="O325" i="1"/>
  <c r="Q325" i="1" s="1"/>
  <c r="P325" i="1"/>
  <c r="R325" i="1" s="1"/>
  <c r="O321" i="1"/>
  <c r="Q321" i="1" s="1"/>
  <c r="P321" i="1"/>
  <c r="R321" i="1" s="1"/>
  <c r="O317" i="1"/>
  <c r="Q317" i="1" s="1"/>
  <c r="P317" i="1"/>
  <c r="R317" i="1" s="1"/>
  <c r="P225" i="1"/>
  <c r="R225" i="1" s="1"/>
  <c r="P217" i="1"/>
  <c r="R217" i="1" s="1"/>
  <c r="O250" i="1"/>
  <c r="Q250" i="1" s="1"/>
  <c r="O242" i="1"/>
  <c r="Q242" i="1" s="1"/>
  <c r="O234" i="1"/>
  <c r="Q234" i="1" s="1"/>
  <c r="P248" i="1"/>
  <c r="R248" i="1" s="1"/>
  <c r="P240" i="1"/>
  <c r="R240" i="1" s="1"/>
  <c r="P232" i="1"/>
  <c r="R232" i="1" s="1"/>
  <c r="P315" i="1"/>
  <c r="R315" i="1" s="1"/>
  <c r="O315" i="1"/>
  <c r="Q315" i="1" s="1"/>
  <c r="P311" i="1"/>
  <c r="R311" i="1" s="1"/>
  <c r="O311" i="1"/>
  <c r="Q311" i="1" s="1"/>
  <c r="P307" i="1"/>
  <c r="R307" i="1" s="1"/>
  <c r="O307" i="1"/>
  <c r="Q307" i="1" s="1"/>
  <c r="P303" i="1"/>
  <c r="R303" i="1" s="1"/>
  <c r="O303" i="1"/>
  <c r="Q303" i="1" s="1"/>
  <c r="P299" i="1"/>
  <c r="R299" i="1" s="1"/>
  <c r="O299" i="1"/>
  <c r="Q299" i="1" s="1"/>
  <c r="O332" i="1"/>
  <c r="Q332" i="1" s="1"/>
  <c r="P332" i="1"/>
  <c r="R332" i="1" s="1"/>
  <c r="O328" i="1"/>
  <c r="Q328" i="1" s="1"/>
  <c r="P328" i="1"/>
  <c r="R328" i="1" s="1"/>
  <c r="O324" i="1"/>
  <c r="Q324" i="1" s="1"/>
  <c r="P324" i="1"/>
  <c r="R324" i="1" s="1"/>
  <c r="O320" i="1"/>
  <c r="Q320" i="1" s="1"/>
  <c r="P320" i="1"/>
  <c r="R320" i="1" s="1"/>
  <c r="O362" i="1"/>
  <c r="Q362" i="1" s="1"/>
  <c r="P362" i="1"/>
  <c r="R362" i="1" s="1"/>
  <c r="O358" i="1"/>
  <c r="Q358" i="1" s="1"/>
  <c r="P358" i="1"/>
  <c r="R358" i="1" s="1"/>
  <c r="O354" i="1"/>
  <c r="Q354" i="1" s="1"/>
  <c r="P354" i="1"/>
  <c r="R354" i="1" s="1"/>
  <c r="P313" i="1"/>
  <c r="R313" i="1" s="1"/>
  <c r="P309" i="1"/>
  <c r="R309" i="1" s="1"/>
  <c r="P305" i="1"/>
  <c r="R305" i="1" s="1"/>
  <c r="P301" i="1"/>
  <c r="R301" i="1" s="1"/>
  <c r="O335" i="1"/>
  <c r="Q335" i="1" s="1"/>
  <c r="O331" i="1"/>
  <c r="Q331" i="1" s="1"/>
  <c r="O327" i="1"/>
  <c r="Q327" i="1" s="1"/>
  <c r="O323" i="1"/>
  <c r="Q323" i="1" s="1"/>
  <c r="O319" i="1"/>
  <c r="Q319" i="1" s="1"/>
  <c r="P383" i="1"/>
  <c r="R383" i="1" s="1"/>
  <c r="O383" i="1"/>
  <c r="Q383" i="1" s="1"/>
  <c r="P379" i="1"/>
  <c r="R379" i="1" s="1"/>
  <c r="O379" i="1"/>
  <c r="Q379" i="1" s="1"/>
  <c r="P375" i="1"/>
  <c r="R375" i="1" s="1"/>
  <c r="O375" i="1"/>
  <c r="Q375" i="1" s="1"/>
  <c r="P371" i="1"/>
  <c r="R371" i="1" s="1"/>
  <c r="O371" i="1"/>
  <c r="Q371" i="1" s="1"/>
  <c r="P367" i="1"/>
  <c r="R367" i="1" s="1"/>
  <c r="O367" i="1"/>
  <c r="Q367" i="1" s="1"/>
  <c r="P405" i="1"/>
  <c r="R405" i="1" s="1"/>
  <c r="O405" i="1"/>
  <c r="Q405" i="1" s="1"/>
  <c r="P401" i="1"/>
  <c r="R401" i="1" s="1"/>
  <c r="O401" i="1"/>
  <c r="Q401" i="1" s="1"/>
  <c r="P397" i="1"/>
  <c r="R397" i="1" s="1"/>
  <c r="O397" i="1"/>
  <c r="Q397" i="1" s="1"/>
  <c r="P393" i="1"/>
  <c r="R393" i="1" s="1"/>
  <c r="O393" i="1"/>
  <c r="Q393" i="1" s="1"/>
  <c r="P389" i="1"/>
  <c r="R389" i="1" s="1"/>
  <c r="O389" i="1"/>
  <c r="Q389" i="1" s="1"/>
  <c r="P316" i="1"/>
  <c r="R316" i="1" s="1"/>
  <c r="P312" i="1"/>
  <c r="R312" i="1" s="1"/>
  <c r="P308" i="1"/>
  <c r="R308" i="1" s="1"/>
  <c r="P304" i="1"/>
  <c r="R304" i="1" s="1"/>
  <c r="P300" i="1"/>
  <c r="R300" i="1" s="1"/>
  <c r="P363" i="1"/>
  <c r="R363" i="1" s="1"/>
  <c r="P355" i="1"/>
  <c r="R355" i="1" s="1"/>
  <c r="O382" i="1"/>
  <c r="Q382" i="1" s="1"/>
  <c r="P382" i="1"/>
  <c r="R382" i="1" s="1"/>
  <c r="O378" i="1"/>
  <c r="Q378" i="1" s="1"/>
  <c r="P378" i="1"/>
  <c r="R378" i="1" s="1"/>
  <c r="O374" i="1"/>
  <c r="Q374" i="1" s="1"/>
  <c r="P374" i="1"/>
  <c r="R374" i="1" s="1"/>
  <c r="O370" i="1"/>
  <c r="Q370" i="1" s="1"/>
  <c r="P370" i="1"/>
  <c r="R370" i="1" s="1"/>
  <c r="O366" i="1"/>
  <c r="Q366" i="1" s="1"/>
  <c r="P366" i="1"/>
  <c r="R366" i="1" s="1"/>
  <c r="O349" i="1"/>
  <c r="Q349" i="1" s="1"/>
  <c r="O341" i="1"/>
  <c r="Q341" i="1" s="1"/>
  <c r="P351" i="1"/>
  <c r="R351" i="1" s="1"/>
  <c r="P343" i="1"/>
  <c r="R343" i="1" s="1"/>
  <c r="O357" i="1"/>
  <c r="Q357" i="1" s="1"/>
  <c r="O348" i="1"/>
  <c r="Q348" i="1" s="1"/>
  <c r="O340" i="1"/>
  <c r="Q340" i="1" s="1"/>
  <c r="P350" i="1"/>
  <c r="R350" i="1" s="1"/>
  <c r="P342" i="1"/>
  <c r="R342" i="1" s="1"/>
  <c r="P359" i="1"/>
  <c r="R359" i="1" s="1"/>
  <c r="P402" i="1"/>
  <c r="R402" i="1" s="1"/>
  <c r="O402" i="1"/>
  <c r="Q402" i="1" s="1"/>
  <c r="P398" i="1"/>
  <c r="R398" i="1" s="1"/>
  <c r="O398" i="1"/>
  <c r="Q398" i="1" s="1"/>
  <c r="P394" i="1"/>
  <c r="R394" i="1" s="1"/>
  <c r="O394" i="1"/>
  <c r="Q394" i="1" s="1"/>
  <c r="O390" i="1"/>
  <c r="Q390" i="1" s="1"/>
  <c r="P390" i="1"/>
  <c r="R390" i="1" s="1"/>
  <c r="P386" i="1"/>
  <c r="R386" i="1" s="1"/>
  <c r="O386" i="1"/>
  <c r="Q386" i="1" s="1"/>
  <c r="O423" i="1"/>
  <c r="Q423" i="1" s="1"/>
  <c r="P423" i="1"/>
  <c r="R423" i="1" s="1"/>
  <c r="O415" i="1"/>
  <c r="Q415" i="1" s="1"/>
  <c r="P415" i="1"/>
  <c r="R415" i="1" s="1"/>
  <c r="O407" i="1"/>
  <c r="Q407" i="1" s="1"/>
  <c r="P407" i="1"/>
  <c r="R407" i="1" s="1"/>
  <c r="O439" i="1"/>
  <c r="Q439" i="1" s="1"/>
  <c r="P439" i="1"/>
  <c r="O384" i="1"/>
  <c r="Q384" i="1" s="1"/>
  <c r="O380" i="1"/>
  <c r="Q380" i="1" s="1"/>
  <c r="O376" i="1"/>
  <c r="Q376" i="1" s="1"/>
  <c r="O372" i="1"/>
  <c r="Q372" i="1" s="1"/>
  <c r="O368" i="1"/>
  <c r="Q368" i="1" s="1"/>
  <c r="O443" i="1"/>
  <c r="Q443" i="1" s="1"/>
  <c r="P443" i="1"/>
  <c r="P404" i="1"/>
  <c r="R404" i="1" s="1"/>
  <c r="O404" i="1"/>
  <c r="Q404" i="1" s="1"/>
  <c r="P400" i="1"/>
  <c r="R400" i="1" s="1"/>
  <c r="O400" i="1"/>
  <c r="Q400" i="1" s="1"/>
  <c r="P396" i="1"/>
  <c r="R396" i="1" s="1"/>
  <c r="O396" i="1"/>
  <c r="Q396" i="1" s="1"/>
  <c r="P392" i="1"/>
  <c r="R392" i="1" s="1"/>
  <c r="O392" i="1"/>
  <c r="Q392" i="1" s="1"/>
  <c r="P388" i="1"/>
  <c r="R388" i="1" s="1"/>
  <c r="O388" i="1"/>
  <c r="Q388" i="1" s="1"/>
  <c r="O427" i="1"/>
  <c r="Q427" i="1" s="1"/>
  <c r="P427" i="1"/>
  <c r="R427" i="1" s="1"/>
  <c r="O419" i="1"/>
  <c r="Q419" i="1" s="1"/>
  <c r="P419" i="1"/>
  <c r="R419" i="1" s="1"/>
  <c r="O411" i="1"/>
  <c r="Q411" i="1" s="1"/>
  <c r="P411" i="1"/>
  <c r="R411" i="1" s="1"/>
  <c r="P417" i="1"/>
  <c r="R417" i="1" s="1"/>
  <c r="O447" i="1"/>
  <c r="Q447" i="1" s="1"/>
  <c r="P447" i="1"/>
  <c r="P437" i="1"/>
  <c r="O431" i="1"/>
  <c r="Q431" i="1" s="1"/>
  <c r="P431" i="1"/>
  <c r="P444" i="1"/>
  <c r="P451" i="1"/>
  <c r="P365" i="1"/>
  <c r="R365" i="1" s="1"/>
  <c r="P403" i="1"/>
  <c r="R403" i="1" s="1"/>
  <c r="O403" i="1"/>
  <c r="Q403" i="1" s="1"/>
  <c r="P399" i="1"/>
  <c r="R399" i="1" s="1"/>
  <c r="O399" i="1"/>
  <c r="Q399" i="1" s="1"/>
  <c r="P395" i="1"/>
  <c r="R395" i="1" s="1"/>
  <c r="O395" i="1"/>
  <c r="Q395" i="1" s="1"/>
  <c r="P391" i="1"/>
  <c r="R391" i="1" s="1"/>
  <c r="O391" i="1"/>
  <c r="Q391" i="1" s="1"/>
  <c r="P387" i="1"/>
  <c r="R387" i="1" s="1"/>
  <c r="O387" i="1"/>
  <c r="Q387" i="1" s="1"/>
  <c r="O428" i="1"/>
  <c r="Q428" i="1" s="1"/>
  <c r="P428" i="1"/>
  <c r="R428" i="1" s="1"/>
  <c r="O424" i="1"/>
  <c r="Q424" i="1" s="1"/>
  <c r="P424" i="1"/>
  <c r="R424" i="1" s="1"/>
  <c r="O420" i="1"/>
  <c r="Q420" i="1" s="1"/>
  <c r="P420" i="1"/>
  <c r="R420" i="1" s="1"/>
  <c r="O416" i="1"/>
  <c r="Q416" i="1" s="1"/>
  <c r="P416" i="1"/>
  <c r="R416" i="1" s="1"/>
  <c r="O412" i="1"/>
  <c r="Q412" i="1" s="1"/>
  <c r="P412" i="1"/>
  <c r="R412" i="1" s="1"/>
  <c r="O408" i="1"/>
  <c r="Q408" i="1" s="1"/>
  <c r="P408" i="1"/>
  <c r="R408" i="1" s="1"/>
  <c r="P441" i="1"/>
  <c r="O435" i="1"/>
  <c r="Q435" i="1" s="1"/>
  <c r="P435" i="1"/>
  <c r="P440" i="1"/>
  <c r="G3" i="1" l="1"/>
  <c r="G4" i="1"/>
  <c r="G2" i="1"/>
  <c r="M4" i="1"/>
  <c r="N4" i="1" s="1"/>
  <c r="L4" i="1"/>
  <c r="M3" i="1"/>
  <c r="N3" i="1" s="1"/>
  <c r="L3" i="1"/>
  <c r="M2" i="1"/>
  <c r="N2" i="1" s="1"/>
  <c r="L2" i="1"/>
  <c r="E3" i="1"/>
  <c r="E4" i="1"/>
  <c r="E2" i="1"/>
  <c r="P2" i="1" l="1"/>
  <c r="R2" i="1" s="1"/>
  <c r="O2" i="1"/>
  <c r="Q2" i="1" s="1"/>
  <c r="P3" i="1"/>
  <c r="R3" i="1" s="1"/>
  <c r="O3" i="1"/>
  <c r="Q3" i="1" s="1"/>
  <c r="O4" i="1"/>
  <c r="Q4" i="1" s="1"/>
  <c r="P4" i="1"/>
  <c r="R4" i="1" s="1"/>
</calcChain>
</file>

<file path=xl/sharedStrings.xml><?xml version="1.0" encoding="utf-8"?>
<sst xmlns="http://schemas.openxmlformats.org/spreadsheetml/2006/main" count="2278" uniqueCount="831">
  <si>
    <t>Primary source</t>
  </si>
  <si>
    <t>Secondary source</t>
  </si>
  <si>
    <t>Drainage area (km^2)</t>
  </si>
  <si>
    <t>Drainage area (m^2)</t>
  </si>
  <si>
    <t>D50 (mm)</t>
  </si>
  <si>
    <t>Width (m)</t>
  </si>
  <si>
    <t>Depth (m)</t>
  </si>
  <si>
    <t>Slope</t>
  </si>
  <si>
    <t>tau_*c (constant)</t>
  </si>
  <si>
    <t>tau_*c (slope dependent)</t>
  </si>
  <si>
    <t>tau_*bf</t>
  </si>
  <si>
    <t>Erosion rate (m/yr)</t>
  </si>
  <si>
    <t>Pitlick and Cress, 2002</t>
  </si>
  <si>
    <t>D50 (m)</t>
  </si>
  <si>
    <t>tau_bf</t>
  </si>
  <si>
    <t>Phillips et al., 2022</t>
  </si>
  <si>
    <t>Agouridis et al., 2011 and Brockman, 2010</t>
  </si>
  <si>
    <t>East Hickman Creek at Andover</t>
  </si>
  <si>
    <t>UT to East Hickman Creek at Chilesburg</t>
  </si>
  <si>
    <t>Cave Creek near Fort Springs</t>
  </si>
  <si>
    <t>North Elkhorn Creek at Man O War Rd.</t>
  </si>
  <si>
    <t>Fourmile Creek at Polar Bridge</t>
  </si>
  <si>
    <t>Chenoweth Run at Ruckriegel Pky.</t>
  </si>
  <si>
    <t>North Elkhorn Creek at Winchester Rd.</t>
  </si>
  <si>
    <t>Goose Creek at Old Westport Rd.</t>
  </si>
  <si>
    <t>Cedar Creek at Hwy 1442</t>
  </si>
  <si>
    <t>South Elkhorn Creek at Fort Springs</t>
  </si>
  <si>
    <t>Wolf Run at Old Frankfort Pk.</t>
  </si>
  <si>
    <t>Little Goose Creek near Harrods Creek</t>
  </si>
  <si>
    <t>West Hickman Creek at Ash Grove Pk.</t>
  </si>
  <si>
    <t>East Hickman Creek at Delong Rd.</t>
  </si>
  <si>
    <t>Cruises Creek at Hwy 17</t>
  </si>
  <si>
    <t>Woolper Creek at Woolper Rd.</t>
  </si>
  <si>
    <t>North Elkhorn Creek at Bryan Station Rd.</t>
  </si>
  <si>
    <t>Banklick Creek at Hwy 1829</t>
  </si>
  <si>
    <t>Gunpowder Creek at Camp Ernst Rd.</t>
  </si>
  <si>
    <t>Middle Fork Beargrass Creek at Old Cannons Ln.</t>
  </si>
  <si>
    <t>Town Branch at Yarnallton Rd.</t>
  </si>
  <si>
    <t>Twelvemile Creek at Hwy 1997</t>
  </si>
  <si>
    <t>Eagle Creek at Sadieville</t>
  </si>
  <si>
    <t>Mud Lick Creek at Hwy 42</t>
  </si>
  <si>
    <t>Site name</t>
  </si>
  <si>
    <t>Colorado River Cameo gage</t>
  </si>
  <si>
    <t>Colorado River State Line gage</t>
  </si>
  <si>
    <t>Colorado River Cisco gage</t>
  </si>
  <si>
    <t>Andrews 1984</t>
  </si>
  <si>
    <t>Andrews, 1984</t>
  </si>
  <si>
    <t>Michigan River near Cameron Pass</t>
  </si>
  <si>
    <t>Fraser River at Upper STA, near Winter Park, CO</t>
  </si>
  <si>
    <t>Frazer River near Winter Park</t>
  </si>
  <si>
    <t>little muddy creek near parshall</t>
  </si>
  <si>
    <t>Stillwater Creek above Granby Res.</t>
  </si>
  <si>
    <t>North Fork Fryingpan River above Cunningham</t>
  </si>
  <si>
    <t>Cunningham Creek near Norrie</t>
  </si>
  <si>
    <t>South Fork Williams Fork near Leal</t>
  </si>
  <si>
    <t>Chalk Creek near Nathrop</t>
  </si>
  <si>
    <t>Little Grizzly Creek above Hebron, CO</t>
  </si>
  <si>
    <t>Castle Creek near Aspen</t>
  </si>
  <si>
    <t>Tomichi Creek at Sargents</t>
  </si>
  <si>
    <t>East Inlet Creek near Grand Lake</t>
  </si>
  <si>
    <t>Williams Fork near Leal</t>
  </si>
  <si>
    <t>Crystal River above Avalanche Creek, near Redstone, CO</t>
  </si>
  <si>
    <t>Lake Fork at Gateview, CO</t>
  </si>
  <si>
    <t>East River at Almont, CO</t>
  </si>
  <si>
    <t>North Platte River near Northgate, CO</t>
  </si>
  <si>
    <t>Little Snake river near Slater</t>
  </si>
  <si>
    <t>Elk River near Milner, CO</t>
  </si>
  <si>
    <t>Williams Fork at mouth near Hamilton</t>
  </si>
  <si>
    <t>Little Snake River near Dixon</t>
  </si>
  <si>
    <t>Yampa River below Diversion, near Hayden, CO</t>
  </si>
  <si>
    <t>Little Snake River near Dixon, WY</t>
  </si>
  <si>
    <t>Yampa River near Maybell, CO</t>
  </si>
  <si>
    <t>Andrews, 1994</t>
  </si>
  <si>
    <t>Sagehen Creek near Truckee, CA</t>
  </si>
  <si>
    <t>Andrews, 2000</t>
  </si>
  <si>
    <t>East Fork Virgin River near Springdale, UT</t>
  </si>
  <si>
    <t>Bent and Waite, 2013</t>
  </si>
  <si>
    <t>Old Swamp River near South Weymouth, MA</t>
  </si>
  <si>
    <t>Sevenmile River near Spencer, MA</t>
  </si>
  <si>
    <t>STONY BROOK NEAR WEST SUFFIELD, CT</t>
  </si>
  <si>
    <t>Otter River at Otter River, MA</t>
  </si>
  <si>
    <t>Segreganset River at Dighton, MA</t>
  </si>
  <si>
    <t>Priest Brook near Winchendon, MA</t>
  </si>
  <si>
    <t>Nipmuc River near Harrisville, RI</t>
  </si>
  <si>
    <t>Hubbard River near West Hartland, CT</t>
  </si>
  <si>
    <t>Wading River near Norton, MA</t>
  </si>
  <si>
    <t>Salmon Creek at Lime Rock, CT</t>
  </si>
  <si>
    <t>Quaboag River at West Brimfield, MA</t>
  </si>
  <si>
    <t>Green River at Williamstown, MA</t>
  </si>
  <si>
    <t>West Branch Westfield River at Huntington, MA</t>
  </si>
  <si>
    <t>Squannacook River near West Groton, MA</t>
  </si>
  <si>
    <t>BRANCH RIVER AT FORESTDALE, RI</t>
  </si>
  <si>
    <t>Mill River at Northhampton, MA</t>
  </si>
  <si>
    <t>GREEN RIVER NEAR COLRAIN, MA</t>
  </si>
  <si>
    <t>CHARLES RIVER AT DOVER, MA</t>
  </si>
  <si>
    <t>SOUTH RIVER NEAR CONWAY, MA</t>
  </si>
  <si>
    <t>NORTH RIVER AT SHATTUCKVILLE, MA</t>
  </si>
  <si>
    <t>Brockman, 2010</t>
  </si>
  <si>
    <t>FLOYDS FORK AT FISHERVILLE, KY</t>
  </si>
  <si>
    <t>Castro and Jackson, 2001; O'Connor et al., 2014</t>
  </si>
  <si>
    <t>South Umpqua River nr Brockway, OR</t>
  </si>
  <si>
    <t>ROGUE RIVER NEAR AGNESS, OR</t>
  </si>
  <si>
    <t>Chaplin, 2005</t>
  </si>
  <si>
    <t>Brandy Run near Girard Pa.</t>
  </si>
  <si>
    <t>Tuscarora Creek near Silvara Pa.</t>
  </si>
  <si>
    <t>North Fork Bens Creek at North Fork Pa.</t>
  </si>
  <si>
    <t>Waldy Run near Emporium Pa.</t>
  </si>
  <si>
    <t>Wilson Run at Penfield Pa.</t>
  </si>
  <si>
    <t>Newburg Run at Newburg Pa.</t>
  </si>
  <si>
    <t>Little Pine Creek near Etna Pa.</t>
  </si>
  <si>
    <t>Tonoloway Creek near Needmore Pa.</t>
  </si>
  <si>
    <t>Monocacy Creek at Bethlehem, PA</t>
  </si>
  <si>
    <t>SPRING CREEK NEAR AXEMANN, PA</t>
  </si>
  <si>
    <t>Sevenmile Run near Rasselas Pa.</t>
  </si>
  <si>
    <t>Toby Creek at Luzerne Pa.</t>
  </si>
  <si>
    <t>Spring Creek near Houserville, PA</t>
  </si>
  <si>
    <t>Corey Creek near Mainesburg Pa.</t>
  </si>
  <si>
    <t>Woodcock Creek at Blooming Valley Pa.</t>
  </si>
  <si>
    <t>Bixler Run near Loysville Pa.</t>
  </si>
  <si>
    <t>Marsh Creek at Blanchard Pa.</t>
  </si>
  <si>
    <t>Little Schuylkill River at Tamaqua Pa.</t>
  </si>
  <si>
    <t>Young Womans Creek near Renovo Pa.</t>
  </si>
  <si>
    <t>Jordan Creek at Allentown Pa.</t>
  </si>
  <si>
    <t>Aquashicola Creek at Palmerton Pa.</t>
  </si>
  <si>
    <t>Wapwallopen Creek near Wapwallopen Pa.</t>
  </si>
  <si>
    <t>Pohopoco Creek at Kresgeville Pa.</t>
  </si>
  <si>
    <t>Kinzua Creek near Guffey Pa.</t>
  </si>
  <si>
    <t>West Branch Clarion River at Wilcox Pa.</t>
  </si>
  <si>
    <t>TULPEHOCKEN CREEK NEAR BERNVILLE, PA</t>
  </si>
  <si>
    <t>Browns Creek near Nineveh Pa.</t>
  </si>
  <si>
    <t>Quittapahilla Creek near Bellegrove, PA</t>
  </si>
  <si>
    <t>JORDAN CREEK NEAR SCHNECKSVILLE, PA</t>
  </si>
  <si>
    <t>Muncy Creek near Sonestown Pa.</t>
  </si>
  <si>
    <t>Blockhouse Creek near English Center Pa.</t>
  </si>
  <si>
    <t>Kettle Creek at Cross Fork Pa.</t>
  </si>
  <si>
    <t>Little Lehigh Creek near Allentown, PA</t>
  </si>
  <si>
    <t>SHERMAN CREEK AT SHERMANS DALE, PA</t>
  </si>
  <si>
    <t>Laurel Hill Creek at Ursina Pa.</t>
  </si>
  <si>
    <t>Lycoming Creek near Trout Run Pa.</t>
  </si>
  <si>
    <t>Chillisquaque Creek at Washingtonville Pa.</t>
  </si>
  <si>
    <t>First Fork Sinnemahoning Creek at Wharton Pa.</t>
  </si>
  <si>
    <t>Maiden Creek at Virginville Pa.</t>
  </si>
  <si>
    <t>Crooked Creek below Catlin Hollow at Middlebury Center Pa.</t>
  </si>
  <si>
    <t>Spring Creek near Milesburg, PA</t>
  </si>
  <si>
    <t>Kishacoquillas Creek at Reedsville Pa.</t>
  </si>
  <si>
    <t>Buffalo Creek near Freeport Pa.</t>
  </si>
  <si>
    <t>West Branch French Creek near Lowville Pa.</t>
  </si>
  <si>
    <t>Little Mahoning Creek at McCormick Pa.</t>
  </si>
  <si>
    <t>Schuylkill River at Landingville Pa.</t>
  </si>
  <si>
    <t>East Mahantango Creek near Dalmatia Pa.</t>
  </si>
  <si>
    <t>Yellow Breeches Creek near Camp Hill, PA</t>
  </si>
  <si>
    <t>Little Shenango River at Greenville Pa.</t>
  </si>
  <si>
    <t>Tuscarora Creek near Port Royal Pa.</t>
  </si>
  <si>
    <t>Bedload xport rate, constant tau_*c (m^3/s)</t>
  </si>
  <si>
    <t>Bedload xport rate, S dependent tau_*c (m^3/s)</t>
  </si>
  <si>
    <t>Bedload xport rate, constant tau_*c (m^3/yr)</t>
  </si>
  <si>
    <t>Bedload xport rate, S dependent tau_*c (m^3/yr)</t>
  </si>
  <si>
    <t>Chase, 2004</t>
  </si>
  <si>
    <t>Prairie Dog Creek near Birney, MT</t>
  </si>
  <si>
    <t>Hanging Woman Creek near Birney, MT</t>
  </si>
  <si>
    <t>Otter Creek At Ashland, MT</t>
  </si>
  <si>
    <t>Tongue River at Tongue River dam near Decker, MT</t>
  </si>
  <si>
    <t>Tongue River below Brandenberg Bridge near Ashland, MT</t>
  </si>
  <si>
    <t>Tongue River at Miles City, MT</t>
  </si>
  <si>
    <t>Tongue River at State Line near Decker, MT</t>
  </si>
  <si>
    <t>Cinotto, 2003</t>
  </si>
  <si>
    <t xml:space="preserve">Sucker Run near Coatesville Pa. </t>
  </si>
  <si>
    <t>West Branch Perkiomen Creek at Hillegas Pa.</t>
  </si>
  <si>
    <t xml:space="preserve">Conowingo Creek near Buck Pa. </t>
  </si>
  <si>
    <t>West Branch Brandywine Creek at Coatesville Pa.</t>
  </si>
  <si>
    <t>West Branch Brandywine Creek at Modena Pa.</t>
  </si>
  <si>
    <t xml:space="preserve">Perkiomen Creek at East Greenville Pa. </t>
  </si>
  <si>
    <t>Morgan Run near Louisville, MD</t>
  </si>
  <si>
    <t xml:space="preserve">Crum Creek near Newtown Square Pa. </t>
  </si>
  <si>
    <t>FRENCH CREEK NEAR PHOENIXVILLE, PA</t>
  </si>
  <si>
    <t>Chester Creek near Chester Pa.</t>
  </si>
  <si>
    <t xml:space="preserve">Manatawny Creek near Pottstown Pa. </t>
  </si>
  <si>
    <t>Cinotto, 2003; Li et al., 2015</t>
  </si>
  <si>
    <t>West Branch Brandywine Creek near Honey Brook, PA</t>
  </si>
  <si>
    <t>Dutnell, 2000; Garday et al., 2000</t>
  </si>
  <si>
    <t>BARON FORK AT ELDON, OK</t>
  </si>
  <si>
    <t>Elliott and Cartier, 1986</t>
  </si>
  <si>
    <t>Sorgum Gulch at mouth near Rio Blanco</t>
  </si>
  <si>
    <t>Scandard Gulch at mouth near Rio Blanco</t>
  </si>
  <si>
    <t>West Fork Stewart Gulch at mouth, near Rio Blanco</t>
  </si>
  <si>
    <t>Scandard Gulch near Rio Blanco</t>
  </si>
  <si>
    <t>CORRAL GULCH BELOW WATER GULCH, NR RANGELY, CO.</t>
  </si>
  <si>
    <t>CORRAL GULCH NEAR RANGELY, CO</t>
  </si>
  <si>
    <t>Dry Fork near DeBeque</t>
  </si>
  <si>
    <t>Middle Fork Stewart Gulch near Rio Blanco</t>
  </si>
  <si>
    <t>STEWART GULCH AB WEST FORK NR RIO BLANCO, CO</t>
  </si>
  <si>
    <t>BLACK SULPHUR CREEK NEAR RIO BLANCO, CO.</t>
  </si>
  <si>
    <t>BOX ELDER GULCH NEAR RANGELY, CO.</t>
  </si>
  <si>
    <t>WILLOW CREEK NEAR RIO BLANCO, CO.</t>
  </si>
  <si>
    <t>YELLOW CREEK NEAR WHITE RIVER, CO.</t>
  </si>
  <si>
    <t>Parachute Creek near Grand Valley</t>
  </si>
  <si>
    <t>PICEANCE CREEK BELOW RIO BLANCO, CO.</t>
  </si>
  <si>
    <t>Piceance Creek below Gardenhire Gulch</t>
  </si>
  <si>
    <t>PICEANCE CREEK AT WHITE RIVER, CO</t>
  </si>
  <si>
    <t>Emmett, 1972</t>
  </si>
  <si>
    <t>Squirrel Creek at Tonsina</t>
  </si>
  <si>
    <t>Gulkana River at Gulkana</t>
  </si>
  <si>
    <t>Chena River near Two Rivers</t>
  </si>
  <si>
    <t>Klutina River at Copper Center</t>
  </si>
  <si>
    <t>Chena River at Fairbanks, AK</t>
  </si>
  <si>
    <t>Salcha River near Salchest</t>
  </si>
  <si>
    <t>Hess Creek near Livengood</t>
  </si>
  <si>
    <t>Little Chena River at Fairbanks</t>
  </si>
  <si>
    <t>Yukon River at Rampart</t>
  </si>
  <si>
    <t>TANANA R AT NENANA AK</t>
  </si>
  <si>
    <t>Emmett, 1972; Kleinhans and van den Berg, 2011</t>
  </si>
  <si>
    <t>Gakona at Gakona, AK</t>
  </si>
  <si>
    <t>Emmett, 1975</t>
  </si>
  <si>
    <t>Pat Hughes Creek near mouth</t>
  </si>
  <si>
    <t>Little Boulder Creek above Baker Lake</t>
  </si>
  <si>
    <t>Bruno Cr near Clayton, ID</t>
  </si>
  <si>
    <t>Horse Basin Creek near mouth</t>
  </si>
  <si>
    <t>Slate Creek near mouth</t>
  </si>
  <si>
    <t>Big Boulder Creek above Jim Creek</t>
  </si>
  <si>
    <t>Thompson Creek near mouth</t>
  </si>
  <si>
    <t>Wickiup Creek near mouth</t>
  </si>
  <si>
    <t>Road Creek near mouth</t>
  </si>
  <si>
    <t>Champion Creek near mouth</t>
  </si>
  <si>
    <t>Peach Creek nr mouth</t>
  </si>
  <si>
    <t>Beaver Creek near mouth</t>
  </si>
  <si>
    <t>Thompson Creek above Pat Hughes Creek</t>
  </si>
  <si>
    <t>Jim Creek near mouth</t>
  </si>
  <si>
    <t>Little Boulder Creek near Mouth</t>
  </si>
  <si>
    <t>Holman Cr nr Clayton, ID</t>
  </si>
  <si>
    <t>Big Lake Creek near mouth</t>
  </si>
  <si>
    <t>Fourth of July Creek near mouth</t>
  </si>
  <si>
    <t>Big Boulder Creek near mouth</t>
  </si>
  <si>
    <t>W. Fork E. Fork Salmon River near mouth</t>
  </si>
  <si>
    <t>W. Pass Creek near mouth</t>
  </si>
  <si>
    <t>Warm Springs Creek near mouth</t>
  </si>
  <si>
    <t>South Fork E. Fork Salmon River near mouth</t>
  </si>
  <si>
    <t>Salmon River near Galena Summit</t>
  </si>
  <si>
    <t>Germania Creek near mouth</t>
  </si>
  <si>
    <t>Squaw Creek near mouth</t>
  </si>
  <si>
    <t>Little Boulder Creek below Boulder Chain Lakes</t>
  </si>
  <si>
    <t>E. Fork Salmon River below W. Pass Creek</t>
  </si>
  <si>
    <t>Herd Creek near mouth</t>
  </si>
  <si>
    <t>Valley Creek near mouth</t>
  </si>
  <si>
    <t>Basin Creek near mouth</t>
  </si>
  <si>
    <t>Yankee Fork near mouth</t>
  </si>
  <si>
    <t>Salmon River above E. Fork Salmon River</t>
  </si>
  <si>
    <t>Salmon River near Challis</t>
  </si>
  <si>
    <t>Foster, 2012</t>
  </si>
  <si>
    <t>Willow Creek near Crowheart, WY</t>
  </si>
  <si>
    <t>Jack Creek above Coyote Draw, near Saratoga, WY</t>
  </si>
  <si>
    <t>North Fork Powder River near Hazelton, WY</t>
  </si>
  <si>
    <t>South Fork Little Wind River above Reservoir near Ft Washakie, WY</t>
  </si>
  <si>
    <t>Willow Creek near Dixon, WY</t>
  </si>
  <si>
    <t>Dry Creek near Burris, WY</t>
  </si>
  <si>
    <t>Coney Creek above Twin Lakes near Big Horn, WY</t>
  </si>
  <si>
    <t>West Fork Big Goose Creek near Big Horn, WY</t>
  </si>
  <si>
    <t>Crow Creek near Tipperary, WY</t>
  </si>
  <si>
    <t>Battle Creek near Encampment, WY</t>
  </si>
  <si>
    <t>Soda Butte Creek at Park Boundary at Silver Gate</t>
  </si>
  <si>
    <t>Wolf Creek at Wolf, WY</t>
  </si>
  <si>
    <t>East Fork Big Goose Creek near Big Horn, WY</t>
  </si>
  <si>
    <t>Little Popo Agie River near Lander, WY</t>
  </si>
  <si>
    <t>North Brush Creek near Saratoga, WY</t>
  </si>
  <si>
    <t>East Fork River near Big Sandy, WY</t>
  </si>
  <si>
    <t>DEER CREEK IN CANYON, NEAR GLENROCK, WY</t>
  </si>
  <si>
    <t>Rock Creek near Red Lodge, MT</t>
  </si>
  <si>
    <t>Shell Creek near Shell, WY</t>
  </si>
  <si>
    <t>Middle Fork Powder River near Barnum, WY</t>
  </si>
  <si>
    <t>LITTLE BIGHORN RIVER AT STATE LINE, MT</t>
  </si>
  <si>
    <t>Gardner River near Mammoth, YNP</t>
  </si>
  <si>
    <t>Shell Creek above Shell Creek Reservoir, WY</t>
  </si>
  <si>
    <t>EAST FORK WIND RIVER NR DUBOIS WYO</t>
  </si>
  <si>
    <t>Box Elder Creek at Boxelder, WY</t>
  </si>
  <si>
    <t>Tongue River near Dayton, WY</t>
  </si>
  <si>
    <t>Rock Creek above King Canyon Canal near Arlington, WY</t>
  </si>
  <si>
    <t>ENCAMPMENT RIVER AB HOG PARK CR, NR ENCAMPMENT, WY</t>
  </si>
  <si>
    <t>South Fork Shoshone River near Valley, WY</t>
  </si>
  <si>
    <t>ELKHEAD CREEK ABOVE LONG GULCH, NEAR HAYDEN, CO</t>
  </si>
  <si>
    <t>Slater Fork near Slater, CO</t>
  </si>
  <si>
    <t>Wind River near Dubois, WY</t>
  </si>
  <si>
    <t>North Fork Shoshone River at Wapiti, WY</t>
  </si>
  <si>
    <t>Keaton et al., 2005</t>
  </si>
  <si>
    <t>Dog Creek tributary at Locust Grove. Md.</t>
  </si>
  <si>
    <t>Potomac River Tribuatary near Hancock. Md.</t>
  </si>
  <si>
    <t>Renick Run near Buchanan. Va.</t>
  </si>
  <si>
    <t>Cowpasture River near Head Waters. Va.</t>
  </si>
  <si>
    <t>Big Cedar Creek near Lebanon. Va.</t>
  </si>
  <si>
    <t>Middle Fork Holston River at Groseclose. Va.</t>
  </si>
  <si>
    <t>Pugh's Run near Woodstock. Va.</t>
  </si>
  <si>
    <t>Marsh Run at Grimes, MD</t>
  </si>
  <si>
    <t>Crooked Run near Mt. Jackson. Va.</t>
  </si>
  <si>
    <t>North River near Stokesville. Va.</t>
  </si>
  <si>
    <t>Tinker Creek near Daleville. Va.</t>
  </si>
  <si>
    <t>Catawba Creek near Catawba. Va.</t>
  </si>
  <si>
    <t>Hogue Creek near Hayfield. Va.</t>
  </si>
  <si>
    <t>Brumley Creek at Brumley Gap. Va.</t>
  </si>
  <si>
    <t>Lick Creek near Chatham Hill. Va.</t>
  </si>
  <si>
    <t>Cove Creek near Shelleys. Va.</t>
  </si>
  <si>
    <t>Linville Creek at Broadway. Va.</t>
  </si>
  <si>
    <t>Cedar Creek near Meadowview. Va.</t>
  </si>
  <si>
    <t>North Fork Holston River near Saltville. Va.</t>
  </si>
  <si>
    <t>South Fork Holston River at Riverside near Chilhowie. Va</t>
  </si>
  <si>
    <t>South Fork South Branch Potomac River at Brandywine. W.Va.</t>
  </si>
  <si>
    <t>Bluestone River at Falls Mills. Va.</t>
  </si>
  <si>
    <t>Bullpasture River at Williamsville. Va.</t>
  </si>
  <si>
    <t>Town Creek near OldTown. Md.</t>
  </si>
  <si>
    <t>Reed Creek at Grahams Forge. Va.</t>
  </si>
  <si>
    <t>Middle Fork Holston River at Seven Mile Ford. Va.</t>
  </si>
  <si>
    <t>Wills Creek near Cumberland. Md.</t>
  </si>
  <si>
    <t>Passage Creek near Buckton. Va.</t>
  </si>
  <si>
    <t>Little Cacapon River near Levels. W.Va.</t>
  </si>
  <si>
    <t>South Branch Potomac River at Franklin. W.Va.</t>
  </si>
  <si>
    <t>SMITH CREEK NEAR NEW MARKET, VA</t>
  </si>
  <si>
    <t>South Fork Roanoke River near Shawsville. Va.</t>
  </si>
  <si>
    <t>Anthony Creek near Anthony. W.Va.</t>
  </si>
  <si>
    <t>South River at Harriston. Va.</t>
  </si>
  <si>
    <t>Jackson River near BacoVa.</t>
  </si>
  <si>
    <t>Potts Creek near Covington. Va.</t>
  </si>
  <si>
    <t>Dunlap Creek near Covington. Va.</t>
  </si>
  <si>
    <t>Christians Creek near Fisherville. Va.</t>
  </si>
  <si>
    <t>Back Creek near Jones Springs. W.Va.</t>
  </si>
  <si>
    <t>North Fork Shenandoah River at Cootes Store. Va.</t>
  </si>
  <si>
    <t>King et al., 2004; Mueller et al., 2005</t>
  </si>
  <si>
    <t>Thompson Creek near Clayton, ID</t>
  </si>
  <si>
    <t>Dollar Creek near Warm Lake near Cascade, ID</t>
  </si>
  <si>
    <t>Squaw Creek below Bruno Creek near Clayton, ID</t>
  </si>
  <si>
    <t>Blackmare Creek near Poverty Flat near Cascade, ID</t>
  </si>
  <si>
    <t>Valley Creek at Stanley, ID</t>
  </si>
  <si>
    <t>SOUTH FORK PAYETTE RIVER AT LOWMAN, ID</t>
  </si>
  <si>
    <t>JOHNSON CREEK AT YELLOW PINE ID</t>
  </si>
  <si>
    <t>Boise River near Twin Springs, ID</t>
  </si>
  <si>
    <t>Middle Fork Salmon River at Middle Fork Lodge near Yellow Pine, ID</t>
  </si>
  <si>
    <t>South Fork Salmon River near Krassel Ranger Station, ID</t>
  </si>
  <si>
    <t>Salmon River below Yankee Fork near Clayton, ID</t>
  </si>
  <si>
    <t>Salmon River near Shoup, ID</t>
  </si>
  <si>
    <t>SELWAY RIVER NEAR LOWELL, ID</t>
  </si>
  <si>
    <t>Lochsa River near Lowell, ID</t>
  </si>
  <si>
    <t>North Fork Clearwater River near Canyon Ranger Station, ID</t>
  </si>
  <si>
    <t>Krstolic and Chaplin, 2007</t>
  </si>
  <si>
    <t>Collins Run Tributary near Providence Forge, VA</t>
  </si>
  <si>
    <t>Baily Branch Tributary at Spring Grove, VA</t>
  </si>
  <si>
    <t>Aylett Creek at Aylett, VA</t>
  </si>
  <si>
    <t>Reedy Creek near Dawn, VA</t>
  </si>
  <si>
    <t>Bush Mill Stream near Heathsville, VA</t>
  </si>
  <si>
    <t>Cat Point Creek near Montross, VA</t>
  </si>
  <si>
    <t>Lawlor, 2004</t>
  </si>
  <si>
    <t>Clark Fork tributary near Drummond</t>
  </si>
  <si>
    <t>Marshall Creek near Missoula</t>
  </si>
  <si>
    <t>Edwards Gulch at Drummond</t>
  </si>
  <si>
    <t>Cayuse Creek near Trego</t>
  </si>
  <si>
    <t>Richards Creek near Libby MT</t>
  </si>
  <si>
    <t>East Fork Timber Creek near Haugan</t>
  </si>
  <si>
    <t>Hayes Creek near Missoula</t>
  </si>
  <si>
    <t>Shaughnessy Creek near Libby</t>
  </si>
  <si>
    <t>Zulu Creek near Yaak</t>
  </si>
  <si>
    <t>Mill Creek above Bassoo Creek near Niarada</t>
  </si>
  <si>
    <t>Deer Creek near Seely Lake</t>
  </si>
  <si>
    <t>Burke Gulch</t>
  </si>
  <si>
    <t>Blacktail Creek near Yaak</t>
  </si>
  <si>
    <t>Dry Creek near Superior</t>
  </si>
  <si>
    <t>White Pine Creek near Trout Creek</t>
  </si>
  <si>
    <t>Kootenai Creek near Stevensville</t>
  </si>
  <si>
    <t>NEVADA CR AB RESERVOIR, NR HELMVILLE, MT</t>
  </si>
  <si>
    <t>Deep Creek near Fortine MT</t>
  </si>
  <si>
    <t>Valley Creek near Arlee</t>
  </si>
  <si>
    <t>South Crow Creek near Ronan</t>
  </si>
  <si>
    <t>Revais Creek below West Fork near Dixon</t>
  </si>
  <si>
    <t>Flower Creek near Libby</t>
  </si>
  <si>
    <t>Boulder Creek at Maxville</t>
  </si>
  <si>
    <t>Wolf Creek near Libby</t>
  </si>
  <si>
    <t>Lolo Creek above Sleeman Creek near Lolo</t>
  </si>
  <si>
    <t>Eightmile Creek near Florence</t>
  </si>
  <si>
    <t>Skalkaho Creek near Hamilton</t>
  </si>
  <si>
    <t>Granite Creek near Libby</t>
  </si>
  <si>
    <t>Trapper Creek near Conner</t>
  </si>
  <si>
    <t>Monture Creek at Lolo National Forest boundary near Ovando</t>
  </si>
  <si>
    <t>Middle Fork Rock Creek near Philipsburg</t>
  </si>
  <si>
    <t>West Twin Creek near Bonner</t>
  </si>
  <si>
    <t>Racetrack Creek below Granite Creek near Anaconda</t>
  </si>
  <si>
    <t>Basin Creek near Yaak</t>
  </si>
  <si>
    <t>Mission Creek above reservoir near St. Ignatius</t>
  </si>
  <si>
    <t>Clearwater River near Clearwater</t>
  </si>
  <si>
    <t>North Fork Lost Creek near Swan Lake</t>
  </si>
  <si>
    <t>Flint Creek at Maxville</t>
  </si>
  <si>
    <t>Big Creek at Big Creek Ranger Station near Columbia Falls</t>
  </si>
  <si>
    <t>LITTLE BLACKFOOT RIVER NEAR GARRISON MT</t>
  </si>
  <si>
    <t>Lawlor, 2004; Li et al., 2015</t>
  </si>
  <si>
    <t>Big Knife Creek</t>
  </si>
  <si>
    <t>Basin Creek</t>
  </si>
  <si>
    <t>Lisle and Hilton, 1999; Seidl and Dietrich, 1992</t>
  </si>
  <si>
    <t>ELDER C NR BRANSCOMB CA</t>
  </si>
  <si>
    <t>Lotspeich, 2009</t>
  </si>
  <si>
    <t>Big Lickinghole Creek Tributary near Ferncliff, VA</t>
  </si>
  <si>
    <t>Powells Creek near Turbeville, VA</t>
  </si>
  <si>
    <t>South Anna River tributary no. 6 near Ashland, VA</t>
  </si>
  <si>
    <t>Buffalo River tributary near Amherst, VA</t>
  </si>
  <si>
    <t>North Holiday Creek near Toga, VA</t>
  </si>
  <si>
    <t>Falls Creek tributary near Victoria, VA</t>
  </si>
  <si>
    <t>Contrary Creek near Mineral, VA</t>
  </si>
  <si>
    <t>South Branch Chopawamsic Creek near Garrisonville, VA</t>
  </si>
  <si>
    <t>S F QUANTICO CREEK NEAR INDEPENDENT HILL, VA</t>
  </si>
  <si>
    <t>North Meherrin River near Keysville, VA</t>
  </si>
  <si>
    <t>Fine Creek at Fine Creek Mills, VA</t>
  </si>
  <si>
    <t>Smith River at Smith River Church near Woolwine, VA</t>
  </si>
  <si>
    <t>Buffalo Creek near Hampden Sydney, VA</t>
  </si>
  <si>
    <t>Aquia Creek near Garrisonville, VA</t>
  </si>
  <si>
    <t>Sandy River near Danville, VA</t>
  </si>
  <si>
    <t>North Fork Rivanna River near Earlysville, VA</t>
  </si>
  <si>
    <t>Mechums River near White Hall, VA</t>
  </si>
  <si>
    <t>McCandless and Everett, 2002</t>
  </si>
  <si>
    <t>Baisman Run at Broadmoor, Md.</t>
  </si>
  <si>
    <t>Basin Run at Liberty Grove, Md.</t>
  </si>
  <si>
    <t>Long Green Creek at Glen Arm</t>
  </si>
  <si>
    <t>Beaver Run near Finksburg</t>
  </si>
  <si>
    <t>Morgan Run at Louisville</t>
  </si>
  <si>
    <t>Jones Falls at Sorrento</t>
  </si>
  <si>
    <t>Northeast Creek at Leslie</t>
  </si>
  <si>
    <t>PATUXENT RIVER NEAR UNITY, MD</t>
  </si>
  <si>
    <t>Beaverdam Run at Cockeysville</t>
  </si>
  <si>
    <t>Hawlings River near Sandy Spring</t>
  </si>
  <si>
    <t>Piney Creek at Taneytown</t>
  </si>
  <si>
    <t>Winters Run near Benson</t>
  </si>
  <si>
    <t>Deer Creek at Rocks, Md.</t>
  </si>
  <si>
    <t>Seneca Creek at Dawsonville</t>
  </si>
  <si>
    <t>Big Pipe Creek at Bruceville</t>
  </si>
  <si>
    <t>McCandless and Everett, 2002; Li et al., 2015</t>
  </si>
  <si>
    <t>Slade Run near Glyndon, Md.</t>
  </si>
  <si>
    <t>Cranberry Branch near Westminster, Md.</t>
  </si>
  <si>
    <t>Western Run at Western Run</t>
  </si>
  <si>
    <t>Big Elk Creek at Elk Mills, Md.</t>
  </si>
  <si>
    <t>Bennett Creek at Park Mills, Md.</t>
  </si>
  <si>
    <t>Little Falls at Blue Mount, Md.</t>
  </si>
  <si>
    <t>Little Patuxent River at Guilford, Md.</t>
  </si>
  <si>
    <t>McCandless, 2003</t>
  </si>
  <si>
    <t>Toliver Run Trib. near Hoyes Run</t>
  </si>
  <si>
    <t>Youghiogheny River Trib. Near Friendsville</t>
  </si>
  <si>
    <t>Savage River near Frostburg</t>
  </si>
  <si>
    <t>Bear Creek at Forest Park</t>
  </si>
  <si>
    <t>Ditch Run near Hancock, Md.</t>
  </si>
  <si>
    <t>Crabtree Creek near Swanton</t>
  </si>
  <si>
    <t>Evitts Creek near Centerville</t>
  </si>
  <si>
    <t>Big Piney Run near Salisbury</t>
  </si>
  <si>
    <t>Bear Creek at Friendsville</t>
  </si>
  <si>
    <t>Savage River near Barton</t>
  </si>
  <si>
    <t>Casselman River at Grantsville</t>
  </si>
  <si>
    <t>SIDELING HILL CREEK NEAR BELLEGROVE, MD</t>
  </si>
  <si>
    <t>Sideling Hill Creek near Bellegrove</t>
  </si>
  <si>
    <t>NB Potomac River at Steyer</t>
  </si>
  <si>
    <t>McCandless, 2003; Li et al., 2015</t>
  </si>
  <si>
    <t>Sawpit Run near Oldtown, Md.</t>
  </si>
  <si>
    <t>Messinger, 2009</t>
  </si>
  <si>
    <t>Buck Run at Leopold, WV</t>
  </si>
  <si>
    <t>Payne Branch near Oakvale, WV</t>
  </si>
  <si>
    <t>Sand Run near Buckhannon, WV</t>
  </si>
  <si>
    <t>Camp Creek near Camp Creek, WV</t>
  </si>
  <si>
    <t>Second Creek near Second Creek, WV</t>
  </si>
  <si>
    <t>Panther Creek near Panther, WV</t>
  </si>
  <si>
    <t>KINGS CREEK AT WEIRTON, WV</t>
  </si>
  <si>
    <t>East Fork Twelvepole Creek near Dunlow, WV</t>
  </si>
  <si>
    <t>Cranberry River near Richwood, WV</t>
  </si>
  <si>
    <t>Rock Creek near Danville, WV</t>
  </si>
  <si>
    <t>LITTLE KANAWHA RIVER NR WILDCAT, WV</t>
  </si>
  <si>
    <t>Middle Fork at Audra, WV</t>
  </si>
  <si>
    <t>Anthony Creek near Anthony, WV</t>
  </si>
  <si>
    <t>Anglins Creek near Nallen, WV</t>
  </si>
  <si>
    <t>Williams River at Dyer, WV</t>
  </si>
  <si>
    <t>Big Sandy Creek near Rockville, WV</t>
  </si>
  <si>
    <t>Blackwater River at Davis, WV</t>
  </si>
  <si>
    <t>West Fork Little Kanawha River near Rocksdale, WV</t>
  </si>
  <si>
    <t>Metcalf et al., 2009, Li et al., 2015</t>
  </si>
  <si>
    <t>ECONFINA RIVER NEAR PERRY, FLA.</t>
  </si>
  <si>
    <t>Metcalf, 2004</t>
  </si>
  <si>
    <t>Newell Branch near Worth GA</t>
  </si>
  <si>
    <t>Newell Branch near Ashburn GA</t>
  </si>
  <si>
    <t>Little River near Ashburn GA</t>
  </si>
  <si>
    <t>Barnetts Creek near Thomasville GA</t>
  </si>
  <si>
    <t>Little Double Bridges Creek near Enterprise AL</t>
  </si>
  <si>
    <t>Tired Creek near Cairo GA</t>
  </si>
  <si>
    <t>Big Coldwater Creek near Milton FL</t>
  </si>
  <si>
    <t>BIG COLDWATER CREEK NR MILTON, FLA.</t>
  </si>
  <si>
    <t>FISH RIVER NEAR SILVER HILL AL</t>
  </si>
  <si>
    <t>Bear Creek near Youngstown FL</t>
  </si>
  <si>
    <t>Shoal River Near Crestview FL</t>
  </si>
  <si>
    <t>Little River near Midway FL</t>
  </si>
  <si>
    <t>Alaqua Creek near Portland FL</t>
  </si>
  <si>
    <t>Metcalf, 2004; Li et al., 2015</t>
  </si>
  <si>
    <t>Juniper Creek near Niceville</t>
  </si>
  <si>
    <t>New River near Lake Butler</t>
  </si>
  <si>
    <t>Brushy Creek near Walnut Hill</t>
  </si>
  <si>
    <t>Fenholloway River near Foley</t>
  </si>
  <si>
    <t>Bear Creek near Youngstown</t>
  </si>
  <si>
    <t>Deep Creek near Suwannee Valley</t>
  </si>
  <si>
    <t>Shoal River near Mossy Head</t>
  </si>
  <si>
    <t>Minear and Wright, 2013</t>
  </si>
  <si>
    <t>MERCED R A HAPPY ISLES BRIDGE NR YOSEMITE CA</t>
  </si>
  <si>
    <t>Mistak and Stille, 2008</t>
  </si>
  <si>
    <t>Pine Creek near Iron Mountain MI</t>
  </si>
  <si>
    <t>Iron River at Caspian MI</t>
  </si>
  <si>
    <t>Brule River near Florence WI</t>
  </si>
  <si>
    <t>Sturgeon River near Foster City MI</t>
  </si>
  <si>
    <t>Peshekee River near Champion MI</t>
  </si>
  <si>
    <t>Mulvihill et al., 2005</t>
  </si>
  <si>
    <t>Butternut Creek near Jamesville</t>
  </si>
  <si>
    <t>Second Creek Tributary at Alton</t>
  </si>
  <si>
    <t>Canandaigua Outlet Tributary near Alloway</t>
  </si>
  <si>
    <t>Cuthrie Run near Big Flats</t>
  </si>
  <si>
    <t>Ball Creek at Stow</t>
  </si>
  <si>
    <t>Big Creek near Howard</t>
  </si>
  <si>
    <t>East Branch Allen Creek at Pittsford</t>
  </si>
  <si>
    <t>OATKA CREEK AT GARBUTT NY</t>
  </si>
  <si>
    <t>Catatonk Creek Northwest of Owego</t>
  </si>
  <si>
    <t>Mulvihill et al., 2006</t>
  </si>
  <si>
    <t>IRONDEQUOIT CR ABOVE BLOSSOM RD NEAR ROCHESTER NY</t>
  </si>
  <si>
    <t>Mulvihill et al., 2009</t>
  </si>
  <si>
    <t>Sage Brook near South New Berlin, NY</t>
  </si>
  <si>
    <t>Little Tonawanda Creek Tributary near Batavia, NY</t>
  </si>
  <si>
    <t>Cold Spring Brook at China, NY</t>
  </si>
  <si>
    <t>Tributary to Mill Creek Tributary near Lowville, NY</t>
  </si>
  <si>
    <t>Stony Brook Tributary at South Dansville, NY</t>
  </si>
  <si>
    <t>Shackham Brook near Truxton, NY</t>
  </si>
  <si>
    <t>Little Elk Creek at Westford, NY</t>
  </si>
  <si>
    <t>Valley Brook near Morehouseville, NY</t>
  </si>
  <si>
    <t>Merrill Creek Tributary near Texas Valley, NY</t>
  </si>
  <si>
    <t>North Branch of Foulertons Brook at Roseland, NJ</t>
  </si>
  <si>
    <t>Buck Creek near Inlet, NY</t>
  </si>
  <si>
    <t>Albright Creek at East Homer, NY</t>
  </si>
  <si>
    <t>BISCUIT BK ABOVE PIGEON BK AT FROST VALLEY NY</t>
  </si>
  <si>
    <t>Biscuit Brook above Pigeon Brook at Frost Valley, NY</t>
  </si>
  <si>
    <t>Horse Pound Brook near Lake Carmel, NY</t>
  </si>
  <si>
    <t>North Creek near Ephratah, NY</t>
  </si>
  <si>
    <t>Ischua Creek Tributary near Machias, NY</t>
  </si>
  <si>
    <t>Mink Creek at Richfield Springs, NY</t>
  </si>
  <si>
    <t>Valatie Kill near Nassau, NY</t>
  </si>
  <si>
    <t>Bushnellsville, Creek at Shandaken, NY</t>
  </si>
  <si>
    <t>BUSHNELLSVILLE CR AT SHANDAKEN NY</t>
  </si>
  <si>
    <t>Fivemile Creek near Kanona, NY</t>
  </si>
  <si>
    <t>Stony Brook near Dover Plains, NY</t>
  </si>
  <si>
    <t>Manor Kill at West Conesville near Gilboa, NY</t>
  </si>
  <si>
    <t>Tremper Kill near Andes, NY</t>
  </si>
  <si>
    <t>East Branch Neversink River at Denning</t>
  </si>
  <si>
    <t>Hopkinton Brook at Hopkinton, NY</t>
  </si>
  <si>
    <t>Hunter Brook south of Yorktown, NY</t>
  </si>
  <si>
    <t>Platte Kill near Duraven, NY</t>
  </si>
  <si>
    <t>Northrup Creek at North Greece, NY</t>
  </si>
  <si>
    <t>Chestnut Creek at Grahamsville, NY</t>
  </si>
  <si>
    <t>Little Tonawanda Creek at Linden, NY</t>
  </si>
  <si>
    <t>Mahwah River near Suffern, NY</t>
  </si>
  <si>
    <t>Catherine Creek at Montour Falls, NY</t>
  </si>
  <si>
    <t>Trout Creek near Trout Creek, NY</t>
  </si>
  <si>
    <t>Cayuga Inlet neat Ithaca, NY</t>
  </si>
  <si>
    <t>Kisco River below Mount Kisco, NY</t>
  </si>
  <si>
    <t>Conewango Creek at Waterboro, NY</t>
  </si>
  <si>
    <t>Ramapo River at Ramap, NY</t>
  </si>
  <si>
    <t>Steele Creek at Ilion, NY</t>
  </si>
  <si>
    <t>Roeliff Jansen Kill near Hillsdale, NY</t>
  </si>
  <si>
    <t>Flint Creek at Phelps, NY</t>
  </si>
  <si>
    <t>Irondequoit Creek at Railroad Mills near Fischers, NY</t>
  </si>
  <si>
    <t>Plum Brook near Grantville, NY</t>
  </si>
  <si>
    <t>Cayuga Creek near Lancaster, NY</t>
  </si>
  <si>
    <t>Glowegee Creek at West Milton, NY</t>
  </si>
  <si>
    <t>Butternut Creek at Morris, NY</t>
  </si>
  <si>
    <t>Little Hoosic River at Petersburg, NY</t>
  </si>
  <si>
    <t>NEVERSINK RIVER NEAR CLARYVILLE NY</t>
  </si>
  <si>
    <t>ESOPUS CREEK AT ALLABEN NY</t>
  </si>
  <si>
    <t>Esopus Creek at Allaben, NY</t>
  </si>
  <si>
    <t>Independence River at Donnattsburg, NY</t>
  </si>
  <si>
    <t>West Branch Delaware River at Walton, NY</t>
  </si>
  <si>
    <t>Cazenovia Creek at Ebenezer, NY</t>
  </si>
  <si>
    <t>East Branch of Delaware River at Margaretville, NY</t>
  </si>
  <si>
    <t>East Branch Au Sable River at Au Sable Forks, NY</t>
  </si>
  <si>
    <t>Fishkill Creek at Hopewell Junction, NY</t>
  </si>
  <si>
    <t>Bouquet River at Willsboro, NY</t>
  </si>
  <si>
    <t>SANDY CREEK NEAR ADAMS NY</t>
  </si>
  <si>
    <t>Schoharie Creek at Prattsville, NY</t>
  </si>
  <si>
    <t>KINDERHOOK CREEK AT ROSSMAN NY</t>
  </si>
  <si>
    <t>Otselic River near Upper Lisle, NY</t>
  </si>
  <si>
    <t>Tenmile River near Gaylordsville, CT</t>
  </si>
  <si>
    <t>Esopus Creek at Cold Brook, NY</t>
  </si>
  <si>
    <t>Tonawanda Creek at Rapids, NY</t>
  </si>
  <si>
    <t>West Branch Au Sable River near Lake Placid, NY</t>
  </si>
  <si>
    <t>Batten Kill below Mill at Battenville, NY</t>
  </si>
  <si>
    <t>Moose River at McKeever, NY</t>
  </si>
  <si>
    <t>Naito, 2019, PhD thesis; Lauer et al. 2017 geomorphology; Naito and Parker, 2020</t>
  </si>
  <si>
    <t>MINNESOTA RIVER NEAR JORDAN, MN</t>
  </si>
  <si>
    <t>O'Connor et al., 2014</t>
  </si>
  <si>
    <t>WILSON RIVER NEAR TILLAMOOK, OR</t>
  </si>
  <si>
    <t>Park, 2015 PhD thesis; slope from Lidar - open topography</t>
  </si>
  <si>
    <t>RUSSIAN R NR GUERNEVILLE CA</t>
  </si>
  <si>
    <t>Phillips and Scatena, 2012; Phillips and Jerolmack, 2014</t>
  </si>
  <si>
    <t>RIO MAMEYES NR SABANA, PR</t>
  </si>
  <si>
    <t>Pugh and Redman, 2019</t>
  </si>
  <si>
    <t>ALUM FORK SALINE RIVER NEAR REFORM, AR</t>
  </si>
  <si>
    <t>Pugh and Redman, 2019; estimated discharge from USGS data</t>
  </si>
  <si>
    <t>KIAMICHI RIVER NEAR BIG CEDAR, OK</t>
  </si>
  <si>
    <t>Rachol and Boley-Morse, 2009</t>
  </si>
  <si>
    <t>West Branch Stony Creek near Washington, MI</t>
  </si>
  <si>
    <t>Wanadoga Creek near Battle Creek, MI</t>
  </si>
  <si>
    <t>Flowerfield Creek near Flowerfield, MI</t>
  </si>
  <si>
    <t>South Branch Hog Creek near Allen, MI</t>
  </si>
  <si>
    <t>Prairie River near Nottawa, MI</t>
  </si>
  <si>
    <t>North Branch Clinton River at 33 Mile Road n</t>
  </si>
  <si>
    <t>Stony Creek near Romeo, MI</t>
  </si>
  <si>
    <t>Augusta Creek near Augusta, MI</t>
  </si>
  <si>
    <t>Portage River at W Avenue near Vicksburg, MI</t>
  </si>
  <si>
    <t>Sashabaw Creek near Drayton Plains, MI</t>
  </si>
  <si>
    <t>North Branch Pentwater River near Pentwater,</t>
  </si>
  <si>
    <t>Black River near Garnet, MI</t>
  </si>
  <si>
    <t>St. Joseph River at Burlington, MI</t>
  </si>
  <si>
    <t>Kalamazoo River near Marengo, MI</t>
  </si>
  <si>
    <t>Portage River at Tiplady Road near Pinckney,</t>
  </si>
  <si>
    <t>South Branch Au Sable River near Luzerne, MI</t>
  </si>
  <si>
    <t>Sturgeon River near Wolverine, MI</t>
  </si>
  <si>
    <t>St. Joseph River at Clarendon, MI</t>
  </si>
  <si>
    <t>Coldwater River near Hodunk, MI</t>
  </si>
  <si>
    <t>Pigeon River at Afton, MI</t>
  </si>
  <si>
    <t>Big Sable River near Freesoil, MI</t>
  </si>
  <si>
    <t>South Branch Flint River near Columbiaville,</t>
  </si>
  <si>
    <t>East Branch Pine River near Tustin, MI</t>
  </si>
  <si>
    <t>Rabbit River near Hopkins, MI</t>
  </si>
  <si>
    <t>Middle Branch Ontonagon River near Paulding,</t>
  </si>
  <si>
    <t>Red Cedar River near Williamston, MI</t>
  </si>
  <si>
    <t>Deer Creek near Dansville, MI</t>
  </si>
  <si>
    <t>St. Joseph River near Burlington, MI</t>
  </si>
  <si>
    <t>Galien River near Sawyer, MI</t>
  </si>
  <si>
    <t>Looking Glass River near Eagle, MI</t>
  </si>
  <si>
    <t>Middle Branch Black River near South Haven,</t>
  </si>
  <si>
    <t>Pine River at High School Bridge near Hoxeyv</t>
  </si>
  <si>
    <t>Cass River near Cass City, MI</t>
  </si>
  <si>
    <t>Belle River at Memphis, MI</t>
  </si>
  <si>
    <t>Thornapple River near Hastings, MI</t>
  </si>
  <si>
    <t>Mill Creek near Avoca, MI</t>
  </si>
  <si>
    <t>North Branch Clinton River near Meade, MI</t>
  </si>
  <si>
    <t>Schumm, 1960; Li et al., 2015</t>
  </si>
  <si>
    <t>South Fork Republican River near Benkleman, NE</t>
  </si>
  <si>
    <t>Republican River near Benkleman, NE</t>
  </si>
  <si>
    <t>Arikaree River at Haigler, NE</t>
  </si>
  <si>
    <t>Greybull River near Basin, WY</t>
  </si>
  <si>
    <t>Owl Creek near Thermopolis, WY</t>
  </si>
  <si>
    <t>Middle Fork Powder River near Kaycee, WY</t>
  </si>
  <si>
    <t>Frenchman Creek at Hamlet, NE</t>
  </si>
  <si>
    <t>South Loup River near Cumro, NE</t>
  </si>
  <si>
    <t>Paradise Creek near Paradise, KS</t>
  </si>
  <si>
    <t>Sherwood and Huitger, 2005</t>
  </si>
  <si>
    <t>Blake Run near Reily</t>
  </si>
  <si>
    <t>Dry Run near Bangs</t>
  </si>
  <si>
    <t>Big Four Hollow Creek near Lake Hope, OH</t>
  </si>
  <si>
    <t>Etna Creek</t>
  </si>
  <si>
    <t>Mill Creek near Chauncy, OH</t>
  </si>
  <si>
    <t>Gallman Creek near Monticello</t>
  </si>
  <si>
    <t>Wood Run near Woodsfield</t>
  </si>
  <si>
    <t>Hayden Run</t>
  </si>
  <si>
    <t>Wayne Creek at Waynesville</t>
  </si>
  <si>
    <t>Higgins Run near Higginsport</t>
  </si>
  <si>
    <t>North Fork at Bath Center</t>
  </si>
  <si>
    <t>Walnut Creek near Boughtonville</t>
  </si>
  <si>
    <t>No Name Creek at No Name</t>
  </si>
  <si>
    <t>Sandy Run near Lake Hope</t>
  </si>
  <si>
    <t>Hinkley Creek at Charlestown</t>
  </si>
  <si>
    <t>Bull Creek</t>
  </si>
  <si>
    <t>Unamed Trib to lost creek near Farmer, OH</t>
  </si>
  <si>
    <t>Keith Fork at Keith</t>
  </si>
  <si>
    <t>Salt Creek at Tarlton, OH</t>
  </si>
  <si>
    <t>North Fork Massie Creek at Cedarville, OH</t>
  </si>
  <si>
    <t>Mill Creek near Berlin Center, OH</t>
  </si>
  <si>
    <t>Trail Run</t>
  </si>
  <si>
    <t>Skull Fork near Londonderry</t>
  </si>
  <si>
    <t>Little Mill Creek near Coshocton</t>
  </si>
  <si>
    <t>Price Creek near Brennersville</t>
  </si>
  <si>
    <t>Chagrin River at Fullertown</t>
  </si>
  <si>
    <t>Crooked Creek at Alma</t>
  </si>
  <si>
    <t>West Branch Mahoning River near Ravenna</t>
  </si>
  <si>
    <t>Yellow Creek at Botzum</t>
  </si>
  <si>
    <t>Beaver Creek near Springfield, OH</t>
  </si>
  <si>
    <t>Big Creek at McClure</t>
  </si>
  <si>
    <t>Sandusky River near Bucyrus</t>
  </si>
  <si>
    <t>Old Woman Creek at Berlin Road near Huron, OH</t>
  </si>
  <si>
    <t>GREENVILLE CREEK NEAR BRADFORD OH</t>
  </si>
  <si>
    <t>Eagle Creek at Phalanx Station</t>
  </si>
  <si>
    <t>Yellow Creek near Hammondsville</t>
  </si>
  <si>
    <t>Grand River near Painesville</t>
  </si>
  <si>
    <t>Salt Creek</t>
  </si>
  <si>
    <t>Clear Creek near Rockbridge</t>
  </si>
  <si>
    <t>Shade River near Chester, OH</t>
  </si>
  <si>
    <t>Licking River near Newark, OH</t>
  </si>
  <si>
    <t>TIFFIN RIVER AT STRYKER OH</t>
  </si>
  <si>
    <t>Ohio Brush Creek near West Union</t>
  </si>
  <si>
    <t>Sherwood and Huitger, 2005; Li et al., 2015</t>
  </si>
  <si>
    <t>Neff Run</t>
  </si>
  <si>
    <t>Big 4 Hollow Creek</t>
  </si>
  <si>
    <t>Sandusky Creek</t>
  </si>
  <si>
    <t>Tar Hollow Creek</t>
  </si>
  <si>
    <t>Mad River 1</t>
  </si>
  <si>
    <t>Bokengehalas Creek</t>
  </si>
  <si>
    <t>UT to Lost Creek</t>
  </si>
  <si>
    <t>N Fork Massie Cr</t>
  </si>
  <si>
    <t>Beech Creek</t>
  </si>
  <si>
    <t>Beaver Creek</t>
  </si>
  <si>
    <t>Soar and Thorne, 2001</t>
  </si>
  <si>
    <t>South, nr. Parkersburg, NC</t>
  </si>
  <si>
    <t>Lumber, Boardman, NC</t>
  </si>
  <si>
    <t>Wapsinicon, nr. De Witt, IA</t>
  </si>
  <si>
    <t>Wolf, Rossville, TN</t>
  </si>
  <si>
    <t>Sugar Creek, nr. Edinburgh, IN</t>
  </si>
  <si>
    <t>St. Joseph, nr. Newville, IN</t>
  </si>
  <si>
    <t>Washita, Anadarko, OK</t>
  </si>
  <si>
    <t>Cimarron (site A), nr. Waynoka, OK</t>
  </si>
  <si>
    <t>Cimarron (site B), nr. Waynoka, OK</t>
  </si>
  <si>
    <t>Nottoway, nr. Sebrell, VA</t>
  </si>
  <si>
    <t>Rock, nr. Rock Valley, IA</t>
  </si>
  <si>
    <t>Cedar, nr. Conesville, IA</t>
  </si>
  <si>
    <t>Big Raccoon Creek, Coxville, IN</t>
  </si>
  <si>
    <t>Mud, nr. Lewsburg, KY</t>
  </si>
  <si>
    <t>Neuse, Kinston, NC</t>
  </si>
  <si>
    <t>Tallahala Creek, nr. Runnelstown, MS</t>
  </si>
  <si>
    <t>Washita, nr. Dickson, OK</t>
  </si>
  <si>
    <t>Brouillets Creek, nr. Universal, IN</t>
  </si>
  <si>
    <t>Fishing Creek, nr. Enfield, NC</t>
  </si>
  <si>
    <t>Iowa, Marshalltown, IA</t>
  </si>
  <si>
    <t>East Nishnabotna, Red Oak, IA</t>
  </si>
  <si>
    <t>Iowa (site A), nr. Belle Plaine, IA</t>
  </si>
  <si>
    <t>Iowa, Iowa City, IA</t>
  </si>
  <si>
    <t>White, East Fork, Seymour, IN</t>
  </si>
  <si>
    <t>Iowa (site B), nr. Belle Plaine, IA</t>
  </si>
  <si>
    <t>Neches, Evadale, TX</t>
  </si>
  <si>
    <t>Nodaway, Clarinda, IA</t>
  </si>
  <si>
    <t>Buttahatchee, nr. Sulligent, AL</t>
  </si>
  <si>
    <t>Cossatot, nr. Dequeen, AR</t>
  </si>
  <si>
    <t>Big Sioux, Akron, IA</t>
  </si>
  <si>
    <t>Nodaway, nr. Burlington Junction, MO</t>
  </si>
  <si>
    <t>Big Black, Pickins, MS</t>
  </si>
  <si>
    <t>Hatchie, nr. Stanton, TN</t>
  </si>
  <si>
    <t>Red, Clay City, KY</t>
  </si>
  <si>
    <t>White, West Fork, Newberry, IN</t>
  </si>
  <si>
    <t>Licking, Farmers, KY</t>
  </si>
  <si>
    <t>Leaf, nr. Collins, MS</t>
  </si>
  <si>
    <t>Pearl, nr. Bogalusa, LA</t>
  </si>
  <si>
    <t>Leaf, Hattiesburg, MS</t>
  </si>
  <si>
    <t>Tombigbee, nr. Amory, MS</t>
  </si>
  <si>
    <t>Rough, nr. Dundee, KY</t>
  </si>
  <si>
    <t>Wabash, Riverton, IN</t>
  </si>
  <si>
    <t>Congaree, Columbia, SC</t>
  </si>
  <si>
    <t>Red (site B), Index, AR</t>
  </si>
  <si>
    <t>White, Petersburg, IN</t>
  </si>
  <si>
    <t>Red (site A), Index, AR</t>
  </si>
  <si>
    <t>Wabash, Montezuma, IN</t>
  </si>
  <si>
    <t>Pee Dee, Peedee, SC</t>
  </si>
  <si>
    <t>Trinity, Romayor, TX</t>
  </si>
  <si>
    <t>Pearl, nr. Columbia, MS</t>
  </si>
  <si>
    <t>Sabine, nr. Bon Wier, TX</t>
  </si>
  <si>
    <t>Chickasawhay, Leakesville, MS</t>
  </si>
  <si>
    <t>Big Black, nr. Bovina, MS</t>
  </si>
  <si>
    <t>Cahaba, nr. Sprott, AL</t>
  </si>
  <si>
    <t>Black Warrior, Northport, AL</t>
  </si>
  <si>
    <t>Brazos (site B), nr. Humble Camp, TX</t>
  </si>
  <si>
    <t>Brazos (site A), nr. Humble Camp, TX</t>
  </si>
  <si>
    <t>Topping, 1997; Topping et al 2000</t>
  </si>
  <si>
    <t>PARIA RIVER AT LEES FERRY, AZ</t>
  </si>
  <si>
    <t>Torizzo and pitlick, 2004</t>
  </si>
  <si>
    <t>Williams Fork downstream Leal, CO</t>
  </si>
  <si>
    <t>Rock Creek, CO</t>
  </si>
  <si>
    <t>Williams Fork above Darling Creek, near Leal, CO</t>
  </si>
  <si>
    <t>South Clear Creek, CO</t>
  </si>
  <si>
    <t>Torizzo and Pitlick, 2004</t>
  </si>
  <si>
    <t>LEAVENWORTH CREEK AT MOUTH NEAR GEORGETOWN, CO</t>
  </si>
  <si>
    <t>South Fork Williams Fork, CO</t>
  </si>
  <si>
    <t>North Saint Vrain, CO</t>
  </si>
  <si>
    <t>Halfmoon Creek – Gage site, CO</t>
  </si>
  <si>
    <t>Clear Creek, CO</t>
  </si>
  <si>
    <t>Colorado River, CO</t>
  </si>
  <si>
    <t>Westergard et al., 2005</t>
  </si>
  <si>
    <t>Little Delaware River</t>
  </si>
  <si>
    <t>Tioughnioga River</t>
  </si>
  <si>
    <t>Whiting and Moog, 2001</t>
  </si>
  <si>
    <t>Elk Springs Creek, ID</t>
  </si>
  <si>
    <t>Browns Creek A, OR</t>
  </si>
  <si>
    <t>Toms Creek A, ID</t>
  </si>
  <si>
    <t>Meadow Creek, ID</t>
  </si>
  <si>
    <t>Black Sands Creek, MT</t>
  </si>
  <si>
    <t>Browns Creek B, OR</t>
  </si>
  <si>
    <t>Mill Creek, ID</t>
  </si>
  <si>
    <t>Reservation Spring, OR</t>
  </si>
  <si>
    <t>Buffalo River A, ID</t>
  </si>
  <si>
    <t>Deer Creek, OR</t>
  </si>
  <si>
    <t>Buffalo River D, ID</t>
  </si>
  <si>
    <t>Buffalo River B, ID</t>
  </si>
  <si>
    <t>Lucky Dog Creek B, ID</t>
  </si>
  <si>
    <t>Snow Creek B, OR</t>
  </si>
  <si>
    <t>Tyler Creek, ID</t>
  </si>
  <si>
    <t>Moose Creek, ID</t>
  </si>
  <si>
    <t>Buffalo River C, ID</t>
  </si>
  <si>
    <t>Snow Creek A, OR</t>
  </si>
  <si>
    <t>Big Springs, ID</t>
  </si>
  <si>
    <t>Spring Creek B, OR</t>
  </si>
  <si>
    <t>Williams et al., 2013</t>
  </si>
  <si>
    <t>GREEN RIVER NEAR JENSEN, UT</t>
  </si>
  <si>
    <t>Williams, 1978</t>
  </si>
  <si>
    <t>Keystone Gulch near Dillon, CO</t>
  </si>
  <si>
    <t>Rio Grande del Rancho near Talpa, NM</t>
  </si>
  <si>
    <t>Rio Chiquito near Talpa, NM</t>
  </si>
  <si>
    <t>Rock Creek near Dillion, CO</t>
  </si>
  <si>
    <t>Rio Fernando de Taos near Taos, NM</t>
  </si>
  <si>
    <t>SAN FRANCISCO R. NR. GLENWOOD, N.M.</t>
  </si>
  <si>
    <t>Rock Creek near Toponas, CO</t>
  </si>
  <si>
    <t>Pine Creek near Escalante UT</t>
  </si>
  <si>
    <t>Sout Fork Cache la Poudre River nr Rustic, CO</t>
  </si>
  <si>
    <t>Luckiamute River near Hoskins, OR</t>
  </si>
  <si>
    <t>Winberry Creek near Lowell, OR</t>
  </si>
  <si>
    <t>White River near Soldier Summit, UT</t>
  </si>
  <si>
    <t>TOMICHI CREEK AT GUNNISON, CO</t>
  </si>
  <si>
    <t>Thomas Creek near Scio, OR</t>
  </si>
  <si>
    <t>GILA RIVER NEAR REDROCK, NEW MEXICO</t>
  </si>
  <si>
    <t>MUDDY CREEK NEAR SHOSHONI, WY</t>
  </si>
  <si>
    <t>Fall Creek near Lowell, OR</t>
  </si>
  <si>
    <t>Embudo Creek at Dixon, NM</t>
  </si>
  <si>
    <t>Jemez River near Jemez, NM</t>
  </si>
  <si>
    <t>Elk River at Clark, CO</t>
  </si>
  <si>
    <t>Huntington Creek near Huntington, UT</t>
  </si>
  <si>
    <t>Row River above Pitcher Creek near  Dorena, OR</t>
  </si>
  <si>
    <t>Nestucca River near Beaver, OR</t>
  </si>
  <si>
    <t>SWEETWATER RIVER NEAR ALCOVA, WY</t>
  </si>
  <si>
    <t>Cocolamus Creek near Millerstown, PA</t>
  </si>
  <si>
    <t>Tygart River nr Daily, WV</t>
  </si>
  <si>
    <t>Blacks Fork near Little America, WY</t>
  </si>
  <si>
    <t>Towanda Creek near Monroeton PA.</t>
  </si>
  <si>
    <t>Coast Fork Williamette River at London, OR</t>
  </si>
  <si>
    <t>PATTERSON CREEK NEAR HEADSVILLE, WV</t>
  </si>
  <si>
    <t>South Chickamauga Creek, GA</t>
  </si>
  <si>
    <t>Elk River near Prospect TN</t>
  </si>
  <si>
    <t>GREEN RIVER AT MUNFORDVILLE, KY</t>
  </si>
  <si>
    <t>Williams, 1978; Li et al., 2015</t>
  </si>
  <si>
    <t>San Francisco River near Reserve, New Mexico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</si>
</sst>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000"/>
  </numFmts>
  <fonts count="8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</font>
    <font>
      <sz val="12"/>
      <color rgb="FF000000"/>
      <name val="Calibri"/>
      <family val="2"/>
    </font>
    <font>
      <sz val="12"/>
      <color theme="1"/>
      <name val="Calibri (Body)"/>
    </font>
    <font>
      <sz val="12"/>
      <color rgb="FF000000"/>
      <name val="Calibri (Body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2" fontId="3" fillId="0" borderId="0" xfId="0" applyNumberFormat="1" applyFont="1" applyAlignment="1">
      <alignment horizontal="right"/>
    </xf>
    <xf numFmtId="2" fontId="0" fillId="0" borderId="0" xfId="0" applyNumberFormat="1"/>
    <xf numFmtId="0" fontId="3" fillId="0" borderId="0" xfId="0" applyFont="1"/>
    <xf numFmtId="2" fontId="4" fillId="0" borderId="0" xfId="0" applyNumberFormat="1" applyFont="1" applyAlignment="1">
      <alignment horizontal="right"/>
    </xf>
    <xf numFmtId="2" fontId="5" fillId="0" borderId="0" xfId="0" applyNumberFormat="1" applyFont="1" applyAlignment="1">
      <alignment horizontal="right"/>
    </xf>
    <xf numFmtId="2" fontId="3" fillId="0" borderId="0" xfId="0" applyNumberFormat="1" applyFont="1"/>
    <xf numFmtId="0" fontId="6" fillId="0" borderId="0" xfId="0" applyFont="1"/>
    <xf numFmtId="2" fontId="7" fillId="0" borderId="0" xfId="0" applyNumberFormat="1" applyFont="1" applyAlignment="1">
      <alignment horizontal="right"/>
    </xf>
    <xf numFmtId="168" fontId="0" fillId="0" borderId="0" xfId="0" applyNumberFormat="1"/>
    <xf numFmtId="0" fontId="0" fillId="0" borderId="0" xfId="0" applyFont="1"/>
    <xf numFmtId="0" fontId="4" fillId="0" borderId="0" xfId="0" applyFont="1"/>
  </cellXfs>
  <cellStyles count="1">
    <cellStyle name="Normal" xfId="0" builtinId="0"/>
  </cellStyles>
  <dxfs count="3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05741-355E-0B42-8071-04F06FDE5570}">
  <dimension ref="A1:S754"/>
  <sheetViews>
    <sheetView tabSelected="1" zoomScale="120" zoomScaleNormal="120" workbookViewId="0">
      <pane ySplit="1" topLeftCell="A737" activePane="bottomLeft" state="frozen"/>
      <selection pane="bottomLeft" activeCell="R751" sqref="R751"/>
    </sheetView>
  </sheetViews>
  <sheetFormatPr baseColWidth="10" defaultRowHeight="16" x14ac:dyDescent="0.2"/>
  <cols>
    <col min="1" max="1" width="19.83203125" bestFit="1" customWidth="1"/>
    <col min="2" max="2" width="69.5" bestFit="1" customWidth="1"/>
    <col min="3" max="3" width="52.83203125" bestFit="1" customWidth="1"/>
    <col min="4" max="4" width="22.5" style="11" bestFit="1" customWidth="1"/>
    <col min="5" max="5" width="21" bestFit="1" customWidth="1"/>
    <col min="6" max="6" width="10.5" bestFit="1" customWidth="1"/>
    <col min="7" max="7" width="10.5" customWidth="1"/>
    <col min="8" max="9" width="11" bestFit="1" customWidth="1"/>
    <col min="10" max="10" width="9.1640625" bestFit="1" customWidth="1"/>
    <col min="11" max="11" width="18.6640625" bestFit="1" customWidth="1"/>
    <col min="12" max="12" width="27" bestFit="1" customWidth="1"/>
    <col min="13" max="13" width="10.1640625" bestFit="1" customWidth="1"/>
    <col min="14" max="14" width="12.1640625" bestFit="1" customWidth="1"/>
    <col min="15" max="15" width="46.83203125" bestFit="1" customWidth="1"/>
    <col min="16" max="16" width="49.83203125" bestFit="1" customWidth="1"/>
    <col min="17" max="17" width="46.83203125" bestFit="1" customWidth="1"/>
    <col min="18" max="18" width="50.83203125" bestFit="1" customWidth="1"/>
    <col min="19" max="19" width="20" bestFit="1" customWidth="1"/>
  </cols>
  <sheetData>
    <row r="1" spans="1:19" s="1" customFormat="1" ht="19" x14ac:dyDescent="0.25">
      <c r="A1" s="1" t="s">
        <v>1</v>
      </c>
      <c r="B1" s="1" t="s">
        <v>0</v>
      </c>
      <c r="C1" s="1" t="s">
        <v>41</v>
      </c>
      <c r="D1" s="1" t="s">
        <v>2</v>
      </c>
      <c r="E1" s="1" t="s">
        <v>3</v>
      </c>
      <c r="F1" s="1" t="s">
        <v>4</v>
      </c>
      <c r="G1" s="1" t="s">
        <v>13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14</v>
      </c>
      <c r="N1" s="1" t="s">
        <v>10</v>
      </c>
      <c r="O1" s="1" t="s">
        <v>153</v>
      </c>
      <c r="P1" s="1" t="s">
        <v>154</v>
      </c>
      <c r="Q1" s="1" t="s">
        <v>155</v>
      </c>
      <c r="R1" s="1" t="s">
        <v>156</v>
      </c>
      <c r="S1" s="1" t="s">
        <v>11</v>
      </c>
    </row>
    <row r="2" spans="1:19" x14ac:dyDescent="0.2">
      <c r="A2" t="s">
        <v>12</v>
      </c>
      <c r="B2" t="s">
        <v>12</v>
      </c>
      <c r="C2" t="s">
        <v>42</v>
      </c>
      <c r="D2" s="11">
        <v>20800</v>
      </c>
      <c r="E2">
        <f>D2*1000000</f>
        <v>20800000000</v>
      </c>
      <c r="F2">
        <v>52</v>
      </c>
      <c r="G2">
        <f>F2/1000</f>
        <v>5.1999999999999998E-2</v>
      </c>
      <c r="H2">
        <v>77</v>
      </c>
      <c r="I2">
        <v>3.12</v>
      </c>
      <c r="J2">
        <v>1.5E-3</v>
      </c>
      <c r="K2">
        <v>4.9500000000000002E-2</v>
      </c>
      <c r="L2">
        <f>0.15 * J2^(0.25)</f>
        <v>2.9519845068981459E-2</v>
      </c>
      <c r="M2">
        <f>1000*9.81*I2*J2</f>
        <v>45.910800000000002</v>
      </c>
      <c r="N2">
        <f>M2/(1650*9.81*G2)</f>
        <v>5.454545454545455E-2</v>
      </c>
      <c r="O2">
        <f>3.97 * (SQRT(1.65)) * (SQRT(9.81)) * ((N2-K2)^(3/2)) * ((G2)^(3/2)) * H2</f>
        <v>5.2265266612072257E-3</v>
      </c>
      <c r="P2">
        <f>3.97 * (SQRT(1.65)) * (SQRT(9.81)) * ((N2-L2)^(3/2)) * ((G2)^(3/2)) * H2</f>
        <v>5.7735072816300324E-2</v>
      </c>
      <c r="Q2">
        <f>O2 * 31500000</f>
        <v>164635.58982802762</v>
      </c>
      <c r="R2">
        <f>P2 * 31500000</f>
        <v>1818654.7937134602</v>
      </c>
    </row>
    <row r="3" spans="1:19" x14ac:dyDescent="0.2">
      <c r="A3" t="s">
        <v>12</v>
      </c>
      <c r="B3" t="s">
        <v>12</v>
      </c>
      <c r="C3" t="s">
        <v>43</v>
      </c>
      <c r="D3" s="11">
        <v>46200</v>
      </c>
      <c r="E3">
        <f t="shared" ref="E3:E66" si="0">D3*1000000</f>
        <v>46200000000</v>
      </c>
      <c r="F3">
        <v>44</v>
      </c>
      <c r="G3">
        <f t="shared" ref="G3:G4" si="1">F3/1000</f>
        <v>4.3999999999999997E-2</v>
      </c>
      <c r="H3">
        <v>129</v>
      </c>
      <c r="I3">
        <v>3.64</v>
      </c>
      <c r="J3">
        <v>1E-3</v>
      </c>
      <c r="K3">
        <v>4.9500000000000002E-2</v>
      </c>
      <c r="L3">
        <f>0.15 * J3^(0.25)</f>
        <v>2.6674191150583844E-2</v>
      </c>
      <c r="M3">
        <f>1000*9.81*I3*J3</f>
        <v>35.708400000000005</v>
      </c>
      <c r="N3">
        <f t="shared" ref="N3:N66" si="2">M3/(1650*9.81*G3)</f>
        <v>5.0137741046831968E-2</v>
      </c>
      <c r="O3">
        <f t="shared" ref="O3:O66" si="3">3.97 * (SQRT(1.65)) * (SQRT(9.81)) * ((N3-K3)^(3/2)) * ((G3)^(3/2)) * H3</f>
        <v>3.0626845173067473E-4</v>
      </c>
      <c r="P3">
        <f t="shared" ref="P3:P66" si="4">3.97 * (SQRT(1.65)) * (SQRT(9.81)) * ((N3-L3)^(3/2)) * ((G3)^(3/2)) * H3</f>
        <v>6.8348074790747809E-2</v>
      </c>
      <c r="Q3">
        <f t="shared" ref="Q3:Q66" si="5">O3 * 31500000</f>
        <v>9647.4562295162541</v>
      </c>
      <c r="R3">
        <f t="shared" ref="R3:R66" si="6">P3 * 31500000</f>
        <v>2152964.3559085559</v>
      </c>
    </row>
    <row r="4" spans="1:19" x14ac:dyDescent="0.2">
      <c r="A4" t="s">
        <v>12</v>
      </c>
      <c r="B4" t="s">
        <v>12</v>
      </c>
      <c r="C4" t="s">
        <v>44</v>
      </c>
      <c r="D4" s="11">
        <v>62400</v>
      </c>
      <c r="E4">
        <f t="shared" si="0"/>
        <v>62400000000</v>
      </c>
      <c r="F4">
        <v>38</v>
      </c>
      <c r="G4">
        <f t="shared" si="1"/>
        <v>3.7999999999999999E-2</v>
      </c>
      <c r="H4">
        <v>147</v>
      </c>
      <c r="I4">
        <v>4.49</v>
      </c>
      <c r="J4">
        <v>6.6E-4</v>
      </c>
      <c r="K4">
        <v>4.9500000000000002E-2</v>
      </c>
      <c r="L4">
        <f>0.15 * J4^(0.25)</f>
        <v>2.404236814542051E-2</v>
      </c>
      <c r="M4">
        <f>1000*9.81*I4*J4</f>
        <v>29.070954</v>
      </c>
      <c r="N4">
        <f t="shared" si="2"/>
        <v>4.726315789473684E-2</v>
      </c>
      <c r="O4" t="e">
        <f t="shared" si="3"/>
        <v>#NUM!</v>
      </c>
      <c r="P4">
        <f t="shared" si="4"/>
        <v>6.1542508106969297E-2</v>
      </c>
      <c r="Q4" t="e">
        <f t="shared" si="5"/>
        <v>#NUM!</v>
      </c>
      <c r="R4">
        <f t="shared" si="6"/>
        <v>1938589.0053695329</v>
      </c>
    </row>
    <row r="5" spans="1:19" x14ac:dyDescent="0.2">
      <c r="A5" t="s">
        <v>15</v>
      </c>
      <c r="B5" t="s">
        <v>16</v>
      </c>
      <c r="C5" t="s">
        <v>17</v>
      </c>
      <c r="D5" s="2">
        <v>4.09</v>
      </c>
      <c r="E5">
        <f t="shared" si="0"/>
        <v>4090000</v>
      </c>
      <c r="F5">
        <f>G5 * 1000</f>
        <v>15.2</v>
      </c>
      <c r="G5">
        <v>1.52E-2</v>
      </c>
      <c r="H5" s="3">
        <v>4.0999999999999996</v>
      </c>
      <c r="I5" s="3">
        <v>0.4</v>
      </c>
      <c r="J5">
        <v>5.7999999999999996E-3</v>
      </c>
      <c r="K5">
        <v>4.9500000000000002E-2</v>
      </c>
      <c r="L5">
        <f t="shared" ref="L5:L68" si="7">0.15 * J5^(0.25)</f>
        <v>4.1395035316078417E-2</v>
      </c>
      <c r="M5">
        <f t="shared" ref="M5:M68" si="8">1000*9.81*I5*J5</f>
        <v>22.7592</v>
      </c>
      <c r="N5">
        <f t="shared" si="2"/>
        <v>9.2503987240829352E-2</v>
      </c>
      <c r="O5">
        <f t="shared" si="3"/>
        <v>1.0944081226347932E-3</v>
      </c>
      <c r="P5">
        <f t="shared" si="4"/>
        <v>1.4179525039133632E-3</v>
      </c>
      <c r="Q5">
        <f t="shared" si="5"/>
        <v>34473.855862995988</v>
      </c>
      <c r="R5">
        <f t="shared" si="6"/>
        <v>44665.503873270944</v>
      </c>
    </row>
    <row r="6" spans="1:19" x14ac:dyDescent="0.2">
      <c r="A6" t="s">
        <v>15</v>
      </c>
      <c r="B6" t="s">
        <v>16</v>
      </c>
      <c r="C6" t="s">
        <v>18</v>
      </c>
      <c r="D6" s="2">
        <v>2.4900000000000002</v>
      </c>
      <c r="E6">
        <f t="shared" si="0"/>
        <v>2490000</v>
      </c>
      <c r="F6">
        <f t="shared" ref="F6:F69" si="9">G6 * 1000</f>
        <v>4.5999999999999996</v>
      </c>
      <c r="G6">
        <v>4.5999999999999999E-3</v>
      </c>
      <c r="H6" s="3">
        <v>4.2</v>
      </c>
      <c r="I6" s="3">
        <v>0.4</v>
      </c>
      <c r="J6">
        <v>6.3E-3</v>
      </c>
      <c r="K6">
        <v>4.9500000000000002E-2</v>
      </c>
      <c r="L6">
        <f t="shared" si="7"/>
        <v>4.2259698708918866E-2</v>
      </c>
      <c r="M6">
        <f t="shared" si="8"/>
        <v>24.7212</v>
      </c>
      <c r="N6">
        <f t="shared" si="2"/>
        <v>0.33201581027667987</v>
      </c>
      <c r="O6">
        <f t="shared" si="3"/>
        <v>3.1428029781015486E-3</v>
      </c>
      <c r="P6">
        <f t="shared" si="4"/>
        <v>3.2643891662154463E-3</v>
      </c>
      <c r="Q6">
        <f t="shared" si="5"/>
        <v>98998.293810198782</v>
      </c>
      <c r="R6">
        <f t="shared" si="6"/>
        <v>102828.25873578656</v>
      </c>
    </row>
    <row r="7" spans="1:19" x14ac:dyDescent="0.2">
      <c r="A7" t="s">
        <v>15</v>
      </c>
      <c r="B7" t="s">
        <v>16</v>
      </c>
      <c r="C7" t="s">
        <v>19</v>
      </c>
      <c r="D7" s="2">
        <v>6.55</v>
      </c>
      <c r="E7">
        <f t="shared" si="0"/>
        <v>6550000</v>
      </c>
      <c r="F7">
        <f t="shared" si="9"/>
        <v>38.5</v>
      </c>
      <c r="G7">
        <v>3.85E-2</v>
      </c>
      <c r="H7" s="3">
        <v>5.3</v>
      </c>
      <c r="I7" s="3">
        <v>0.4</v>
      </c>
      <c r="J7">
        <v>7.4000000000000003E-3</v>
      </c>
      <c r="K7">
        <v>4.9500000000000002E-2</v>
      </c>
      <c r="L7">
        <f t="shared" si="7"/>
        <v>4.399458131502778E-2</v>
      </c>
      <c r="M7">
        <f t="shared" si="8"/>
        <v>29.037600000000001</v>
      </c>
      <c r="N7">
        <f t="shared" si="2"/>
        <v>4.6595828414010235E-2</v>
      </c>
      <c r="O7" t="e">
        <f t="shared" si="3"/>
        <v>#NUM!</v>
      </c>
      <c r="P7">
        <f t="shared" si="4"/>
        <v>8.4841113489205145E-5</v>
      </c>
      <c r="Q7" t="e">
        <f t="shared" si="5"/>
        <v>#NUM!</v>
      </c>
      <c r="R7">
        <f t="shared" si="6"/>
        <v>2672.4950749099621</v>
      </c>
    </row>
    <row r="8" spans="1:19" x14ac:dyDescent="0.2">
      <c r="A8" t="s">
        <v>15</v>
      </c>
      <c r="B8" t="s">
        <v>16</v>
      </c>
      <c r="C8" t="s">
        <v>20</v>
      </c>
      <c r="D8" s="2">
        <v>5.7</v>
      </c>
      <c r="E8">
        <f t="shared" si="0"/>
        <v>5700000</v>
      </c>
      <c r="F8">
        <f t="shared" si="9"/>
        <v>30.099999999999998</v>
      </c>
      <c r="G8">
        <v>3.0099999999999998E-2</v>
      </c>
      <c r="H8" s="3">
        <v>5.9</v>
      </c>
      <c r="I8" s="3">
        <v>0.5</v>
      </c>
      <c r="J8">
        <v>7.3000000000000001E-3</v>
      </c>
      <c r="K8">
        <v>4.9500000000000002E-2</v>
      </c>
      <c r="L8">
        <f t="shared" si="7"/>
        <v>4.3845191785376471E-2</v>
      </c>
      <c r="M8">
        <f t="shared" si="8"/>
        <v>35.8065</v>
      </c>
      <c r="N8">
        <f t="shared" si="2"/>
        <v>7.3492399073794429E-2</v>
      </c>
      <c r="O8">
        <f t="shared" si="3"/>
        <v>1.8288549093678985E-3</v>
      </c>
      <c r="P8">
        <f t="shared" si="4"/>
        <v>2.5121433765869722E-3</v>
      </c>
      <c r="Q8">
        <f t="shared" si="5"/>
        <v>57608.9296450888</v>
      </c>
      <c r="R8">
        <f t="shared" si="6"/>
        <v>79132.516362489623</v>
      </c>
    </row>
    <row r="9" spans="1:19" x14ac:dyDescent="0.2">
      <c r="A9" t="s">
        <v>15</v>
      </c>
      <c r="B9" t="s">
        <v>16</v>
      </c>
      <c r="C9" t="s">
        <v>21</v>
      </c>
      <c r="D9" s="2">
        <v>8.0299999999999994</v>
      </c>
      <c r="E9">
        <f t="shared" si="0"/>
        <v>8029999.9999999991</v>
      </c>
      <c r="F9">
        <f t="shared" si="9"/>
        <v>60.699999999999996</v>
      </c>
      <c r="G9">
        <v>6.0699999999999997E-2</v>
      </c>
      <c r="H9" s="3">
        <v>8</v>
      </c>
      <c r="I9" s="3">
        <v>0.5</v>
      </c>
      <c r="J9">
        <v>1.84E-2</v>
      </c>
      <c r="K9">
        <v>4.9500000000000002E-2</v>
      </c>
      <c r="L9">
        <f t="shared" si="7"/>
        <v>5.5245348151734645E-2</v>
      </c>
      <c r="M9">
        <f t="shared" si="8"/>
        <v>90.251999999999995</v>
      </c>
      <c r="N9">
        <f t="shared" si="2"/>
        <v>9.1857620687933697E-2</v>
      </c>
      <c r="O9">
        <f t="shared" si="3"/>
        <v>1.6658555557194532E-2</v>
      </c>
      <c r="P9">
        <f t="shared" si="4"/>
        <v>1.3386900515570182E-2</v>
      </c>
      <c r="Q9">
        <f t="shared" si="5"/>
        <v>524744.50005162775</v>
      </c>
      <c r="R9">
        <f t="shared" si="6"/>
        <v>421687.36624046072</v>
      </c>
    </row>
    <row r="10" spans="1:19" x14ac:dyDescent="0.2">
      <c r="A10" t="s">
        <v>15</v>
      </c>
      <c r="B10" t="s">
        <v>16</v>
      </c>
      <c r="C10" t="s">
        <v>22</v>
      </c>
      <c r="D10" s="2">
        <v>14.17</v>
      </c>
      <c r="E10">
        <f t="shared" si="0"/>
        <v>14170000</v>
      </c>
      <c r="F10">
        <f t="shared" si="9"/>
        <v>45</v>
      </c>
      <c r="G10">
        <v>4.4999999999999998E-2</v>
      </c>
      <c r="H10" s="3">
        <v>13.6</v>
      </c>
      <c r="I10" s="3">
        <v>0.5</v>
      </c>
      <c r="J10">
        <v>5.3E-3</v>
      </c>
      <c r="K10">
        <v>4.9500000000000002E-2</v>
      </c>
      <c r="L10">
        <f t="shared" si="7"/>
        <v>4.0472518146121274E-2</v>
      </c>
      <c r="M10">
        <f t="shared" si="8"/>
        <v>25.996500000000001</v>
      </c>
      <c r="N10">
        <f t="shared" si="2"/>
        <v>3.5690235690235696E-2</v>
      </c>
      <c r="O10" t="e">
        <f t="shared" si="3"/>
        <v>#NUM!</v>
      </c>
      <c r="P10" t="e">
        <f t="shared" si="4"/>
        <v>#NUM!</v>
      </c>
      <c r="Q10" t="e">
        <f t="shared" si="5"/>
        <v>#NUM!</v>
      </c>
      <c r="R10" t="e">
        <f t="shared" si="6"/>
        <v>#NUM!</v>
      </c>
    </row>
    <row r="11" spans="1:19" x14ac:dyDescent="0.2">
      <c r="A11" t="s">
        <v>15</v>
      </c>
      <c r="B11" t="s">
        <v>16</v>
      </c>
      <c r="C11" t="s">
        <v>23</v>
      </c>
      <c r="D11" s="2">
        <v>10.49</v>
      </c>
      <c r="E11">
        <f t="shared" si="0"/>
        <v>10490000</v>
      </c>
      <c r="F11">
        <f t="shared" si="9"/>
        <v>30.8</v>
      </c>
      <c r="G11">
        <v>3.0800000000000001E-2</v>
      </c>
      <c r="H11" s="3">
        <v>8.4</v>
      </c>
      <c r="I11" s="3">
        <v>0.6</v>
      </c>
      <c r="J11">
        <v>4.5999999999999999E-3</v>
      </c>
      <c r="K11">
        <v>4.9500000000000002E-2</v>
      </c>
      <c r="L11">
        <f t="shared" si="7"/>
        <v>3.9064360307103266E-2</v>
      </c>
      <c r="M11">
        <f t="shared" si="8"/>
        <v>27.075599999999998</v>
      </c>
      <c r="N11">
        <f t="shared" si="2"/>
        <v>5.4309327036599762E-2</v>
      </c>
      <c r="O11">
        <f t="shared" si="3"/>
        <v>2.4187935890355853E-4</v>
      </c>
      <c r="P11">
        <f t="shared" si="4"/>
        <v>1.3650924501256208E-3</v>
      </c>
      <c r="Q11">
        <f t="shared" si="5"/>
        <v>7619.1998054620935</v>
      </c>
      <c r="R11">
        <f t="shared" si="6"/>
        <v>43000.412178957056</v>
      </c>
    </row>
    <row r="12" spans="1:19" x14ac:dyDescent="0.2">
      <c r="A12" t="s">
        <v>15</v>
      </c>
      <c r="B12" t="s">
        <v>16</v>
      </c>
      <c r="C12" t="s">
        <v>24</v>
      </c>
      <c r="D12" s="2">
        <v>15.54</v>
      </c>
      <c r="E12">
        <f t="shared" si="0"/>
        <v>15540000</v>
      </c>
      <c r="F12">
        <f t="shared" si="9"/>
        <v>56.4</v>
      </c>
      <c r="G12">
        <v>5.6399999999999999E-2</v>
      </c>
      <c r="H12" s="3">
        <v>9.5</v>
      </c>
      <c r="I12" s="3">
        <v>0.7</v>
      </c>
      <c r="J12">
        <v>5.3E-3</v>
      </c>
      <c r="K12">
        <v>4.9500000000000002E-2</v>
      </c>
      <c r="L12">
        <f t="shared" si="7"/>
        <v>4.0472518146121274E-2</v>
      </c>
      <c r="M12">
        <f t="shared" si="8"/>
        <v>36.395099999999999</v>
      </c>
      <c r="N12">
        <f t="shared" si="2"/>
        <v>3.9866752632710077E-2</v>
      </c>
      <c r="O12" t="e">
        <f t="shared" si="3"/>
        <v>#NUM!</v>
      </c>
      <c r="P12" t="e">
        <f t="shared" si="4"/>
        <v>#NUM!</v>
      </c>
      <c r="Q12" t="e">
        <f t="shared" si="5"/>
        <v>#NUM!</v>
      </c>
      <c r="R12" t="e">
        <f t="shared" si="6"/>
        <v>#NUM!</v>
      </c>
    </row>
    <row r="13" spans="1:19" x14ac:dyDescent="0.2">
      <c r="A13" t="s">
        <v>15</v>
      </c>
      <c r="B13" t="s">
        <v>16</v>
      </c>
      <c r="C13" t="s">
        <v>25</v>
      </c>
      <c r="D13" s="2">
        <v>31.34</v>
      </c>
      <c r="E13">
        <f t="shared" si="0"/>
        <v>31340000</v>
      </c>
      <c r="F13">
        <f t="shared" si="9"/>
        <v>47.7</v>
      </c>
      <c r="G13">
        <v>4.7699999999999999E-2</v>
      </c>
      <c r="H13" s="3">
        <v>12.6</v>
      </c>
      <c r="I13" s="3">
        <v>0.7</v>
      </c>
      <c r="J13">
        <v>5.0000000000000001E-3</v>
      </c>
      <c r="K13">
        <v>4.9500000000000002E-2</v>
      </c>
      <c r="L13">
        <f t="shared" si="7"/>
        <v>3.9887219227087413E-2</v>
      </c>
      <c r="M13">
        <f t="shared" si="8"/>
        <v>34.335000000000001</v>
      </c>
      <c r="N13">
        <f t="shared" si="2"/>
        <v>4.446985579061051E-2</v>
      </c>
      <c r="O13" t="e">
        <f t="shared" si="3"/>
        <v>#NUM!</v>
      </c>
      <c r="P13">
        <f t="shared" si="4"/>
        <v>6.5041151289919332E-4</v>
      </c>
      <c r="Q13" t="e">
        <f t="shared" si="5"/>
        <v>#NUM!</v>
      </c>
      <c r="R13">
        <f t="shared" si="6"/>
        <v>20487.962656324591</v>
      </c>
    </row>
    <row r="14" spans="1:19" x14ac:dyDescent="0.2">
      <c r="A14" t="s">
        <v>15</v>
      </c>
      <c r="B14" t="s">
        <v>16</v>
      </c>
      <c r="C14" t="s">
        <v>26</v>
      </c>
      <c r="D14" s="2">
        <v>62.16</v>
      </c>
      <c r="E14">
        <f t="shared" si="0"/>
        <v>62160000</v>
      </c>
      <c r="F14">
        <f t="shared" si="9"/>
        <v>194</v>
      </c>
      <c r="G14">
        <v>0.19400000000000001</v>
      </c>
      <c r="H14" s="3">
        <v>16.5</v>
      </c>
      <c r="I14" s="3">
        <v>0.7</v>
      </c>
      <c r="J14">
        <v>2.8E-3</v>
      </c>
      <c r="K14">
        <v>4.9500000000000002E-2</v>
      </c>
      <c r="L14">
        <f t="shared" si="7"/>
        <v>3.4504899506868095E-2</v>
      </c>
      <c r="M14">
        <f t="shared" si="8"/>
        <v>19.227599999999999</v>
      </c>
      <c r="N14">
        <f t="shared" si="2"/>
        <v>6.1230865354576693E-3</v>
      </c>
      <c r="O14" t="e">
        <f t="shared" si="3"/>
        <v>#NUM!</v>
      </c>
      <c r="P14" t="e">
        <f t="shared" si="4"/>
        <v>#NUM!</v>
      </c>
      <c r="Q14" t="e">
        <f t="shared" si="5"/>
        <v>#NUM!</v>
      </c>
      <c r="R14" t="e">
        <f t="shared" si="6"/>
        <v>#NUM!</v>
      </c>
    </row>
    <row r="15" spans="1:19" x14ac:dyDescent="0.2">
      <c r="A15" t="s">
        <v>15</v>
      </c>
      <c r="B15" t="s">
        <v>16</v>
      </c>
      <c r="C15" t="s">
        <v>27</v>
      </c>
      <c r="D15" s="2">
        <v>24.79</v>
      </c>
      <c r="E15">
        <f t="shared" si="0"/>
        <v>24790000</v>
      </c>
      <c r="F15">
        <f t="shared" si="9"/>
        <v>104.1</v>
      </c>
      <c r="G15">
        <v>0.1041</v>
      </c>
      <c r="H15" s="3">
        <v>11.6</v>
      </c>
      <c r="I15" s="3">
        <v>0.8</v>
      </c>
      <c r="J15">
        <v>5.0000000000000001E-3</v>
      </c>
      <c r="K15">
        <v>4.9500000000000002E-2</v>
      </c>
      <c r="L15">
        <f t="shared" si="7"/>
        <v>3.9887219227087413E-2</v>
      </c>
      <c r="M15">
        <f t="shared" si="8"/>
        <v>39.24</v>
      </c>
      <c r="N15">
        <f t="shared" si="2"/>
        <v>2.328763135679562E-2</v>
      </c>
      <c r="O15" t="e">
        <f t="shared" si="3"/>
        <v>#NUM!</v>
      </c>
      <c r="P15" t="e">
        <f t="shared" si="4"/>
        <v>#NUM!</v>
      </c>
      <c r="Q15" t="e">
        <f t="shared" si="5"/>
        <v>#NUM!</v>
      </c>
      <c r="R15" t="e">
        <f t="shared" si="6"/>
        <v>#NUM!</v>
      </c>
    </row>
    <row r="16" spans="1:19" x14ac:dyDescent="0.2">
      <c r="A16" t="s">
        <v>15</v>
      </c>
      <c r="B16" t="s">
        <v>16</v>
      </c>
      <c r="C16" t="s">
        <v>28</v>
      </c>
      <c r="D16" s="2">
        <v>15.02</v>
      </c>
      <c r="E16">
        <f t="shared" si="0"/>
        <v>15020000</v>
      </c>
      <c r="F16">
        <f t="shared" si="9"/>
        <v>82.8</v>
      </c>
      <c r="G16">
        <v>8.2799999999999999E-2</v>
      </c>
      <c r="H16" s="3">
        <v>13.7</v>
      </c>
      <c r="I16" s="3">
        <v>0.8</v>
      </c>
      <c r="J16">
        <v>6.1000000000000004E-3</v>
      </c>
      <c r="K16">
        <v>4.9500000000000002E-2</v>
      </c>
      <c r="L16">
        <f t="shared" si="7"/>
        <v>4.1920235890068623E-2</v>
      </c>
      <c r="M16">
        <f t="shared" si="8"/>
        <v>47.872800000000005</v>
      </c>
      <c r="N16">
        <f t="shared" si="2"/>
        <v>3.5719513980383553E-2</v>
      </c>
      <c r="O16" t="e">
        <f t="shared" si="3"/>
        <v>#NUM!</v>
      </c>
      <c r="P16" t="e">
        <f t="shared" si="4"/>
        <v>#NUM!</v>
      </c>
      <c r="Q16" t="e">
        <f t="shared" si="5"/>
        <v>#NUM!</v>
      </c>
      <c r="R16" t="e">
        <f t="shared" si="6"/>
        <v>#NUM!</v>
      </c>
    </row>
    <row r="17" spans="1:18" x14ac:dyDescent="0.2">
      <c r="A17" t="s">
        <v>15</v>
      </c>
      <c r="B17" t="s">
        <v>16</v>
      </c>
      <c r="C17" t="s">
        <v>29</v>
      </c>
      <c r="D17" s="2">
        <v>53.09</v>
      </c>
      <c r="E17">
        <f t="shared" si="0"/>
        <v>53090000</v>
      </c>
      <c r="F17">
        <f t="shared" si="9"/>
        <v>144.30000000000001</v>
      </c>
      <c r="G17">
        <v>0.14430000000000001</v>
      </c>
      <c r="H17" s="3">
        <v>17.8</v>
      </c>
      <c r="I17" s="3">
        <v>0.8</v>
      </c>
      <c r="J17">
        <v>3.3999999999999998E-3</v>
      </c>
      <c r="K17">
        <v>4.9500000000000002E-2</v>
      </c>
      <c r="L17">
        <f t="shared" si="7"/>
        <v>3.6221046041496271E-2</v>
      </c>
      <c r="M17">
        <f t="shared" si="8"/>
        <v>26.683199999999999</v>
      </c>
      <c r="N17">
        <f t="shared" si="2"/>
        <v>1.1424011424011423E-2</v>
      </c>
      <c r="O17" t="e">
        <f t="shared" si="3"/>
        <v>#NUM!</v>
      </c>
      <c r="P17" t="e">
        <f t="shared" si="4"/>
        <v>#NUM!</v>
      </c>
      <c r="Q17" t="e">
        <f t="shared" si="5"/>
        <v>#NUM!</v>
      </c>
      <c r="R17" t="e">
        <f t="shared" si="6"/>
        <v>#NUM!</v>
      </c>
    </row>
    <row r="18" spans="1:18" x14ac:dyDescent="0.2">
      <c r="A18" t="s">
        <v>15</v>
      </c>
      <c r="B18" t="s">
        <v>16</v>
      </c>
      <c r="C18" t="s">
        <v>30</v>
      </c>
      <c r="D18" s="2">
        <v>39.11</v>
      </c>
      <c r="E18">
        <f t="shared" si="0"/>
        <v>39110000</v>
      </c>
      <c r="F18">
        <f t="shared" si="9"/>
        <v>53.400000000000006</v>
      </c>
      <c r="G18">
        <v>5.3400000000000003E-2</v>
      </c>
      <c r="H18" s="3">
        <v>11.5</v>
      </c>
      <c r="I18" s="3">
        <v>0.9</v>
      </c>
      <c r="J18">
        <v>2.5000000000000001E-3</v>
      </c>
      <c r="K18">
        <v>4.9500000000000002E-2</v>
      </c>
      <c r="L18">
        <f t="shared" si="7"/>
        <v>3.3541019662496847E-2</v>
      </c>
      <c r="M18">
        <f t="shared" si="8"/>
        <v>22.072500000000002</v>
      </c>
      <c r="N18">
        <f t="shared" si="2"/>
        <v>2.5536261491317672E-2</v>
      </c>
      <c r="O18" t="e">
        <f t="shared" si="3"/>
        <v>#NUM!</v>
      </c>
      <c r="P18" t="e">
        <f t="shared" si="4"/>
        <v>#NUM!</v>
      </c>
      <c r="Q18" t="e">
        <f t="shared" si="5"/>
        <v>#NUM!</v>
      </c>
      <c r="R18" t="e">
        <f t="shared" si="6"/>
        <v>#NUM!</v>
      </c>
    </row>
    <row r="19" spans="1:18" x14ac:dyDescent="0.2">
      <c r="A19" t="s">
        <v>15</v>
      </c>
      <c r="B19" t="s">
        <v>16</v>
      </c>
      <c r="C19" t="s">
        <v>31</v>
      </c>
      <c r="D19" s="2">
        <v>46.62</v>
      </c>
      <c r="E19">
        <f t="shared" si="0"/>
        <v>46620000</v>
      </c>
      <c r="F19">
        <f t="shared" si="9"/>
        <v>59.5</v>
      </c>
      <c r="G19">
        <v>5.9499999999999997E-2</v>
      </c>
      <c r="H19" s="3">
        <v>12.7</v>
      </c>
      <c r="I19" s="3">
        <v>0.9</v>
      </c>
      <c r="J19">
        <v>5.5999999999999999E-3</v>
      </c>
      <c r="K19">
        <v>4.9500000000000002E-2</v>
      </c>
      <c r="L19">
        <f t="shared" si="7"/>
        <v>4.1033471996021413E-2</v>
      </c>
      <c r="M19">
        <f t="shared" si="8"/>
        <v>49.442399999999999</v>
      </c>
      <c r="N19">
        <f t="shared" si="2"/>
        <v>5.1336898395721926E-2</v>
      </c>
      <c r="O19">
        <f t="shared" si="3"/>
        <v>2.3177887704235216E-4</v>
      </c>
      <c r="P19">
        <f t="shared" si="4"/>
        <v>3.0790636157271845E-3</v>
      </c>
      <c r="Q19">
        <f t="shared" si="5"/>
        <v>7301.0346268340927</v>
      </c>
      <c r="R19">
        <f t="shared" si="6"/>
        <v>96990.503895406306</v>
      </c>
    </row>
    <row r="20" spans="1:18" x14ac:dyDescent="0.2">
      <c r="A20" t="s">
        <v>15</v>
      </c>
      <c r="B20" t="s">
        <v>16</v>
      </c>
      <c r="C20" t="s">
        <v>32</v>
      </c>
      <c r="D20" s="2">
        <v>62.68</v>
      </c>
      <c r="E20">
        <f t="shared" si="0"/>
        <v>62680000</v>
      </c>
      <c r="F20">
        <f t="shared" si="9"/>
        <v>45.5</v>
      </c>
      <c r="G20">
        <v>4.5499999999999999E-2</v>
      </c>
      <c r="H20" s="3">
        <v>12.9</v>
      </c>
      <c r="I20" s="3">
        <v>0.9</v>
      </c>
      <c r="J20">
        <v>7.1000000000000004E-3</v>
      </c>
      <c r="K20">
        <v>4.9500000000000002E-2</v>
      </c>
      <c r="L20">
        <f t="shared" si="7"/>
        <v>4.3541746622806493E-2</v>
      </c>
      <c r="M20">
        <f t="shared" si="8"/>
        <v>62.685900000000004</v>
      </c>
      <c r="N20">
        <f t="shared" si="2"/>
        <v>8.511488511488513E-2</v>
      </c>
      <c r="O20">
        <f t="shared" si="3"/>
        <v>1.3440675917272459E-2</v>
      </c>
      <c r="P20">
        <f t="shared" si="4"/>
        <v>1.6950909528000387E-2</v>
      </c>
      <c r="Q20">
        <f t="shared" si="5"/>
        <v>423381.29139408242</v>
      </c>
      <c r="R20">
        <f t="shared" si="6"/>
        <v>533953.6501320122</v>
      </c>
    </row>
    <row r="21" spans="1:18" x14ac:dyDescent="0.2">
      <c r="A21" t="s">
        <v>15</v>
      </c>
      <c r="B21" t="s">
        <v>16</v>
      </c>
      <c r="C21" t="s">
        <v>33</v>
      </c>
      <c r="D21" s="2">
        <v>55.68</v>
      </c>
      <c r="E21">
        <f t="shared" si="0"/>
        <v>55680000</v>
      </c>
      <c r="F21">
        <f t="shared" si="9"/>
        <v>62.300000000000004</v>
      </c>
      <c r="G21">
        <v>6.2300000000000001E-2</v>
      </c>
      <c r="H21" s="3">
        <v>17.3</v>
      </c>
      <c r="I21" s="3">
        <v>0.9</v>
      </c>
      <c r="J21">
        <v>3.2000000000000002E-3</v>
      </c>
      <c r="K21">
        <v>4.9500000000000002E-2</v>
      </c>
      <c r="L21">
        <f t="shared" si="7"/>
        <v>3.567621345008163E-2</v>
      </c>
      <c r="M21">
        <f t="shared" si="8"/>
        <v>28.252800000000001</v>
      </c>
      <c r="N21">
        <f t="shared" si="2"/>
        <v>2.8016926893331389E-2</v>
      </c>
      <c r="O21" t="e">
        <f t="shared" si="3"/>
        <v>#NUM!</v>
      </c>
      <c r="P21" t="e">
        <f t="shared" si="4"/>
        <v>#NUM!</v>
      </c>
      <c r="Q21" t="e">
        <f t="shared" si="5"/>
        <v>#NUM!</v>
      </c>
      <c r="R21" t="e">
        <f t="shared" si="6"/>
        <v>#NUM!</v>
      </c>
    </row>
    <row r="22" spans="1:18" x14ac:dyDescent="0.2">
      <c r="A22" t="s">
        <v>15</v>
      </c>
      <c r="B22" t="s">
        <v>16</v>
      </c>
      <c r="C22" t="s">
        <v>34</v>
      </c>
      <c r="D22" s="2">
        <v>77.7</v>
      </c>
      <c r="E22">
        <f t="shared" si="0"/>
        <v>77700000</v>
      </c>
      <c r="F22">
        <f t="shared" si="9"/>
        <v>83.1</v>
      </c>
      <c r="G22">
        <v>8.3099999999999993E-2</v>
      </c>
      <c r="H22" s="3">
        <v>12.1</v>
      </c>
      <c r="I22" s="3">
        <v>1</v>
      </c>
      <c r="J22">
        <v>5.1000000000000004E-3</v>
      </c>
      <c r="K22">
        <v>4.9500000000000002E-2</v>
      </c>
      <c r="L22">
        <f t="shared" si="7"/>
        <v>4.0085176766756832E-2</v>
      </c>
      <c r="M22">
        <f t="shared" si="8"/>
        <v>50.031000000000006</v>
      </c>
      <c r="N22">
        <f t="shared" si="2"/>
        <v>3.719505524559677E-2</v>
      </c>
      <c r="O22" t="e">
        <f t="shared" si="3"/>
        <v>#NUM!</v>
      </c>
      <c r="P22" t="e">
        <f t="shared" si="4"/>
        <v>#NUM!</v>
      </c>
      <c r="Q22" t="e">
        <f t="shared" si="5"/>
        <v>#NUM!</v>
      </c>
      <c r="R22" t="e">
        <f t="shared" si="6"/>
        <v>#NUM!</v>
      </c>
    </row>
    <row r="23" spans="1:18" x14ac:dyDescent="0.2">
      <c r="A23" t="s">
        <v>15</v>
      </c>
      <c r="B23" t="s">
        <v>16</v>
      </c>
      <c r="C23" t="s">
        <v>35</v>
      </c>
      <c r="D23" s="2">
        <v>94.79</v>
      </c>
      <c r="E23">
        <f t="shared" si="0"/>
        <v>94790000</v>
      </c>
      <c r="F23">
        <f t="shared" si="9"/>
        <v>84.8</v>
      </c>
      <c r="G23">
        <v>8.48E-2</v>
      </c>
      <c r="H23" s="3">
        <v>12.12</v>
      </c>
      <c r="I23" s="3">
        <v>1</v>
      </c>
      <c r="J23">
        <v>3.5000000000000001E-3</v>
      </c>
      <c r="K23">
        <v>4.9500000000000002E-2</v>
      </c>
      <c r="L23">
        <f t="shared" si="7"/>
        <v>3.6484489186466816E-2</v>
      </c>
      <c r="M23">
        <f t="shared" si="8"/>
        <v>34.335000000000001</v>
      </c>
      <c r="N23">
        <f t="shared" si="2"/>
        <v>2.5014293882218413E-2</v>
      </c>
      <c r="O23" t="e">
        <f t="shared" si="3"/>
        <v>#NUM!</v>
      </c>
      <c r="P23" t="e">
        <f t="shared" si="4"/>
        <v>#NUM!</v>
      </c>
      <c r="Q23" t="e">
        <f t="shared" si="5"/>
        <v>#NUM!</v>
      </c>
      <c r="R23" t="e">
        <f t="shared" si="6"/>
        <v>#NUM!</v>
      </c>
    </row>
    <row r="24" spans="1:18" x14ac:dyDescent="0.2">
      <c r="A24" t="s">
        <v>15</v>
      </c>
      <c r="B24" t="s">
        <v>16</v>
      </c>
      <c r="C24" t="s">
        <v>36</v>
      </c>
      <c r="D24" s="2">
        <v>48.95</v>
      </c>
      <c r="E24">
        <f t="shared" si="0"/>
        <v>48950000</v>
      </c>
      <c r="F24">
        <f t="shared" si="9"/>
        <v>39.6</v>
      </c>
      <c r="G24">
        <v>3.9600000000000003E-2</v>
      </c>
      <c r="H24" s="3">
        <v>12.8</v>
      </c>
      <c r="I24" s="3">
        <v>1</v>
      </c>
      <c r="J24">
        <v>3.7000000000000002E-3</v>
      </c>
      <c r="K24">
        <v>4.9500000000000002E-2</v>
      </c>
      <c r="L24">
        <f t="shared" si="7"/>
        <v>3.6994885718394911E-2</v>
      </c>
      <c r="M24">
        <f t="shared" si="8"/>
        <v>36.297000000000004</v>
      </c>
      <c r="N24">
        <f t="shared" si="2"/>
        <v>5.6626874808692995E-2</v>
      </c>
      <c r="O24">
        <f t="shared" si="3"/>
        <v>9.6932279545042385E-4</v>
      </c>
      <c r="P24">
        <f t="shared" si="4"/>
        <v>4.4316574849560192E-3</v>
      </c>
      <c r="Q24">
        <f t="shared" si="5"/>
        <v>30533.668056688351</v>
      </c>
      <c r="R24">
        <f t="shared" si="6"/>
        <v>139597.2107761146</v>
      </c>
    </row>
    <row r="25" spans="1:18" x14ac:dyDescent="0.2">
      <c r="A25" t="s">
        <v>15</v>
      </c>
      <c r="B25" t="s">
        <v>16</v>
      </c>
      <c r="C25" t="s">
        <v>37</v>
      </c>
      <c r="D25" s="2">
        <v>77.7</v>
      </c>
      <c r="E25">
        <f t="shared" si="0"/>
        <v>77700000</v>
      </c>
      <c r="F25">
        <f t="shared" si="9"/>
        <v>130.70000000000002</v>
      </c>
      <c r="G25">
        <v>0.13070000000000001</v>
      </c>
      <c r="H25" s="3">
        <v>21.9</v>
      </c>
      <c r="I25" s="3">
        <v>1</v>
      </c>
      <c r="J25">
        <v>2.8999999999999998E-3</v>
      </c>
      <c r="K25">
        <v>4.9500000000000002E-2</v>
      </c>
      <c r="L25">
        <f t="shared" si="7"/>
        <v>3.4808936806591251E-2</v>
      </c>
      <c r="M25">
        <f t="shared" si="8"/>
        <v>28.448999999999998</v>
      </c>
      <c r="N25">
        <f t="shared" si="2"/>
        <v>1.3447404419095314E-2</v>
      </c>
      <c r="O25" t="e">
        <f t="shared" si="3"/>
        <v>#NUM!</v>
      </c>
      <c r="P25" t="e">
        <f t="shared" si="4"/>
        <v>#NUM!</v>
      </c>
      <c r="Q25" t="e">
        <f t="shared" si="5"/>
        <v>#NUM!</v>
      </c>
      <c r="R25" t="e">
        <f t="shared" si="6"/>
        <v>#NUM!</v>
      </c>
    </row>
    <row r="26" spans="1:18" x14ac:dyDescent="0.2">
      <c r="A26" t="s">
        <v>15</v>
      </c>
      <c r="B26" t="s">
        <v>16</v>
      </c>
      <c r="C26" t="s">
        <v>38</v>
      </c>
      <c r="D26" s="2">
        <v>101.01</v>
      </c>
      <c r="E26">
        <f t="shared" si="0"/>
        <v>101010000</v>
      </c>
      <c r="F26">
        <f t="shared" si="9"/>
        <v>131.70000000000002</v>
      </c>
      <c r="G26">
        <v>0.13170000000000001</v>
      </c>
      <c r="H26" s="3">
        <v>12.13</v>
      </c>
      <c r="I26" s="3">
        <v>1.2</v>
      </c>
      <c r="J26">
        <v>2.5000000000000001E-3</v>
      </c>
      <c r="K26">
        <v>4.9500000000000002E-2</v>
      </c>
      <c r="L26">
        <f t="shared" si="7"/>
        <v>3.3541019662496847E-2</v>
      </c>
      <c r="M26">
        <f t="shared" si="8"/>
        <v>29.43</v>
      </c>
      <c r="N26">
        <f t="shared" si="2"/>
        <v>1.3805480775868018E-2</v>
      </c>
      <c r="O26" t="e">
        <f t="shared" si="3"/>
        <v>#NUM!</v>
      </c>
      <c r="P26" t="e">
        <f t="shared" si="4"/>
        <v>#NUM!</v>
      </c>
      <c r="Q26" t="e">
        <f t="shared" si="5"/>
        <v>#NUM!</v>
      </c>
      <c r="R26" t="e">
        <f t="shared" si="6"/>
        <v>#NUM!</v>
      </c>
    </row>
    <row r="27" spans="1:18" x14ac:dyDescent="0.2">
      <c r="A27" t="s">
        <v>15</v>
      </c>
      <c r="B27" t="s">
        <v>16</v>
      </c>
      <c r="C27" t="s">
        <v>39</v>
      </c>
      <c r="D27" s="2">
        <v>111.11</v>
      </c>
      <c r="E27">
        <f t="shared" si="0"/>
        <v>111110000</v>
      </c>
      <c r="F27">
        <f t="shared" si="9"/>
        <v>6.2</v>
      </c>
      <c r="G27">
        <v>6.1999999999999998E-3</v>
      </c>
      <c r="H27" s="3">
        <v>26.2</v>
      </c>
      <c r="I27" s="3">
        <v>1.2</v>
      </c>
      <c r="J27">
        <v>1.6000000000000001E-3</v>
      </c>
      <c r="K27">
        <v>4.9500000000000002E-2</v>
      </c>
      <c r="L27">
        <f t="shared" si="7"/>
        <v>0.03</v>
      </c>
      <c r="M27">
        <f t="shared" si="8"/>
        <v>18.8352</v>
      </c>
      <c r="N27">
        <f t="shared" si="2"/>
        <v>0.18768328445747803</v>
      </c>
      <c r="O27">
        <f t="shared" si="3"/>
        <v>1.0493952035660607E-2</v>
      </c>
      <c r="P27">
        <f t="shared" si="4"/>
        <v>1.279187757567064E-2</v>
      </c>
      <c r="Q27">
        <f t="shared" si="5"/>
        <v>330559.48912330915</v>
      </c>
      <c r="R27">
        <f t="shared" si="6"/>
        <v>402944.14363362518</v>
      </c>
    </row>
    <row r="28" spans="1:18" x14ac:dyDescent="0.2">
      <c r="A28" t="s">
        <v>15</v>
      </c>
      <c r="B28" t="s">
        <v>16</v>
      </c>
      <c r="C28" t="s">
        <v>40</v>
      </c>
      <c r="D28" s="2">
        <v>94.28</v>
      </c>
      <c r="E28">
        <f t="shared" si="0"/>
        <v>94280000</v>
      </c>
      <c r="F28">
        <f t="shared" si="9"/>
        <v>78.7</v>
      </c>
      <c r="G28">
        <v>7.8700000000000006E-2</v>
      </c>
      <c r="H28" s="3">
        <v>12.11</v>
      </c>
      <c r="I28" s="3">
        <v>1.5</v>
      </c>
      <c r="J28">
        <v>5.3E-3</v>
      </c>
      <c r="K28">
        <v>4.9500000000000002E-2</v>
      </c>
      <c r="L28">
        <f t="shared" si="7"/>
        <v>4.0472518146121274E-2</v>
      </c>
      <c r="M28">
        <f t="shared" si="8"/>
        <v>77.989500000000007</v>
      </c>
      <c r="N28">
        <f t="shared" si="2"/>
        <v>6.1222132378422084E-2</v>
      </c>
      <c r="O28">
        <f t="shared" si="3"/>
        <v>5.4197987019786696E-3</v>
      </c>
      <c r="P28">
        <f t="shared" si="4"/>
        <v>1.2764043176829661E-2</v>
      </c>
      <c r="Q28">
        <f t="shared" si="5"/>
        <v>170723.65911232808</v>
      </c>
      <c r="R28">
        <f t="shared" si="6"/>
        <v>402067.36007013434</v>
      </c>
    </row>
    <row r="29" spans="1:18" x14ac:dyDescent="0.2">
      <c r="A29" t="s">
        <v>15</v>
      </c>
      <c r="B29" s="4" t="s">
        <v>45</v>
      </c>
      <c r="C29" t="s">
        <v>47</v>
      </c>
      <c r="D29" s="6">
        <v>3.96</v>
      </c>
      <c r="E29">
        <f t="shared" si="0"/>
        <v>3960000</v>
      </c>
      <c r="F29">
        <f t="shared" si="9"/>
        <v>49</v>
      </c>
      <c r="G29">
        <v>4.9000000000000002E-2</v>
      </c>
      <c r="H29" s="7">
        <v>2</v>
      </c>
      <c r="I29" s="7">
        <v>0.2</v>
      </c>
      <c r="J29">
        <v>2.5999999999999999E-2</v>
      </c>
      <c r="K29">
        <v>4.9500000000000002E-2</v>
      </c>
      <c r="L29">
        <f t="shared" si="7"/>
        <v>6.0233014093056536E-2</v>
      </c>
      <c r="M29">
        <f t="shared" si="8"/>
        <v>51.012</v>
      </c>
      <c r="N29">
        <f t="shared" si="2"/>
        <v>6.4316635745207171E-2</v>
      </c>
      <c r="O29">
        <f t="shared" si="3"/>
        <v>6.2490716563231631E-4</v>
      </c>
      <c r="P29">
        <f t="shared" si="4"/>
        <v>9.0418926187599651E-5</v>
      </c>
      <c r="Q29">
        <f t="shared" si="5"/>
        <v>19684.575717417963</v>
      </c>
      <c r="R29">
        <f t="shared" si="6"/>
        <v>2848.1961749093889</v>
      </c>
    </row>
    <row r="30" spans="1:18" x14ac:dyDescent="0.2">
      <c r="A30" t="s">
        <v>15</v>
      </c>
      <c r="B30" s="4" t="s">
        <v>45</v>
      </c>
      <c r="C30" t="s">
        <v>48</v>
      </c>
      <c r="D30" s="6">
        <v>27.2</v>
      </c>
      <c r="E30">
        <f t="shared" si="0"/>
        <v>27200000</v>
      </c>
      <c r="F30">
        <f t="shared" si="9"/>
        <v>34</v>
      </c>
      <c r="G30">
        <v>3.4000000000000002E-2</v>
      </c>
      <c r="H30" s="7">
        <v>6.98</v>
      </c>
      <c r="I30" s="7">
        <v>0.28999999999999998</v>
      </c>
      <c r="J30">
        <v>1.4E-2</v>
      </c>
      <c r="K30">
        <v>4.9500000000000002E-2</v>
      </c>
      <c r="L30">
        <f t="shared" si="7"/>
        <v>5.1596859423755886E-2</v>
      </c>
      <c r="M30">
        <f t="shared" si="8"/>
        <v>39.828599999999994</v>
      </c>
      <c r="N30">
        <f t="shared" si="2"/>
        <v>7.2370766488413535E-2</v>
      </c>
      <c r="O30">
        <f t="shared" si="3"/>
        <v>2.4174742696361335E-3</v>
      </c>
      <c r="P30">
        <f t="shared" si="4"/>
        <v>2.092753405655371E-3</v>
      </c>
      <c r="Q30">
        <f t="shared" si="5"/>
        <v>76150.439493538201</v>
      </c>
      <c r="R30">
        <f t="shared" si="6"/>
        <v>65921.732278144191</v>
      </c>
    </row>
    <row r="31" spans="1:18" x14ac:dyDescent="0.2">
      <c r="A31" t="s">
        <v>15</v>
      </c>
      <c r="B31" s="4" t="s">
        <v>45</v>
      </c>
      <c r="C31" t="s">
        <v>49</v>
      </c>
      <c r="D31" s="6">
        <v>27.2</v>
      </c>
      <c r="E31">
        <f t="shared" si="0"/>
        <v>27200000</v>
      </c>
      <c r="F31">
        <f t="shared" si="9"/>
        <v>34</v>
      </c>
      <c r="G31">
        <v>3.4000000000000002E-2</v>
      </c>
      <c r="H31" s="7">
        <v>7</v>
      </c>
      <c r="I31" s="7">
        <v>0.28999999999999998</v>
      </c>
      <c r="J31">
        <v>1.4E-2</v>
      </c>
      <c r="K31">
        <v>4.9500000000000002E-2</v>
      </c>
      <c r="L31">
        <f t="shared" si="7"/>
        <v>5.1596859423755886E-2</v>
      </c>
      <c r="M31">
        <f t="shared" si="8"/>
        <v>39.828599999999994</v>
      </c>
      <c r="N31">
        <f t="shared" si="2"/>
        <v>7.2370766488413535E-2</v>
      </c>
      <c r="O31">
        <f t="shared" si="3"/>
        <v>2.4244011300075838E-3</v>
      </c>
      <c r="P31">
        <f t="shared" si="4"/>
        <v>2.0987498337518046E-3</v>
      </c>
      <c r="Q31">
        <f t="shared" si="5"/>
        <v>76368.635595238884</v>
      </c>
      <c r="R31">
        <f t="shared" si="6"/>
        <v>66110.61976318185</v>
      </c>
    </row>
    <row r="32" spans="1:18" x14ac:dyDescent="0.2">
      <c r="A32" t="s">
        <v>15</v>
      </c>
      <c r="B32" s="4" t="s">
        <v>45</v>
      </c>
      <c r="C32" t="s">
        <v>50</v>
      </c>
      <c r="D32" s="6">
        <v>16.899999999999999</v>
      </c>
      <c r="E32">
        <f t="shared" si="0"/>
        <v>16900000</v>
      </c>
      <c r="F32">
        <f t="shared" si="9"/>
        <v>24</v>
      </c>
      <c r="G32">
        <v>2.4E-2</v>
      </c>
      <c r="H32" s="7">
        <v>5</v>
      </c>
      <c r="I32" s="7">
        <v>0.31</v>
      </c>
      <c r="J32">
        <v>6.1000000000000004E-3</v>
      </c>
      <c r="K32">
        <v>4.9500000000000002E-2</v>
      </c>
      <c r="L32">
        <f t="shared" si="7"/>
        <v>4.1920235890068623E-2</v>
      </c>
      <c r="M32">
        <f t="shared" si="8"/>
        <v>18.550710000000002</v>
      </c>
      <c r="N32">
        <f t="shared" si="2"/>
        <v>4.7752525252525262E-2</v>
      </c>
      <c r="O32" t="e">
        <f t="shared" si="3"/>
        <v>#NUM!</v>
      </c>
      <c r="P32">
        <f t="shared" si="4"/>
        <v>1.322551047359749E-4</v>
      </c>
      <c r="Q32" t="e">
        <f t="shared" si="5"/>
        <v>#NUM!</v>
      </c>
      <c r="R32">
        <f t="shared" si="6"/>
        <v>4166.0357991832088</v>
      </c>
    </row>
    <row r="33" spans="1:18" x14ac:dyDescent="0.2">
      <c r="A33" t="s">
        <v>15</v>
      </c>
      <c r="B33" s="4" t="s">
        <v>45</v>
      </c>
      <c r="C33" t="s">
        <v>51</v>
      </c>
      <c r="D33" s="6">
        <v>45.3</v>
      </c>
      <c r="E33">
        <f t="shared" si="0"/>
        <v>45300000</v>
      </c>
      <c r="F33">
        <f t="shared" si="9"/>
        <v>52</v>
      </c>
      <c r="G33">
        <v>5.1999999999999998E-2</v>
      </c>
      <c r="H33" s="7">
        <v>7</v>
      </c>
      <c r="I33" s="7">
        <v>0.34</v>
      </c>
      <c r="J33">
        <v>1.0999999999999999E-2</v>
      </c>
      <c r="K33">
        <v>4.9500000000000002E-2</v>
      </c>
      <c r="L33">
        <f t="shared" si="7"/>
        <v>4.8577977606965493E-2</v>
      </c>
      <c r="M33">
        <f t="shared" si="8"/>
        <v>36.689399999999999</v>
      </c>
      <c r="N33">
        <f t="shared" si="2"/>
        <v>4.3589743589743588E-2</v>
      </c>
      <c r="O33" t="e">
        <f t="shared" si="3"/>
        <v>#NUM!</v>
      </c>
      <c r="P33" t="e">
        <f t="shared" si="4"/>
        <v>#NUM!</v>
      </c>
      <c r="Q33" t="e">
        <f t="shared" si="5"/>
        <v>#NUM!</v>
      </c>
      <c r="R33" t="e">
        <f t="shared" si="6"/>
        <v>#NUM!</v>
      </c>
    </row>
    <row r="34" spans="1:18" x14ac:dyDescent="0.2">
      <c r="A34" t="s">
        <v>15</v>
      </c>
      <c r="B34" s="4" t="s">
        <v>45</v>
      </c>
      <c r="C34" t="s">
        <v>52</v>
      </c>
      <c r="D34" s="6">
        <v>31.1</v>
      </c>
      <c r="E34">
        <f t="shared" si="0"/>
        <v>31100000</v>
      </c>
      <c r="F34">
        <f t="shared" si="9"/>
        <v>61</v>
      </c>
      <c r="G34">
        <v>6.0999999999999999E-2</v>
      </c>
      <c r="H34" s="7">
        <v>6</v>
      </c>
      <c r="I34" s="7">
        <v>0.39</v>
      </c>
      <c r="J34">
        <v>0.01</v>
      </c>
      <c r="K34">
        <v>4.9500000000000002E-2</v>
      </c>
      <c r="L34">
        <f t="shared" si="7"/>
        <v>4.7434164902525701E-2</v>
      </c>
      <c r="M34">
        <f t="shared" si="8"/>
        <v>38.259</v>
      </c>
      <c r="N34">
        <f t="shared" si="2"/>
        <v>3.8748137108792852E-2</v>
      </c>
      <c r="O34" t="e">
        <f t="shared" si="3"/>
        <v>#NUM!</v>
      </c>
      <c r="P34" t="e">
        <f t="shared" si="4"/>
        <v>#NUM!</v>
      </c>
      <c r="Q34" t="e">
        <f t="shared" si="5"/>
        <v>#NUM!</v>
      </c>
      <c r="R34" t="e">
        <f t="shared" si="6"/>
        <v>#NUM!</v>
      </c>
    </row>
    <row r="35" spans="1:18" x14ac:dyDescent="0.2">
      <c r="A35" t="s">
        <v>15</v>
      </c>
      <c r="B35" s="4" t="s">
        <v>45</v>
      </c>
      <c r="C35" t="s">
        <v>53</v>
      </c>
      <c r="D35" s="6">
        <v>18.399999999999999</v>
      </c>
      <c r="E35">
        <f t="shared" si="0"/>
        <v>18400000</v>
      </c>
      <c r="F35">
        <f t="shared" si="9"/>
        <v>37</v>
      </c>
      <c r="G35">
        <v>3.6999999999999998E-2</v>
      </c>
      <c r="H35" s="7">
        <v>6</v>
      </c>
      <c r="I35" s="7">
        <v>0.41</v>
      </c>
      <c r="J35">
        <v>9.1999999999999998E-3</v>
      </c>
      <c r="K35">
        <v>4.9500000000000002E-2</v>
      </c>
      <c r="L35">
        <f t="shared" si="7"/>
        <v>4.6455615220237091E-2</v>
      </c>
      <c r="M35">
        <f t="shared" si="8"/>
        <v>37.003319999999995</v>
      </c>
      <c r="N35">
        <f t="shared" si="2"/>
        <v>6.1785421785421783E-2</v>
      </c>
      <c r="O35">
        <f t="shared" si="3"/>
        <v>9.2876518216946594E-4</v>
      </c>
      <c r="P35">
        <f t="shared" si="4"/>
        <v>1.2945708726890353E-3</v>
      </c>
      <c r="Q35">
        <f t="shared" si="5"/>
        <v>29256.103238338179</v>
      </c>
      <c r="R35">
        <f t="shared" si="6"/>
        <v>40778.982489704613</v>
      </c>
    </row>
    <row r="36" spans="1:18" x14ac:dyDescent="0.2">
      <c r="A36" t="s">
        <v>15</v>
      </c>
      <c r="B36" s="4" t="s">
        <v>45</v>
      </c>
      <c r="C36" t="s">
        <v>54</v>
      </c>
      <c r="D36" s="6">
        <v>70.5</v>
      </c>
      <c r="E36">
        <f t="shared" si="0"/>
        <v>70500000</v>
      </c>
      <c r="F36">
        <f t="shared" si="9"/>
        <v>73</v>
      </c>
      <c r="G36">
        <v>7.2999999999999995E-2</v>
      </c>
      <c r="H36" s="7">
        <v>9</v>
      </c>
      <c r="I36" s="7">
        <v>0.43</v>
      </c>
      <c r="J36">
        <v>1.4999999999999999E-2</v>
      </c>
      <c r="K36">
        <v>4.9500000000000002E-2</v>
      </c>
      <c r="L36">
        <f t="shared" si="7"/>
        <v>5.2494532673708745E-2</v>
      </c>
      <c r="M36">
        <f t="shared" si="8"/>
        <v>63.274500000000003</v>
      </c>
      <c r="N36">
        <f t="shared" si="2"/>
        <v>5.3549190535491911E-2</v>
      </c>
      <c r="O36">
        <f t="shared" si="3"/>
        <v>7.3054353498709515E-4</v>
      </c>
      <c r="P36">
        <f t="shared" si="4"/>
        <v>9.7109378300829256E-5</v>
      </c>
      <c r="Q36">
        <f t="shared" si="5"/>
        <v>23012.121352093498</v>
      </c>
      <c r="R36">
        <f t="shared" si="6"/>
        <v>3058.9454164761214</v>
      </c>
    </row>
    <row r="37" spans="1:18" x14ac:dyDescent="0.2">
      <c r="A37" t="s">
        <v>15</v>
      </c>
      <c r="B37" s="4" t="s">
        <v>45</v>
      </c>
      <c r="C37" t="s">
        <v>55</v>
      </c>
      <c r="D37" s="6">
        <v>251</v>
      </c>
      <c r="E37">
        <f t="shared" si="0"/>
        <v>251000000</v>
      </c>
      <c r="F37">
        <f t="shared" si="9"/>
        <v>85</v>
      </c>
      <c r="G37">
        <v>8.5000000000000006E-2</v>
      </c>
      <c r="H37" s="7">
        <v>12</v>
      </c>
      <c r="I37" s="7">
        <v>0.46</v>
      </c>
      <c r="J37">
        <v>1.9E-2</v>
      </c>
      <c r="K37">
        <v>4.9500000000000002E-2</v>
      </c>
      <c r="L37">
        <f t="shared" si="7"/>
        <v>5.5690313064484562E-2</v>
      </c>
      <c r="M37">
        <f t="shared" si="8"/>
        <v>85.739400000000003</v>
      </c>
      <c r="N37">
        <f t="shared" si="2"/>
        <v>6.2317290552584663E-2</v>
      </c>
      <c r="O37">
        <f t="shared" si="3"/>
        <v>6.8924077361855879E-3</v>
      </c>
      <c r="P37">
        <f t="shared" si="4"/>
        <v>2.5624173137985639E-3</v>
      </c>
      <c r="Q37">
        <f t="shared" si="5"/>
        <v>217110.84368984602</v>
      </c>
      <c r="R37">
        <f t="shared" si="6"/>
        <v>80716.145384654767</v>
      </c>
    </row>
    <row r="38" spans="1:18" x14ac:dyDescent="0.2">
      <c r="A38" t="s">
        <v>15</v>
      </c>
      <c r="B38" s="4" t="s">
        <v>45</v>
      </c>
      <c r="C38" t="s">
        <v>56</v>
      </c>
      <c r="D38" s="6">
        <v>135</v>
      </c>
      <c r="E38">
        <f t="shared" si="0"/>
        <v>135000000</v>
      </c>
      <c r="F38">
        <f t="shared" si="9"/>
        <v>23</v>
      </c>
      <c r="G38">
        <v>2.3E-2</v>
      </c>
      <c r="H38" s="7">
        <v>10</v>
      </c>
      <c r="I38" s="7">
        <v>0.48</v>
      </c>
      <c r="J38">
        <v>2.3E-3</v>
      </c>
      <c r="K38">
        <v>4.9500000000000002E-2</v>
      </c>
      <c r="L38">
        <f t="shared" si="7"/>
        <v>3.2849080546422632E-2</v>
      </c>
      <c r="M38">
        <f t="shared" si="8"/>
        <v>10.83024</v>
      </c>
      <c r="N38">
        <f t="shared" si="2"/>
        <v>2.9090909090909091E-2</v>
      </c>
      <c r="O38" t="e">
        <f t="shared" si="3"/>
        <v>#NUM!</v>
      </c>
      <c r="P38" t="e">
        <f t="shared" si="4"/>
        <v>#NUM!</v>
      </c>
      <c r="Q38" t="e">
        <f t="shared" si="5"/>
        <v>#NUM!</v>
      </c>
      <c r="R38" t="e">
        <f t="shared" si="6"/>
        <v>#NUM!</v>
      </c>
    </row>
    <row r="39" spans="1:18" x14ac:dyDescent="0.2">
      <c r="A39" t="s">
        <v>15</v>
      </c>
      <c r="B39" s="4" t="s">
        <v>45</v>
      </c>
      <c r="C39" t="s">
        <v>57</v>
      </c>
      <c r="D39" s="6">
        <v>104</v>
      </c>
      <c r="E39">
        <f t="shared" si="0"/>
        <v>104000000</v>
      </c>
      <c r="F39">
        <f t="shared" si="9"/>
        <v>91</v>
      </c>
      <c r="G39">
        <v>9.0999999999999998E-2</v>
      </c>
      <c r="H39" s="7">
        <v>8</v>
      </c>
      <c r="I39" s="7">
        <v>0.49</v>
      </c>
      <c r="J39">
        <v>2.06E-2</v>
      </c>
      <c r="K39">
        <v>4.9500000000000002E-2</v>
      </c>
      <c r="L39">
        <f t="shared" si="7"/>
        <v>5.6827436342330701E-2</v>
      </c>
      <c r="M39">
        <f t="shared" si="8"/>
        <v>99.022139999999993</v>
      </c>
      <c r="N39">
        <f t="shared" si="2"/>
        <v>6.7226107226107223E-2</v>
      </c>
      <c r="O39">
        <f t="shared" si="3"/>
        <v>8.2782610234027193E-3</v>
      </c>
      <c r="P39">
        <f t="shared" si="4"/>
        <v>3.7195106593607332E-3</v>
      </c>
      <c r="Q39">
        <f t="shared" si="5"/>
        <v>260765.22223718566</v>
      </c>
      <c r="R39">
        <f t="shared" si="6"/>
        <v>117164.5857698631</v>
      </c>
    </row>
    <row r="40" spans="1:18" x14ac:dyDescent="0.2">
      <c r="A40" t="s">
        <v>15</v>
      </c>
      <c r="B40" s="4" t="s">
        <v>45</v>
      </c>
      <c r="C40" t="s">
        <v>58</v>
      </c>
      <c r="D40" s="6">
        <v>386</v>
      </c>
      <c r="E40">
        <f t="shared" si="0"/>
        <v>386000000</v>
      </c>
      <c r="F40">
        <f t="shared" si="9"/>
        <v>46</v>
      </c>
      <c r="G40">
        <v>4.5999999999999999E-2</v>
      </c>
      <c r="H40" s="7">
        <v>12</v>
      </c>
      <c r="I40" s="7">
        <v>0.52</v>
      </c>
      <c r="J40">
        <v>4.5999999999999999E-3</v>
      </c>
      <c r="K40">
        <v>4.9500000000000002E-2</v>
      </c>
      <c r="L40">
        <f t="shared" si="7"/>
        <v>3.9064360307103266E-2</v>
      </c>
      <c r="M40">
        <f t="shared" si="8"/>
        <v>23.465519999999998</v>
      </c>
      <c r="N40">
        <f t="shared" si="2"/>
        <v>3.1515151515151517E-2</v>
      </c>
      <c r="O40" t="e">
        <f t="shared" si="3"/>
        <v>#NUM!</v>
      </c>
      <c r="P40" t="e">
        <f t="shared" si="4"/>
        <v>#NUM!</v>
      </c>
      <c r="Q40" t="e">
        <f t="shared" si="5"/>
        <v>#NUM!</v>
      </c>
      <c r="R40" t="e">
        <f t="shared" si="6"/>
        <v>#NUM!</v>
      </c>
    </row>
    <row r="41" spans="1:18" x14ac:dyDescent="0.2">
      <c r="A41" t="s">
        <v>15</v>
      </c>
      <c r="B41" s="4" t="s">
        <v>45</v>
      </c>
      <c r="C41" t="s">
        <v>59</v>
      </c>
      <c r="D41" s="6">
        <v>70.5</v>
      </c>
      <c r="E41">
        <f t="shared" si="0"/>
        <v>70500000</v>
      </c>
      <c r="F41">
        <f t="shared" si="9"/>
        <v>61</v>
      </c>
      <c r="G41">
        <v>6.0999999999999999E-2</v>
      </c>
      <c r="H41" s="7">
        <v>12</v>
      </c>
      <c r="I41" s="7">
        <v>0.73</v>
      </c>
      <c r="J41">
        <v>4.5999999999999999E-3</v>
      </c>
      <c r="K41">
        <v>4.9500000000000002E-2</v>
      </c>
      <c r="L41">
        <f t="shared" si="7"/>
        <v>3.9064360307103266E-2</v>
      </c>
      <c r="M41">
        <f t="shared" si="8"/>
        <v>32.941980000000001</v>
      </c>
      <c r="N41">
        <f t="shared" si="2"/>
        <v>3.3363139592647792E-2</v>
      </c>
      <c r="O41" t="e">
        <f t="shared" si="3"/>
        <v>#NUM!</v>
      </c>
      <c r="P41" t="e">
        <f t="shared" si="4"/>
        <v>#NUM!</v>
      </c>
      <c r="Q41" t="e">
        <f t="shared" si="5"/>
        <v>#NUM!</v>
      </c>
      <c r="R41" t="e">
        <f t="shared" si="6"/>
        <v>#NUM!</v>
      </c>
    </row>
    <row r="42" spans="1:18" x14ac:dyDescent="0.2">
      <c r="A42" t="s">
        <v>15</v>
      </c>
      <c r="B42" s="4" t="s">
        <v>45</v>
      </c>
      <c r="C42" t="s">
        <v>60</v>
      </c>
      <c r="D42" s="6">
        <v>231</v>
      </c>
      <c r="E42">
        <f t="shared" si="0"/>
        <v>231000000</v>
      </c>
      <c r="F42">
        <f t="shared" si="9"/>
        <v>43</v>
      </c>
      <c r="G42">
        <v>4.2999999999999997E-2</v>
      </c>
      <c r="H42" s="7">
        <v>18</v>
      </c>
      <c r="I42" s="7">
        <v>0.73</v>
      </c>
      <c r="J42">
        <v>4.4000000000000003E-3</v>
      </c>
      <c r="K42">
        <v>4.9500000000000002E-2</v>
      </c>
      <c r="L42">
        <f t="shared" si="7"/>
        <v>3.8632643653520919E-2</v>
      </c>
      <c r="M42">
        <f t="shared" si="8"/>
        <v>31.509720000000002</v>
      </c>
      <c r="N42">
        <f t="shared" si="2"/>
        <v>4.5271317829457369E-2</v>
      </c>
      <c r="O42" t="e">
        <f t="shared" si="3"/>
        <v>#NUM!</v>
      </c>
      <c r="P42">
        <f t="shared" si="4"/>
        <v>1.3866415268911107E-3</v>
      </c>
      <c r="Q42" t="e">
        <f t="shared" si="5"/>
        <v>#NUM!</v>
      </c>
      <c r="R42">
        <f t="shared" si="6"/>
        <v>43679.20809706999</v>
      </c>
    </row>
    <row r="43" spans="1:18" x14ac:dyDescent="0.2">
      <c r="A43" t="s">
        <v>15</v>
      </c>
      <c r="B43" s="4" t="s">
        <v>45</v>
      </c>
      <c r="C43" t="s">
        <v>61</v>
      </c>
      <c r="D43" s="6">
        <v>433</v>
      </c>
      <c r="E43">
        <f t="shared" si="0"/>
        <v>433000000</v>
      </c>
      <c r="F43">
        <f t="shared" si="9"/>
        <v>98</v>
      </c>
      <c r="G43">
        <v>9.8000000000000004E-2</v>
      </c>
      <c r="H43" s="7">
        <v>34</v>
      </c>
      <c r="I43" s="7">
        <v>0.84</v>
      </c>
      <c r="J43">
        <v>5.7999999999999996E-3</v>
      </c>
      <c r="K43">
        <v>4.9500000000000002E-2</v>
      </c>
      <c r="L43">
        <f t="shared" si="7"/>
        <v>4.1395035316078417E-2</v>
      </c>
      <c r="M43">
        <f t="shared" si="8"/>
        <v>47.794319999999992</v>
      </c>
      <c r="N43">
        <f t="shared" si="2"/>
        <v>3.0129870129870125E-2</v>
      </c>
      <c r="O43" t="e">
        <f t="shared" si="3"/>
        <v>#NUM!</v>
      </c>
      <c r="P43" t="e">
        <f t="shared" si="4"/>
        <v>#NUM!</v>
      </c>
      <c r="Q43" t="e">
        <f t="shared" si="5"/>
        <v>#NUM!</v>
      </c>
      <c r="R43" t="e">
        <f t="shared" si="6"/>
        <v>#NUM!</v>
      </c>
    </row>
    <row r="44" spans="1:18" x14ac:dyDescent="0.2">
      <c r="A44" t="s">
        <v>15</v>
      </c>
      <c r="B44" s="4" t="s">
        <v>45</v>
      </c>
      <c r="C44" t="s">
        <v>62</v>
      </c>
      <c r="D44" s="6">
        <v>865</v>
      </c>
      <c r="E44">
        <f t="shared" si="0"/>
        <v>865000000</v>
      </c>
      <c r="F44">
        <f t="shared" si="9"/>
        <v>79</v>
      </c>
      <c r="G44">
        <v>7.9000000000000001E-2</v>
      </c>
      <c r="H44" s="7">
        <v>24.9</v>
      </c>
      <c r="I44" s="7">
        <v>0.88</v>
      </c>
      <c r="J44">
        <v>5.7999999999999996E-3</v>
      </c>
      <c r="K44">
        <v>4.9500000000000002E-2</v>
      </c>
      <c r="L44">
        <f t="shared" si="7"/>
        <v>4.1395035316078417E-2</v>
      </c>
      <c r="M44">
        <f t="shared" si="8"/>
        <v>50.070239999999991</v>
      </c>
      <c r="N44">
        <f t="shared" si="2"/>
        <v>3.9156118143459907E-2</v>
      </c>
      <c r="O44" t="e">
        <f t="shared" si="3"/>
        <v>#NUM!</v>
      </c>
      <c r="P44" t="e">
        <f t="shared" si="4"/>
        <v>#NUM!</v>
      </c>
      <c r="Q44" t="e">
        <f t="shared" si="5"/>
        <v>#NUM!</v>
      </c>
      <c r="R44" t="e">
        <f t="shared" si="6"/>
        <v>#NUM!</v>
      </c>
    </row>
    <row r="45" spans="1:18" x14ac:dyDescent="0.2">
      <c r="A45" t="s">
        <v>15</v>
      </c>
      <c r="B45" s="4" t="s">
        <v>45</v>
      </c>
      <c r="C45" t="s">
        <v>63</v>
      </c>
      <c r="D45" s="6">
        <v>749</v>
      </c>
      <c r="E45">
        <f t="shared" si="0"/>
        <v>749000000</v>
      </c>
      <c r="F45">
        <f t="shared" si="9"/>
        <v>91</v>
      </c>
      <c r="G45">
        <v>9.0999999999999998E-2</v>
      </c>
      <c r="H45" s="7">
        <v>26</v>
      </c>
      <c r="I45" s="7">
        <v>0.91</v>
      </c>
      <c r="J45">
        <v>6.7000000000000002E-3</v>
      </c>
      <c r="K45">
        <v>4.9500000000000002E-2</v>
      </c>
      <c r="L45">
        <f t="shared" si="7"/>
        <v>4.2915083288644573E-2</v>
      </c>
      <c r="M45">
        <f t="shared" si="8"/>
        <v>59.811570000000003</v>
      </c>
      <c r="N45">
        <f t="shared" si="2"/>
        <v>4.0606060606060611E-2</v>
      </c>
      <c r="O45" t="e">
        <f t="shared" si="3"/>
        <v>#NUM!</v>
      </c>
      <c r="P45" t="e">
        <f t="shared" si="4"/>
        <v>#NUM!</v>
      </c>
      <c r="Q45" t="e">
        <f t="shared" si="5"/>
        <v>#NUM!</v>
      </c>
      <c r="R45" t="e">
        <f t="shared" si="6"/>
        <v>#NUM!</v>
      </c>
    </row>
    <row r="46" spans="1:18" x14ac:dyDescent="0.2">
      <c r="A46" t="s">
        <v>15</v>
      </c>
      <c r="B46" s="4" t="s">
        <v>45</v>
      </c>
      <c r="C46" t="s">
        <v>64</v>
      </c>
      <c r="D46" s="6">
        <v>3706</v>
      </c>
      <c r="E46">
        <f t="shared" si="0"/>
        <v>3706000000</v>
      </c>
      <c r="F46">
        <f t="shared" si="9"/>
        <v>24</v>
      </c>
      <c r="G46">
        <v>2.4E-2</v>
      </c>
      <c r="H46" s="7">
        <v>47</v>
      </c>
      <c r="I46" s="7">
        <v>0.97</v>
      </c>
      <c r="J46">
        <v>1.4E-3</v>
      </c>
      <c r="K46">
        <v>4.9500000000000002E-2</v>
      </c>
      <c r="L46">
        <f t="shared" si="7"/>
        <v>2.9015046304015038E-2</v>
      </c>
      <c r="M46">
        <f t="shared" si="8"/>
        <v>13.321979999999998</v>
      </c>
      <c r="N46">
        <f t="shared" si="2"/>
        <v>3.4292929292929292E-2</v>
      </c>
      <c r="O46" t="e">
        <f t="shared" si="3"/>
        <v>#NUM!</v>
      </c>
      <c r="P46">
        <f t="shared" si="4"/>
        <v>1.0702157536607282E-3</v>
      </c>
      <c r="Q46" t="e">
        <f t="shared" si="5"/>
        <v>#NUM!</v>
      </c>
      <c r="R46">
        <f t="shared" si="6"/>
        <v>33711.796240312942</v>
      </c>
    </row>
    <row r="47" spans="1:18" x14ac:dyDescent="0.2">
      <c r="A47" t="s">
        <v>15</v>
      </c>
      <c r="B47" s="4" t="s">
        <v>45</v>
      </c>
      <c r="C47" t="s">
        <v>65</v>
      </c>
      <c r="D47" s="6">
        <v>738</v>
      </c>
      <c r="E47">
        <f t="shared" si="0"/>
        <v>738000000</v>
      </c>
      <c r="F47">
        <f t="shared" si="9"/>
        <v>122</v>
      </c>
      <c r="G47">
        <v>0.122</v>
      </c>
      <c r="H47" s="7">
        <v>31</v>
      </c>
      <c r="I47" s="7">
        <v>1.1299999999999999</v>
      </c>
      <c r="J47">
        <v>7.1000000000000004E-3</v>
      </c>
      <c r="K47">
        <v>4.9500000000000002E-2</v>
      </c>
      <c r="L47">
        <f t="shared" si="7"/>
        <v>4.3541746622806493E-2</v>
      </c>
      <c r="M47">
        <f t="shared" si="8"/>
        <v>78.705629999999999</v>
      </c>
      <c r="N47">
        <f t="shared" si="2"/>
        <v>3.9855936413313461E-2</v>
      </c>
      <c r="O47" t="e">
        <f t="shared" si="3"/>
        <v>#NUM!</v>
      </c>
      <c r="P47" t="e">
        <f t="shared" si="4"/>
        <v>#NUM!</v>
      </c>
      <c r="Q47" t="e">
        <f t="shared" si="5"/>
        <v>#NUM!</v>
      </c>
      <c r="R47" t="e">
        <f t="shared" si="6"/>
        <v>#NUM!</v>
      </c>
    </row>
    <row r="48" spans="1:18" x14ac:dyDescent="0.2">
      <c r="A48" t="s">
        <v>15</v>
      </c>
      <c r="B48" s="4" t="s">
        <v>45</v>
      </c>
      <c r="C48" t="s">
        <v>66</v>
      </c>
      <c r="D48" s="6">
        <v>1075</v>
      </c>
      <c r="E48">
        <f t="shared" si="0"/>
        <v>1075000000</v>
      </c>
      <c r="F48">
        <f t="shared" si="9"/>
        <v>64</v>
      </c>
      <c r="G48">
        <v>6.4000000000000001E-2</v>
      </c>
      <c r="H48" s="7">
        <v>36.6</v>
      </c>
      <c r="I48" s="7">
        <v>1.45</v>
      </c>
      <c r="J48">
        <v>3.7000000000000002E-3</v>
      </c>
      <c r="K48">
        <v>4.9500000000000002E-2</v>
      </c>
      <c r="L48">
        <f t="shared" si="7"/>
        <v>3.6994885718394911E-2</v>
      </c>
      <c r="M48">
        <f t="shared" si="8"/>
        <v>52.630650000000003</v>
      </c>
      <c r="N48">
        <f t="shared" si="2"/>
        <v>5.0804924242424249E-2</v>
      </c>
      <c r="O48">
        <f t="shared" si="3"/>
        <v>4.4616549261519424E-4</v>
      </c>
      <c r="P48">
        <f t="shared" si="4"/>
        <v>1.5360677248010154E-2</v>
      </c>
      <c r="Q48">
        <f t="shared" si="5"/>
        <v>14054.213017378619</v>
      </c>
      <c r="R48">
        <f t="shared" si="6"/>
        <v>483861.33331231982</v>
      </c>
    </row>
    <row r="49" spans="1:18" x14ac:dyDescent="0.2">
      <c r="A49" t="s">
        <v>15</v>
      </c>
      <c r="B49" s="4" t="s">
        <v>45</v>
      </c>
      <c r="C49" t="s">
        <v>67</v>
      </c>
      <c r="D49" s="6">
        <v>883</v>
      </c>
      <c r="E49">
        <f t="shared" si="0"/>
        <v>883000000</v>
      </c>
      <c r="F49">
        <f t="shared" si="9"/>
        <v>45</v>
      </c>
      <c r="G49">
        <v>4.4999999999999998E-2</v>
      </c>
      <c r="H49" s="7">
        <v>24</v>
      </c>
      <c r="I49" s="7">
        <v>1.62</v>
      </c>
      <c r="J49">
        <v>2E-3</v>
      </c>
      <c r="K49">
        <v>4.9500000000000002E-2</v>
      </c>
      <c r="L49">
        <f t="shared" si="7"/>
        <v>3.1721137903216928E-2</v>
      </c>
      <c r="M49">
        <f t="shared" si="8"/>
        <v>31.784400000000002</v>
      </c>
      <c r="N49">
        <f t="shared" si="2"/>
        <v>4.363636363636364E-2</v>
      </c>
      <c r="O49" t="e">
        <f t="shared" si="3"/>
        <v>#NUM!</v>
      </c>
      <c r="P49">
        <f t="shared" si="4"/>
        <v>4.7593802775580622E-3</v>
      </c>
      <c r="Q49" t="e">
        <f t="shared" si="5"/>
        <v>#NUM!</v>
      </c>
      <c r="R49">
        <f t="shared" si="6"/>
        <v>149920.47874307894</v>
      </c>
    </row>
    <row r="50" spans="1:18" x14ac:dyDescent="0.2">
      <c r="A50" t="s">
        <v>15</v>
      </c>
      <c r="B50" s="4" t="s">
        <v>45</v>
      </c>
      <c r="C50" t="s">
        <v>68</v>
      </c>
      <c r="D50" s="6">
        <v>738</v>
      </c>
      <c r="E50">
        <f t="shared" si="0"/>
        <v>738000000</v>
      </c>
      <c r="F50">
        <f t="shared" si="9"/>
        <v>70</v>
      </c>
      <c r="G50">
        <v>7.0000000000000007E-2</v>
      </c>
      <c r="H50" s="7">
        <v>37</v>
      </c>
      <c r="I50" s="7">
        <v>1.65</v>
      </c>
      <c r="J50">
        <v>2.3999999999999998E-3</v>
      </c>
      <c r="K50">
        <v>4.9500000000000002E-2</v>
      </c>
      <c r="L50">
        <f t="shared" si="7"/>
        <v>3.3200457591009647E-2</v>
      </c>
      <c r="M50">
        <f t="shared" si="8"/>
        <v>38.8476</v>
      </c>
      <c r="N50">
        <f t="shared" si="2"/>
        <v>3.428571428571428E-2</v>
      </c>
      <c r="O50" t="e">
        <f t="shared" si="3"/>
        <v>#NUM!</v>
      </c>
      <c r="P50">
        <f t="shared" si="4"/>
        <v>3.9130417086994984E-4</v>
      </c>
      <c r="Q50" t="e">
        <f t="shared" si="5"/>
        <v>#NUM!</v>
      </c>
      <c r="R50">
        <f t="shared" si="6"/>
        <v>12326.081382403419</v>
      </c>
    </row>
    <row r="51" spans="1:18" x14ac:dyDescent="0.2">
      <c r="A51" t="s">
        <v>15</v>
      </c>
      <c r="B51" s="4" t="s">
        <v>46</v>
      </c>
      <c r="C51" t="s">
        <v>69</v>
      </c>
      <c r="D51" s="6">
        <v>3703.6856999999995</v>
      </c>
      <c r="E51">
        <f t="shared" si="0"/>
        <v>3703685699.9999995</v>
      </c>
      <c r="F51">
        <f t="shared" si="9"/>
        <v>58</v>
      </c>
      <c r="G51">
        <v>5.8000000000000003E-2</v>
      </c>
      <c r="H51" s="7">
        <v>53.3</v>
      </c>
      <c r="I51" s="7">
        <v>1.63</v>
      </c>
      <c r="J51">
        <v>1.8E-3</v>
      </c>
      <c r="K51">
        <v>4.9500000000000002E-2</v>
      </c>
      <c r="L51">
        <f t="shared" si="7"/>
        <v>3.0896507158606763E-2</v>
      </c>
      <c r="M51">
        <f t="shared" si="8"/>
        <v>28.782539999999997</v>
      </c>
      <c r="N51">
        <f t="shared" si="2"/>
        <v>3.0658307210031346E-2</v>
      </c>
      <c r="O51" t="e">
        <f t="shared" si="3"/>
        <v>#NUM!</v>
      </c>
      <c r="P51" t="e">
        <f t="shared" si="4"/>
        <v>#NUM!</v>
      </c>
      <c r="Q51" t="e">
        <f t="shared" si="5"/>
        <v>#NUM!</v>
      </c>
      <c r="R51" t="e">
        <f t="shared" si="6"/>
        <v>#NUM!</v>
      </c>
    </row>
    <row r="52" spans="1:18" x14ac:dyDescent="0.2">
      <c r="A52" t="s">
        <v>15</v>
      </c>
      <c r="B52" s="4" t="s">
        <v>46</v>
      </c>
      <c r="C52" t="s">
        <v>70</v>
      </c>
      <c r="D52" s="6">
        <v>2558.91012</v>
      </c>
      <c r="E52">
        <f t="shared" si="0"/>
        <v>2558910120</v>
      </c>
      <c r="F52">
        <f t="shared" si="9"/>
        <v>70</v>
      </c>
      <c r="G52">
        <v>7.0000000000000007E-2</v>
      </c>
      <c r="H52" s="7">
        <v>36.6</v>
      </c>
      <c r="I52" s="7">
        <v>1.65</v>
      </c>
      <c r="J52">
        <v>2.3999999999999998E-3</v>
      </c>
      <c r="K52">
        <v>4.9500000000000002E-2</v>
      </c>
      <c r="L52">
        <f t="shared" si="7"/>
        <v>3.3200457591009647E-2</v>
      </c>
      <c r="M52">
        <f t="shared" si="8"/>
        <v>38.8476</v>
      </c>
      <c r="N52">
        <f t="shared" si="2"/>
        <v>3.428571428571428E-2</v>
      </c>
      <c r="O52" t="e">
        <f t="shared" si="3"/>
        <v>#NUM!</v>
      </c>
      <c r="P52">
        <f t="shared" si="4"/>
        <v>3.8707385550919364E-4</v>
      </c>
      <c r="Q52" t="e">
        <f t="shared" si="5"/>
        <v>#NUM!</v>
      </c>
      <c r="R52">
        <f t="shared" si="6"/>
        <v>12192.826448539599</v>
      </c>
    </row>
    <row r="53" spans="1:18" x14ac:dyDescent="0.2">
      <c r="A53" t="s">
        <v>15</v>
      </c>
      <c r="B53" s="4" t="s">
        <v>46</v>
      </c>
      <c r="C53" t="s">
        <v>71</v>
      </c>
      <c r="D53" s="6">
        <v>8832</v>
      </c>
      <c r="E53">
        <f t="shared" si="0"/>
        <v>8832000000</v>
      </c>
      <c r="F53">
        <f t="shared" si="9"/>
        <v>34</v>
      </c>
      <c r="G53">
        <v>3.4000000000000002E-2</v>
      </c>
      <c r="H53" s="7">
        <v>83.8</v>
      </c>
      <c r="I53" s="7">
        <v>1.85</v>
      </c>
      <c r="J53">
        <v>8.8000000000000003E-4</v>
      </c>
      <c r="K53">
        <v>4.9500000000000002E-2</v>
      </c>
      <c r="L53">
        <f t="shared" si="7"/>
        <v>2.5835205898901013E-2</v>
      </c>
      <c r="M53">
        <f t="shared" si="8"/>
        <v>15.97068</v>
      </c>
      <c r="N53">
        <f t="shared" si="2"/>
        <v>2.9019607843137254E-2</v>
      </c>
      <c r="O53" t="e">
        <f t="shared" si="3"/>
        <v>#NUM!</v>
      </c>
      <c r="P53">
        <f t="shared" si="4"/>
        <v>1.5078953340759216E-3</v>
      </c>
      <c r="Q53" t="e">
        <f t="shared" si="5"/>
        <v>#NUM!</v>
      </c>
      <c r="R53">
        <f t="shared" si="6"/>
        <v>47498.703023391528</v>
      </c>
    </row>
    <row r="54" spans="1:18" x14ac:dyDescent="0.2">
      <c r="A54" t="s">
        <v>15</v>
      </c>
      <c r="B54" t="s">
        <v>72</v>
      </c>
      <c r="C54" t="s">
        <v>73</v>
      </c>
      <c r="D54" s="6">
        <v>27.194894999999999</v>
      </c>
      <c r="E54">
        <f t="shared" si="0"/>
        <v>27194895</v>
      </c>
      <c r="F54">
        <f t="shared" si="9"/>
        <v>58</v>
      </c>
      <c r="G54">
        <v>5.8000000000000003E-2</v>
      </c>
      <c r="H54" s="3">
        <v>4.8499999999999996</v>
      </c>
      <c r="I54" s="3">
        <v>0.41</v>
      </c>
      <c r="J54" s="4">
        <v>0.01</v>
      </c>
      <c r="K54">
        <v>4.9500000000000002E-2</v>
      </c>
      <c r="L54">
        <f t="shared" si="7"/>
        <v>4.7434164902525701E-2</v>
      </c>
      <c r="M54">
        <f t="shared" si="8"/>
        <v>40.220999999999997</v>
      </c>
      <c r="N54">
        <f t="shared" si="2"/>
        <v>4.2842215256008356E-2</v>
      </c>
      <c r="O54" t="e">
        <f t="shared" si="3"/>
        <v>#NUM!</v>
      </c>
      <c r="P54" t="e">
        <f t="shared" si="4"/>
        <v>#NUM!</v>
      </c>
      <c r="Q54" t="e">
        <f t="shared" si="5"/>
        <v>#NUM!</v>
      </c>
      <c r="R54" t="e">
        <f t="shared" si="6"/>
        <v>#NUM!</v>
      </c>
    </row>
    <row r="55" spans="1:18" x14ac:dyDescent="0.2">
      <c r="A55" t="s">
        <v>15</v>
      </c>
      <c r="B55" t="s">
        <v>74</v>
      </c>
      <c r="C55" s="4" t="s">
        <v>75</v>
      </c>
      <c r="D55" s="6">
        <v>888.36656999999991</v>
      </c>
      <c r="E55">
        <f t="shared" si="0"/>
        <v>888366569.99999988</v>
      </c>
      <c r="F55">
        <f t="shared" si="9"/>
        <v>25</v>
      </c>
      <c r="G55">
        <v>2.5000000000000001E-2</v>
      </c>
      <c r="H55" s="3">
        <v>7.8</v>
      </c>
      <c r="I55" s="3">
        <v>0.57999999999999996</v>
      </c>
      <c r="J55">
        <v>4.0000000000000001E-3</v>
      </c>
      <c r="K55">
        <v>4.9500000000000002E-2</v>
      </c>
      <c r="L55">
        <f t="shared" si="7"/>
        <v>3.7723002890488071E-2</v>
      </c>
      <c r="M55">
        <f t="shared" si="8"/>
        <v>22.759199999999996</v>
      </c>
      <c r="N55">
        <f t="shared" si="2"/>
        <v>5.6242424242424233E-2</v>
      </c>
      <c r="O55">
        <f t="shared" si="3"/>
        <v>2.7264385352875157E-4</v>
      </c>
      <c r="P55">
        <f t="shared" si="4"/>
        <v>1.2411169804433168E-3</v>
      </c>
      <c r="Q55">
        <f t="shared" si="5"/>
        <v>8588.2813861556751</v>
      </c>
      <c r="R55">
        <f t="shared" si="6"/>
        <v>39095.184883964481</v>
      </c>
    </row>
    <row r="56" spans="1:18" x14ac:dyDescent="0.2">
      <c r="A56" t="s">
        <v>15</v>
      </c>
      <c r="B56" t="s">
        <v>76</v>
      </c>
      <c r="C56" t="s">
        <v>77</v>
      </c>
      <c r="D56" s="6">
        <v>11.654954999999999</v>
      </c>
      <c r="E56">
        <f t="shared" si="0"/>
        <v>11654955</v>
      </c>
      <c r="F56">
        <f t="shared" si="9"/>
        <v>50.01</v>
      </c>
      <c r="G56">
        <v>5.0009999999999999E-2</v>
      </c>
      <c r="H56" s="3">
        <v>10.83564</v>
      </c>
      <c r="I56" s="3">
        <v>0.39928799999999998</v>
      </c>
      <c r="J56">
        <v>4.5999999999999999E-3</v>
      </c>
      <c r="K56">
        <v>4.9500000000000002E-2</v>
      </c>
      <c r="L56">
        <f t="shared" si="7"/>
        <v>3.9064360307103266E-2</v>
      </c>
      <c r="M56">
        <f t="shared" si="8"/>
        <v>18.018270287999997</v>
      </c>
      <c r="N56">
        <f t="shared" si="2"/>
        <v>2.2258879133264253E-2</v>
      </c>
      <c r="O56" t="e">
        <f t="shared" si="3"/>
        <v>#NUM!</v>
      </c>
      <c r="P56" t="e">
        <f t="shared" si="4"/>
        <v>#NUM!</v>
      </c>
      <c r="Q56" t="e">
        <f t="shared" si="5"/>
        <v>#NUM!</v>
      </c>
      <c r="R56" t="e">
        <f t="shared" si="6"/>
        <v>#NUM!</v>
      </c>
    </row>
    <row r="57" spans="1:18" x14ac:dyDescent="0.2">
      <c r="A57" t="s">
        <v>15</v>
      </c>
      <c r="B57" t="s">
        <v>76</v>
      </c>
      <c r="C57" t="s">
        <v>78</v>
      </c>
      <c r="D57" s="6">
        <v>22.817811899999999</v>
      </c>
      <c r="E57">
        <f t="shared" si="0"/>
        <v>22817811.899999999</v>
      </c>
      <c r="F57">
        <f t="shared" si="9"/>
        <v>38.07</v>
      </c>
      <c r="G57">
        <v>3.807E-2</v>
      </c>
      <c r="H57" s="3">
        <v>9.6621600000000001</v>
      </c>
      <c r="I57" s="3">
        <v>0.50292000000000003</v>
      </c>
      <c r="J57">
        <v>5.3E-3</v>
      </c>
      <c r="K57">
        <v>4.9500000000000002E-2</v>
      </c>
      <c r="L57">
        <f t="shared" si="7"/>
        <v>4.0472518146121274E-2</v>
      </c>
      <c r="M57">
        <f t="shared" si="8"/>
        <v>26.148319560000001</v>
      </c>
      <c r="N57">
        <f t="shared" si="2"/>
        <v>4.2433412135539798E-2</v>
      </c>
      <c r="O57" t="e">
        <f t="shared" si="3"/>
        <v>#NUM!</v>
      </c>
      <c r="P57">
        <f t="shared" si="4"/>
        <v>9.9539784375792653E-5</v>
      </c>
      <c r="Q57" t="e">
        <f t="shared" si="5"/>
        <v>#NUM!</v>
      </c>
      <c r="R57">
        <f t="shared" si="6"/>
        <v>3135.5032078374684</v>
      </c>
    </row>
    <row r="58" spans="1:18" x14ac:dyDescent="0.2">
      <c r="A58" t="s">
        <v>15</v>
      </c>
      <c r="B58" t="s">
        <v>76</v>
      </c>
      <c r="C58" t="s">
        <v>79</v>
      </c>
      <c r="D58" s="6">
        <v>26.935896</v>
      </c>
      <c r="E58">
        <f t="shared" si="0"/>
        <v>26935896</v>
      </c>
      <c r="F58">
        <f t="shared" si="9"/>
        <v>70.83</v>
      </c>
      <c r="G58">
        <v>7.0830000000000004E-2</v>
      </c>
      <c r="H58" s="3">
        <v>10</v>
      </c>
      <c r="I58" s="3">
        <v>0.50600000000000001</v>
      </c>
      <c r="J58">
        <v>6.4000000000000003E-3</v>
      </c>
      <c r="K58">
        <v>4.9500000000000002E-2</v>
      </c>
      <c r="L58">
        <f t="shared" si="7"/>
        <v>4.2426406871192847E-2</v>
      </c>
      <c r="M58">
        <f t="shared" si="8"/>
        <v>31.768704</v>
      </c>
      <c r="N58">
        <f t="shared" si="2"/>
        <v>2.770953927243635E-2</v>
      </c>
      <c r="O58" t="e">
        <f t="shared" si="3"/>
        <v>#NUM!</v>
      </c>
      <c r="P58" t="e">
        <f t="shared" si="4"/>
        <v>#NUM!</v>
      </c>
      <c r="Q58" t="e">
        <f t="shared" si="5"/>
        <v>#NUM!</v>
      </c>
      <c r="R58" t="e">
        <f t="shared" si="6"/>
        <v>#NUM!</v>
      </c>
    </row>
    <row r="59" spans="1:18" x14ac:dyDescent="0.2">
      <c r="A59" t="s">
        <v>15</v>
      </c>
      <c r="B59" t="s">
        <v>76</v>
      </c>
      <c r="C59" t="s">
        <v>80</v>
      </c>
      <c r="D59" s="6">
        <v>88.318658999999997</v>
      </c>
      <c r="E59">
        <f t="shared" si="0"/>
        <v>88318659</v>
      </c>
      <c r="F59">
        <f t="shared" si="9"/>
        <v>48</v>
      </c>
      <c r="G59">
        <v>4.8000000000000001E-2</v>
      </c>
      <c r="H59" s="3">
        <v>18.196560000000002</v>
      </c>
      <c r="I59" s="3">
        <v>0.53900000000000003</v>
      </c>
      <c r="J59">
        <v>4.8999999999999998E-3</v>
      </c>
      <c r="K59">
        <v>4.9500000000000002E-2</v>
      </c>
      <c r="L59">
        <f t="shared" si="7"/>
        <v>3.968626966596886E-2</v>
      </c>
      <c r="M59">
        <f t="shared" si="8"/>
        <v>25.909191</v>
      </c>
      <c r="N59">
        <f t="shared" si="2"/>
        <v>3.3347222222222223E-2</v>
      </c>
      <c r="O59" t="e">
        <f t="shared" si="3"/>
        <v>#NUM!</v>
      </c>
      <c r="P59" t="e">
        <f t="shared" si="4"/>
        <v>#NUM!</v>
      </c>
      <c r="Q59" t="e">
        <f t="shared" si="5"/>
        <v>#NUM!</v>
      </c>
      <c r="R59" t="e">
        <f t="shared" si="6"/>
        <v>#NUM!</v>
      </c>
    </row>
    <row r="60" spans="1:18" x14ac:dyDescent="0.2">
      <c r="A60" t="s">
        <v>15</v>
      </c>
      <c r="B60" t="s">
        <v>76</v>
      </c>
      <c r="C60" t="s">
        <v>81</v>
      </c>
      <c r="D60" s="6">
        <v>27.453893999999998</v>
      </c>
      <c r="E60">
        <f t="shared" si="0"/>
        <v>27453894</v>
      </c>
      <c r="F60">
        <f t="shared" si="9"/>
        <v>101.69</v>
      </c>
      <c r="G60">
        <v>0.10169</v>
      </c>
      <c r="H60" s="3">
        <v>9.9060000000000006</v>
      </c>
      <c r="I60" s="3">
        <v>0.59436</v>
      </c>
      <c r="J60">
        <v>1.2999999999999999E-2</v>
      </c>
      <c r="K60">
        <v>4.9500000000000002E-2</v>
      </c>
      <c r="L60">
        <f t="shared" si="7"/>
        <v>5.0649725630777707E-2</v>
      </c>
      <c r="M60">
        <f t="shared" si="8"/>
        <v>75.798730799999987</v>
      </c>
      <c r="N60">
        <f t="shared" si="2"/>
        <v>4.6050116664729697E-2</v>
      </c>
      <c r="O60" t="e">
        <f t="shared" si="3"/>
        <v>#NUM!</v>
      </c>
      <c r="P60" t="e">
        <f t="shared" si="4"/>
        <v>#NUM!</v>
      </c>
      <c r="Q60" t="e">
        <f t="shared" si="5"/>
        <v>#NUM!</v>
      </c>
      <c r="R60" t="e">
        <f t="shared" si="6"/>
        <v>#NUM!</v>
      </c>
    </row>
    <row r="61" spans="1:18" x14ac:dyDescent="0.2">
      <c r="A61" t="s">
        <v>15</v>
      </c>
      <c r="B61" t="s">
        <v>76</v>
      </c>
      <c r="C61" t="s">
        <v>82</v>
      </c>
      <c r="D61" s="6">
        <v>50.245805999999995</v>
      </c>
      <c r="E61">
        <f t="shared" si="0"/>
        <v>50245805.999999993</v>
      </c>
      <c r="F61">
        <f t="shared" si="9"/>
        <v>18.32</v>
      </c>
      <c r="G61">
        <v>1.8319999999999999E-2</v>
      </c>
      <c r="H61" s="3">
        <v>16.931640000000002</v>
      </c>
      <c r="I61" s="3">
        <v>0.62179200000000001</v>
      </c>
      <c r="J61">
        <v>2E-3</v>
      </c>
      <c r="K61">
        <v>4.9500000000000002E-2</v>
      </c>
      <c r="L61">
        <f t="shared" si="7"/>
        <v>3.1721137903216928E-2</v>
      </c>
      <c r="M61">
        <f t="shared" si="8"/>
        <v>12.19955904</v>
      </c>
      <c r="N61">
        <f t="shared" si="2"/>
        <v>4.1140134974196114E-2</v>
      </c>
      <c r="O61" t="e">
        <f t="shared" si="3"/>
        <v>#NUM!</v>
      </c>
      <c r="P61">
        <f t="shared" si="4"/>
        <v>6.1300103144535983E-4</v>
      </c>
      <c r="Q61" t="e">
        <f t="shared" si="5"/>
        <v>#NUM!</v>
      </c>
      <c r="R61">
        <f t="shared" si="6"/>
        <v>19309.532490528836</v>
      </c>
    </row>
    <row r="62" spans="1:18" x14ac:dyDescent="0.2">
      <c r="A62" t="s">
        <v>15</v>
      </c>
      <c r="B62" t="s">
        <v>76</v>
      </c>
      <c r="C62" t="s">
        <v>83</v>
      </c>
      <c r="D62" s="6">
        <v>41.439839999999997</v>
      </c>
      <c r="E62">
        <f t="shared" si="0"/>
        <v>41439840</v>
      </c>
      <c r="F62">
        <f t="shared" si="9"/>
        <v>12.44</v>
      </c>
      <c r="G62">
        <v>1.244E-2</v>
      </c>
      <c r="H62" s="3">
        <v>15.773400000000001</v>
      </c>
      <c r="I62" s="3">
        <v>0.65200000000000002</v>
      </c>
      <c r="J62">
        <v>2.0999999999999999E-3</v>
      </c>
      <c r="K62">
        <v>4.9500000000000002E-2</v>
      </c>
      <c r="L62">
        <f t="shared" si="7"/>
        <v>3.211042714392108E-2</v>
      </c>
      <c r="M62">
        <f t="shared" si="8"/>
        <v>13.431851999999999</v>
      </c>
      <c r="N62">
        <f t="shared" si="2"/>
        <v>6.6705641625255774E-2</v>
      </c>
      <c r="O62">
        <f t="shared" si="3"/>
        <v>7.8891312074974953E-4</v>
      </c>
      <c r="P62">
        <f t="shared" si="4"/>
        <v>2.2492975545330075E-3</v>
      </c>
      <c r="Q62">
        <f t="shared" si="5"/>
        <v>24850.76330361711</v>
      </c>
      <c r="R62">
        <f t="shared" si="6"/>
        <v>70852.872967789735</v>
      </c>
    </row>
    <row r="63" spans="1:18" x14ac:dyDescent="0.2">
      <c r="A63" t="s">
        <v>15</v>
      </c>
      <c r="B63" t="s">
        <v>76</v>
      </c>
      <c r="C63" t="s">
        <v>84</v>
      </c>
      <c r="D63" s="6">
        <v>108.77958</v>
      </c>
      <c r="E63">
        <f t="shared" si="0"/>
        <v>108779580</v>
      </c>
      <c r="F63">
        <f t="shared" si="9"/>
        <v>179.45</v>
      </c>
      <c r="G63">
        <v>0.17945</v>
      </c>
      <c r="H63" s="3">
        <v>22.326600000000003</v>
      </c>
      <c r="I63" s="3">
        <v>0.69799199999999995</v>
      </c>
      <c r="J63">
        <v>2.3599999999999999E-2</v>
      </c>
      <c r="K63">
        <v>4.9500000000000002E-2</v>
      </c>
      <c r="L63">
        <f t="shared" si="7"/>
        <v>5.8792138815838918E-2</v>
      </c>
      <c r="M63">
        <f t="shared" si="8"/>
        <v>161.59631587199996</v>
      </c>
      <c r="N63">
        <f t="shared" si="2"/>
        <v>5.5633328098482725E-2</v>
      </c>
      <c r="O63">
        <f t="shared" si="3"/>
        <v>1.3021141688891661E-2</v>
      </c>
      <c r="P63" t="e">
        <f t="shared" si="4"/>
        <v>#NUM!</v>
      </c>
      <c r="Q63">
        <f t="shared" si="5"/>
        <v>410165.96320008731</v>
      </c>
      <c r="R63" t="e">
        <f t="shared" si="6"/>
        <v>#NUM!</v>
      </c>
    </row>
    <row r="64" spans="1:18" x14ac:dyDescent="0.2">
      <c r="A64" t="s">
        <v>15</v>
      </c>
      <c r="B64" t="s">
        <v>76</v>
      </c>
      <c r="C64" t="s">
        <v>85</v>
      </c>
      <c r="D64" s="6">
        <v>112.14656699999999</v>
      </c>
      <c r="E64">
        <f t="shared" si="0"/>
        <v>112146566.99999999</v>
      </c>
      <c r="F64">
        <f t="shared" si="9"/>
        <v>29.64</v>
      </c>
      <c r="G64">
        <v>2.964E-2</v>
      </c>
      <c r="H64" s="3">
        <v>12.39012</v>
      </c>
      <c r="I64" s="3">
        <v>0.71628000000000003</v>
      </c>
      <c r="J64">
        <v>2.3999999999999998E-3</v>
      </c>
      <c r="K64">
        <v>4.9500000000000002E-2</v>
      </c>
      <c r="L64">
        <f t="shared" si="7"/>
        <v>3.3200457591009647E-2</v>
      </c>
      <c r="M64">
        <f t="shared" si="8"/>
        <v>16.864096319999998</v>
      </c>
      <c r="N64">
        <f t="shared" si="2"/>
        <v>3.5150533676849463E-2</v>
      </c>
      <c r="O64" t="e">
        <f t="shared" si="3"/>
        <v>#NUM!</v>
      </c>
      <c r="P64">
        <f t="shared" si="4"/>
        <v>8.6963523725867755E-5</v>
      </c>
      <c r="Q64" t="e">
        <f t="shared" si="5"/>
        <v>#NUM!</v>
      </c>
      <c r="R64">
        <f t="shared" si="6"/>
        <v>2739.3509973648343</v>
      </c>
    </row>
    <row r="65" spans="1:18" x14ac:dyDescent="0.2">
      <c r="A65" t="s">
        <v>15</v>
      </c>
      <c r="B65" t="s">
        <v>76</v>
      </c>
      <c r="C65" t="s">
        <v>86</v>
      </c>
      <c r="D65" s="6">
        <v>76.14570599999999</v>
      </c>
      <c r="E65">
        <f t="shared" si="0"/>
        <v>76145705.999999985</v>
      </c>
      <c r="F65">
        <f t="shared" si="9"/>
        <v>119.12</v>
      </c>
      <c r="G65">
        <v>0.11912</v>
      </c>
      <c r="H65" s="3">
        <v>14.097000000000001</v>
      </c>
      <c r="I65" s="3">
        <v>0.75</v>
      </c>
      <c r="J65">
        <v>3.3999999999999998E-3</v>
      </c>
      <c r="K65">
        <v>4.9500000000000002E-2</v>
      </c>
      <c r="L65">
        <f t="shared" si="7"/>
        <v>3.6221046041496271E-2</v>
      </c>
      <c r="M65">
        <f t="shared" si="8"/>
        <v>25.015499999999999</v>
      </c>
      <c r="N65">
        <f t="shared" si="2"/>
        <v>1.2973930032358508E-2</v>
      </c>
      <c r="O65" t="e">
        <f t="shared" si="3"/>
        <v>#NUM!</v>
      </c>
      <c r="P65" t="e">
        <f t="shared" si="4"/>
        <v>#NUM!</v>
      </c>
      <c r="Q65" t="e">
        <f t="shared" si="5"/>
        <v>#NUM!</v>
      </c>
      <c r="R65" t="e">
        <f t="shared" si="6"/>
        <v>#NUM!</v>
      </c>
    </row>
    <row r="66" spans="1:18" x14ac:dyDescent="0.2">
      <c r="A66" t="s">
        <v>15</v>
      </c>
      <c r="B66" t="s">
        <v>76</v>
      </c>
      <c r="C66" t="s">
        <v>87</v>
      </c>
      <c r="D66" s="6">
        <v>388.49849999999998</v>
      </c>
      <c r="E66">
        <f t="shared" si="0"/>
        <v>388498500</v>
      </c>
      <c r="F66">
        <f t="shared" si="9"/>
        <v>76.149999999999991</v>
      </c>
      <c r="G66">
        <v>7.6149999999999995E-2</v>
      </c>
      <c r="H66" s="3">
        <v>40.370759999999997</v>
      </c>
      <c r="I66" s="3">
        <v>0.82</v>
      </c>
      <c r="J66">
        <v>2.5000000000000001E-3</v>
      </c>
      <c r="K66">
        <v>4.9500000000000002E-2</v>
      </c>
      <c r="L66">
        <f t="shared" si="7"/>
        <v>3.3541019662496847E-2</v>
      </c>
      <c r="M66">
        <f t="shared" si="8"/>
        <v>20.110499999999998</v>
      </c>
      <c r="N66">
        <f t="shared" si="2"/>
        <v>1.631548578364074E-2</v>
      </c>
      <c r="O66" t="e">
        <f t="shared" si="3"/>
        <v>#NUM!</v>
      </c>
      <c r="P66" t="e">
        <f t="shared" si="4"/>
        <v>#NUM!</v>
      </c>
      <c r="Q66" t="e">
        <f t="shared" si="5"/>
        <v>#NUM!</v>
      </c>
      <c r="R66" t="e">
        <f t="shared" si="6"/>
        <v>#NUM!</v>
      </c>
    </row>
    <row r="67" spans="1:18" x14ac:dyDescent="0.2">
      <c r="A67" t="s">
        <v>15</v>
      </c>
      <c r="B67" t="s">
        <v>76</v>
      </c>
      <c r="C67" t="s">
        <v>88</v>
      </c>
      <c r="D67" s="6">
        <v>110.333574</v>
      </c>
      <c r="E67">
        <f t="shared" ref="E67:E130" si="10">D67*1000000</f>
        <v>110333574</v>
      </c>
      <c r="F67">
        <f t="shared" si="9"/>
        <v>59.56</v>
      </c>
      <c r="G67">
        <v>5.9560000000000002E-2</v>
      </c>
      <c r="H67" s="3">
        <v>24.0792</v>
      </c>
      <c r="I67" s="3">
        <v>0.941832</v>
      </c>
      <c r="J67">
        <v>1.0699999999999999E-2</v>
      </c>
      <c r="K67">
        <v>4.9500000000000002E-2</v>
      </c>
      <c r="L67">
        <f t="shared" si="7"/>
        <v>4.8243321790455457E-2</v>
      </c>
      <c r="M67">
        <f t="shared" si="8"/>
        <v>98.861279543999984</v>
      </c>
      <c r="N67">
        <f t="shared" ref="N67:N130" si="11">M67/(1650*9.81*G67)</f>
        <v>0.10254596739727698</v>
      </c>
      <c r="O67">
        <f t="shared" ref="O67:O130" si="12">3.97 * (SQRT(1.65)) * (SQRT(9.81)) * ((N67-K67)^(3/2)) * ((G67)^(3/2)) * H67</f>
        <v>6.8299831332192321E-2</v>
      </c>
      <c r="P67">
        <f t="shared" ref="P67:P130" si="13">3.97 * (SQRT(1.65)) * (SQRT(9.81)) * ((N67-L67)^(3/2)) * ((G67)^(3/2)) * H67</f>
        <v>7.0741221295212917E-2</v>
      </c>
      <c r="Q67">
        <f t="shared" ref="Q67:R129" si="14">O67 * 31500000</f>
        <v>2151444.6869640583</v>
      </c>
      <c r="R67">
        <f t="shared" si="14"/>
        <v>2228348.4707992068</v>
      </c>
    </row>
    <row r="68" spans="1:18" x14ac:dyDescent="0.2">
      <c r="A68" t="s">
        <v>15</v>
      </c>
      <c r="B68" t="s">
        <v>76</v>
      </c>
      <c r="C68" t="s">
        <v>89</v>
      </c>
      <c r="D68" s="6">
        <v>243.45905999999999</v>
      </c>
      <c r="E68">
        <f t="shared" si="10"/>
        <v>243459060</v>
      </c>
      <c r="F68">
        <f t="shared" si="9"/>
        <v>128</v>
      </c>
      <c r="G68">
        <v>0.128</v>
      </c>
      <c r="H68" s="3">
        <v>37.840920000000004</v>
      </c>
      <c r="I68" s="3">
        <v>0.96316800000000002</v>
      </c>
      <c r="J68">
        <v>6.6E-3</v>
      </c>
      <c r="K68">
        <v>4.9500000000000002E-2</v>
      </c>
      <c r="L68">
        <f t="shared" si="7"/>
        <v>4.275404824157697E-2</v>
      </c>
      <c r="M68">
        <f t="shared" si="8"/>
        <v>62.361275327999998</v>
      </c>
      <c r="N68">
        <f t="shared" si="11"/>
        <v>3.0099000000000001E-2</v>
      </c>
      <c r="O68" t="e">
        <f t="shared" si="12"/>
        <v>#NUM!</v>
      </c>
      <c r="P68" t="e">
        <f t="shared" si="13"/>
        <v>#NUM!</v>
      </c>
      <c r="Q68" t="e">
        <f t="shared" si="14"/>
        <v>#NUM!</v>
      </c>
      <c r="R68" t="e">
        <f t="shared" si="14"/>
        <v>#NUM!</v>
      </c>
    </row>
    <row r="69" spans="1:18" x14ac:dyDescent="0.2">
      <c r="A69" t="s">
        <v>15</v>
      </c>
      <c r="B69" t="s">
        <v>76</v>
      </c>
      <c r="C69" t="s">
        <v>90</v>
      </c>
      <c r="D69" s="6">
        <v>164.98236299999999</v>
      </c>
      <c r="E69">
        <f t="shared" si="10"/>
        <v>164982363</v>
      </c>
      <c r="F69">
        <f t="shared" si="9"/>
        <v>118.55</v>
      </c>
      <c r="G69">
        <v>0.11855</v>
      </c>
      <c r="H69" s="3">
        <v>22.463760000000001</v>
      </c>
      <c r="I69" s="3">
        <v>0.99669600000000003</v>
      </c>
      <c r="J69">
        <v>4.5999999999999999E-3</v>
      </c>
      <c r="K69">
        <v>4.9500000000000002E-2</v>
      </c>
      <c r="L69">
        <f t="shared" ref="L69:L132" si="15">0.15 * J69^(0.25)</f>
        <v>3.9064360307103266E-2</v>
      </c>
      <c r="M69">
        <f t="shared" ref="M69:M132" si="16">1000*9.81*I69*J69</f>
        <v>44.976903696000001</v>
      </c>
      <c r="N69">
        <f t="shared" si="11"/>
        <v>2.3438782255281621E-2</v>
      </c>
      <c r="O69" t="e">
        <f t="shared" si="12"/>
        <v>#NUM!</v>
      </c>
      <c r="P69" t="e">
        <f t="shared" si="13"/>
        <v>#NUM!</v>
      </c>
      <c r="Q69" t="e">
        <f t="shared" si="14"/>
        <v>#NUM!</v>
      </c>
      <c r="R69" t="e">
        <f t="shared" si="14"/>
        <v>#NUM!</v>
      </c>
    </row>
    <row r="70" spans="1:18" x14ac:dyDescent="0.2">
      <c r="A70" t="s">
        <v>15</v>
      </c>
      <c r="B70" t="s">
        <v>76</v>
      </c>
      <c r="C70" t="s">
        <v>91</v>
      </c>
      <c r="D70" s="6">
        <v>236.207088</v>
      </c>
      <c r="E70">
        <f t="shared" si="10"/>
        <v>236207088</v>
      </c>
      <c r="F70">
        <f t="shared" ref="F70:F133" si="17">G70 * 1000</f>
        <v>65.88</v>
      </c>
      <c r="G70">
        <v>6.5879999999999994E-2</v>
      </c>
      <c r="H70" s="3">
        <v>18</v>
      </c>
      <c r="I70" s="3">
        <v>1.0449999999999999</v>
      </c>
      <c r="J70">
        <v>2.2000000000000001E-3</v>
      </c>
      <c r="K70">
        <v>4.9500000000000002E-2</v>
      </c>
      <c r="L70">
        <f t="shared" si="15"/>
        <v>3.24860515600199E-2</v>
      </c>
      <c r="M70">
        <f t="shared" si="16"/>
        <v>22.553189999999997</v>
      </c>
      <c r="N70">
        <f t="shared" si="11"/>
        <v>2.1149564865411856E-2</v>
      </c>
      <c r="O70" t="e">
        <f t="shared" si="12"/>
        <v>#NUM!</v>
      </c>
      <c r="P70" t="e">
        <f t="shared" si="13"/>
        <v>#NUM!</v>
      </c>
      <c r="Q70" t="e">
        <f t="shared" si="14"/>
        <v>#NUM!</v>
      </c>
      <c r="R70" t="e">
        <f t="shared" si="14"/>
        <v>#NUM!</v>
      </c>
    </row>
    <row r="71" spans="1:18" x14ac:dyDescent="0.2">
      <c r="A71" t="s">
        <v>15</v>
      </c>
      <c r="B71" t="s">
        <v>76</v>
      </c>
      <c r="C71" t="s">
        <v>92</v>
      </c>
      <c r="D71" s="6">
        <v>136.233474</v>
      </c>
      <c r="E71">
        <f t="shared" si="10"/>
        <v>136233474</v>
      </c>
      <c r="F71">
        <f t="shared" si="17"/>
        <v>16.95</v>
      </c>
      <c r="G71">
        <v>1.695E-2</v>
      </c>
      <c r="H71" s="3">
        <v>25.755600000000001</v>
      </c>
      <c r="I71" s="3">
        <v>1.0880000000000001</v>
      </c>
      <c r="J71">
        <v>3.8E-3</v>
      </c>
      <c r="K71">
        <v>4.9500000000000002E-2</v>
      </c>
      <c r="L71">
        <f t="shared" si="15"/>
        <v>3.7242356942975827E-2</v>
      </c>
      <c r="M71">
        <f t="shared" si="16"/>
        <v>40.558464000000001</v>
      </c>
      <c r="N71">
        <f t="shared" si="11"/>
        <v>0.14782872977563244</v>
      </c>
      <c r="O71">
        <f t="shared" si="12"/>
        <v>2.7990705916357213E-2</v>
      </c>
      <c r="P71">
        <f t="shared" si="13"/>
        <v>3.3384557833016915E-2</v>
      </c>
      <c r="Q71">
        <f t="shared" si="14"/>
        <v>881707.23636525217</v>
      </c>
      <c r="R71">
        <f t="shared" si="14"/>
        <v>1051613.5717400329</v>
      </c>
    </row>
    <row r="72" spans="1:18" x14ac:dyDescent="0.2">
      <c r="A72" t="s">
        <v>15</v>
      </c>
      <c r="B72" t="s">
        <v>76</v>
      </c>
      <c r="C72" t="s">
        <v>93</v>
      </c>
      <c r="D72" s="6">
        <v>107.22558599999999</v>
      </c>
      <c r="E72">
        <f t="shared" si="10"/>
        <v>107225586</v>
      </c>
      <c r="F72">
        <f t="shared" si="17"/>
        <v>92.81</v>
      </c>
      <c r="G72">
        <v>9.2810000000000004E-2</v>
      </c>
      <c r="H72" s="3">
        <v>16.8</v>
      </c>
      <c r="I72" s="3">
        <v>1.2</v>
      </c>
      <c r="J72">
        <v>7.4999999999999997E-3</v>
      </c>
      <c r="K72">
        <v>4.9500000000000002E-2</v>
      </c>
      <c r="L72">
        <f t="shared" si="15"/>
        <v>4.4142464345740672E-2</v>
      </c>
      <c r="M72">
        <f t="shared" si="16"/>
        <v>88.289999999999992</v>
      </c>
      <c r="N72">
        <f t="shared" si="11"/>
        <v>5.8771096374802871E-2</v>
      </c>
      <c r="O72">
        <f t="shared" si="12"/>
        <v>6.7727503407783145E-3</v>
      </c>
      <c r="P72">
        <f t="shared" si="13"/>
        <v>1.3423754373986853E-2</v>
      </c>
      <c r="Q72">
        <f t="shared" si="14"/>
        <v>213341.63573451689</v>
      </c>
      <c r="R72">
        <f t="shared" si="14"/>
        <v>422848.26278058585</v>
      </c>
    </row>
    <row r="73" spans="1:18" x14ac:dyDescent="0.2">
      <c r="A73" t="s">
        <v>15</v>
      </c>
      <c r="B73" t="s">
        <v>76</v>
      </c>
      <c r="C73" t="s">
        <v>94</v>
      </c>
      <c r="D73" s="6">
        <v>473.96816999999999</v>
      </c>
      <c r="E73">
        <f t="shared" si="10"/>
        <v>473968170</v>
      </c>
      <c r="F73">
        <f t="shared" si="17"/>
        <v>18.13</v>
      </c>
      <c r="G73">
        <v>1.813E-2</v>
      </c>
      <c r="H73" s="3">
        <v>30.053280000000001</v>
      </c>
      <c r="I73" s="3">
        <v>1.21</v>
      </c>
      <c r="J73">
        <v>8.0000000000000004E-4</v>
      </c>
      <c r="K73">
        <v>4.9500000000000002E-2</v>
      </c>
      <c r="L73">
        <f t="shared" si="15"/>
        <v>2.5226892457611439E-2</v>
      </c>
      <c r="M73">
        <f t="shared" si="16"/>
        <v>9.496080000000001</v>
      </c>
      <c r="N73">
        <f t="shared" si="11"/>
        <v>3.2358889501746646E-2</v>
      </c>
      <c r="O73" t="e">
        <f t="shared" si="12"/>
        <v>#NUM!</v>
      </c>
      <c r="P73">
        <f t="shared" si="13"/>
        <v>7.0578479520924762E-4</v>
      </c>
      <c r="Q73" t="e">
        <f t="shared" si="14"/>
        <v>#NUM!</v>
      </c>
      <c r="R73">
        <f t="shared" si="14"/>
        <v>22232.221049091298</v>
      </c>
    </row>
    <row r="74" spans="1:18" x14ac:dyDescent="0.2">
      <c r="A74" t="s">
        <v>15</v>
      </c>
      <c r="B74" t="s">
        <v>76</v>
      </c>
      <c r="C74" t="s">
        <v>95</v>
      </c>
      <c r="D74" s="6">
        <v>62.418759000000001</v>
      </c>
      <c r="E74">
        <f t="shared" si="10"/>
        <v>62418759</v>
      </c>
      <c r="F74">
        <f t="shared" si="17"/>
        <v>30.21</v>
      </c>
      <c r="G74">
        <v>3.0210000000000001E-2</v>
      </c>
      <c r="H74" s="3">
        <v>17</v>
      </c>
      <c r="I74" s="3">
        <v>1.2310000000000001</v>
      </c>
      <c r="J74">
        <v>5.1999999999999998E-3</v>
      </c>
      <c r="K74">
        <v>4.9500000000000002E-2</v>
      </c>
      <c r="L74">
        <f t="shared" si="15"/>
        <v>4.0280244214239751E-2</v>
      </c>
      <c r="M74">
        <f t="shared" si="16"/>
        <v>62.795771999999999</v>
      </c>
      <c r="N74">
        <f t="shared" si="11"/>
        <v>0.12841824400910795</v>
      </c>
      <c r="O74">
        <f t="shared" si="12"/>
        <v>3.1608807515313378E-2</v>
      </c>
      <c r="P74">
        <f t="shared" si="13"/>
        <v>3.7306695073035766E-2</v>
      </c>
      <c r="Q74">
        <f t="shared" si="14"/>
        <v>995677.43673237145</v>
      </c>
      <c r="R74">
        <f t="shared" si="14"/>
        <v>1175160.8948006267</v>
      </c>
    </row>
    <row r="75" spans="1:18" x14ac:dyDescent="0.2">
      <c r="A75" t="s">
        <v>15</v>
      </c>
      <c r="B75" t="s">
        <v>76</v>
      </c>
      <c r="C75" t="s">
        <v>96</v>
      </c>
      <c r="D75" s="6">
        <v>230.50910999999999</v>
      </c>
      <c r="E75">
        <f t="shared" si="10"/>
        <v>230509110</v>
      </c>
      <c r="F75">
        <f t="shared" si="17"/>
        <v>66.95</v>
      </c>
      <c r="G75">
        <v>6.695000000000001E-2</v>
      </c>
      <c r="H75" s="3">
        <v>41</v>
      </c>
      <c r="I75" s="3">
        <v>1.4</v>
      </c>
      <c r="J75">
        <v>5.1999999999999998E-3</v>
      </c>
      <c r="K75">
        <v>4.9500000000000002E-2</v>
      </c>
      <c r="L75">
        <f t="shared" si="15"/>
        <v>4.0280244214239751E-2</v>
      </c>
      <c r="M75">
        <f t="shared" si="16"/>
        <v>71.416799999999995</v>
      </c>
      <c r="N75">
        <f t="shared" si="11"/>
        <v>6.590173580464842E-2</v>
      </c>
      <c r="O75">
        <f t="shared" si="12"/>
        <v>2.3829307933074417E-2</v>
      </c>
      <c r="P75">
        <f t="shared" si="13"/>
        <v>4.6524672542919636E-2</v>
      </c>
      <c r="Q75">
        <f t="shared" si="14"/>
        <v>750623.19989184418</v>
      </c>
      <c r="R75">
        <f t="shared" si="14"/>
        <v>1465527.1851019685</v>
      </c>
    </row>
    <row r="76" spans="1:18" x14ac:dyDescent="0.2">
      <c r="A76" t="s">
        <v>15</v>
      </c>
      <c r="B76" t="s">
        <v>97</v>
      </c>
      <c r="C76" t="s">
        <v>98</v>
      </c>
      <c r="D76" s="6">
        <v>357.41861999999998</v>
      </c>
      <c r="E76">
        <f t="shared" si="10"/>
        <v>357418620</v>
      </c>
      <c r="F76">
        <f t="shared" si="17"/>
        <v>87.2</v>
      </c>
      <c r="G76">
        <v>8.72E-2</v>
      </c>
      <c r="H76" s="7">
        <v>12.14</v>
      </c>
      <c r="I76" s="7">
        <v>2.2000000000000002</v>
      </c>
      <c r="J76">
        <v>1E-3</v>
      </c>
      <c r="K76">
        <v>4.9500000000000002E-2</v>
      </c>
      <c r="L76">
        <f t="shared" si="15"/>
        <v>2.6674191150583844E-2</v>
      </c>
      <c r="M76">
        <f t="shared" si="16"/>
        <v>21.582000000000001</v>
      </c>
      <c r="N76">
        <f t="shared" si="11"/>
        <v>1.5290519877675841E-2</v>
      </c>
      <c r="O76" t="e">
        <f t="shared" si="12"/>
        <v>#NUM!</v>
      </c>
      <c r="P76" t="e">
        <f t="shared" si="13"/>
        <v>#NUM!</v>
      </c>
      <c r="Q76" t="e">
        <f t="shared" si="14"/>
        <v>#NUM!</v>
      </c>
      <c r="R76" t="e">
        <f t="shared" si="14"/>
        <v>#NUM!</v>
      </c>
    </row>
    <row r="77" spans="1:18" x14ac:dyDescent="0.2">
      <c r="A77" t="s">
        <v>15</v>
      </c>
      <c r="B77" t="s">
        <v>99</v>
      </c>
      <c r="C77" s="4" t="s">
        <v>100</v>
      </c>
      <c r="D77" s="6">
        <v>4325.2833000000001</v>
      </c>
      <c r="E77">
        <f t="shared" si="10"/>
        <v>4325283300</v>
      </c>
      <c r="F77">
        <f t="shared" si="17"/>
        <v>50.6</v>
      </c>
      <c r="G77">
        <v>5.0599999999999999E-2</v>
      </c>
      <c r="H77" s="3">
        <v>103.63200000000001</v>
      </c>
      <c r="I77" s="3">
        <v>2.7431999999999999</v>
      </c>
      <c r="J77">
        <v>6.7400000000000001E-4</v>
      </c>
      <c r="K77">
        <v>4.9500000000000002E-2</v>
      </c>
      <c r="L77">
        <f t="shared" si="15"/>
        <v>2.4168863737433391E-2</v>
      </c>
      <c r="M77">
        <f t="shared" si="16"/>
        <v>18.137873807999998</v>
      </c>
      <c r="N77">
        <f t="shared" si="11"/>
        <v>2.2145368307581747E-2</v>
      </c>
      <c r="O77" t="e">
        <f t="shared" si="12"/>
        <v>#NUM!</v>
      </c>
      <c r="P77" t="e">
        <f t="shared" si="13"/>
        <v>#NUM!</v>
      </c>
      <c r="Q77" t="e">
        <f t="shared" si="14"/>
        <v>#NUM!</v>
      </c>
      <c r="R77" t="e">
        <f t="shared" si="14"/>
        <v>#NUM!</v>
      </c>
    </row>
    <row r="78" spans="1:18" x14ac:dyDescent="0.2">
      <c r="A78" t="s">
        <v>15</v>
      </c>
      <c r="B78" t="s">
        <v>99</v>
      </c>
      <c r="C78" s="4" t="s">
        <v>101</v>
      </c>
      <c r="D78" s="6">
        <v>10201.970609999998</v>
      </c>
      <c r="E78">
        <f t="shared" si="10"/>
        <v>10201970609.999998</v>
      </c>
      <c r="F78">
        <f t="shared" si="17"/>
        <v>40.700000000000003</v>
      </c>
      <c r="G78">
        <v>4.07E-2</v>
      </c>
      <c r="H78" s="3">
        <v>109.72800000000001</v>
      </c>
      <c r="I78" s="3">
        <v>3.99288</v>
      </c>
      <c r="J78">
        <v>1.1000000000000001E-3</v>
      </c>
      <c r="K78">
        <v>4.9500000000000002E-2</v>
      </c>
      <c r="L78">
        <f t="shared" si="15"/>
        <v>2.7317404302568082E-2</v>
      </c>
      <c r="M78">
        <f t="shared" si="16"/>
        <v>43.087168080000005</v>
      </c>
      <c r="N78">
        <f t="shared" si="11"/>
        <v>6.5403439803439808E-2</v>
      </c>
      <c r="O78">
        <f t="shared" si="12"/>
        <v>2.8861085664007632E-2</v>
      </c>
      <c r="P78">
        <f t="shared" si="13"/>
        <v>0.10696081703093414</v>
      </c>
      <c r="Q78">
        <f t="shared" si="14"/>
        <v>909124.1984162404</v>
      </c>
      <c r="R78">
        <f t="shared" si="14"/>
        <v>3369265.7364744255</v>
      </c>
    </row>
    <row r="79" spans="1:18" x14ac:dyDescent="0.2">
      <c r="A79" t="s">
        <v>15</v>
      </c>
      <c r="B79" t="s">
        <v>102</v>
      </c>
      <c r="C79" s="4" t="s">
        <v>103</v>
      </c>
      <c r="D79" s="6">
        <v>11.5254555</v>
      </c>
      <c r="E79">
        <f t="shared" si="10"/>
        <v>11525455.5</v>
      </c>
      <c r="F79">
        <f t="shared" si="17"/>
        <v>41</v>
      </c>
      <c r="G79">
        <v>4.1000000000000002E-2</v>
      </c>
      <c r="H79" s="3">
        <v>8.9</v>
      </c>
      <c r="I79" s="3">
        <v>0.26</v>
      </c>
      <c r="J79">
        <v>1.2E-2</v>
      </c>
      <c r="K79">
        <v>4.9500000000000002E-2</v>
      </c>
      <c r="L79">
        <f t="shared" si="15"/>
        <v>4.9646263794703091E-2</v>
      </c>
      <c r="M79">
        <f t="shared" si="16"/>
        <v>30.607199999999999</v>
      </c>
      <c r="N79">
        <f t="shared" si="11"/>
        <v>4.6119733924611966E-2</v>
      </c>
      <c r="O79" t="e">
        <f t="shared" si="12"/>
        <v>#NUM!</v>
      </c>
      <c r="P79" t="e">
        <f t="shared" si="13"/>
        <v>#NUM!</v>
      </c>
      <c r="Q79" t="e">
        <f t="shared" si="14"/>
        <v>#NUM!</v>
      </c>
      <c r="R79" t="e">
        <f t="shared" si="14"/>
        <v>#NUM!</v>
      </c>
    </row>
    <row r="80" spans="1:18" x14ac:dyDescent="0.2">
      <c r="A80" t="s">
        <v>15</v>
      </c>
      <c r="B80" t="s">
        <v>102</v>
      </c>
      <c r="C80" s="4" t="s">
        <v>104</v>
      </c>
      <c r="D80" s="6">
        <v>30.561882000000001</v>
      </c>
      <c r="E80">
        <f t="shared" si="10"/>
        <v>30561882</v>
      </c>
      <c r="F80">
        <f t="shared" si="17"/>
        <v>116</v>
      </c>
      <c r="G80">
        <v>0.11600000000000001</v>
      </c>
      <c r="H80" s="3">
        <v>17.8</v>
      </c>
      <c r="I80" s="3">
        <v>0.32</v>
      </c>
      <c r="J80">
        <v>1.2999999999999999E-2</v>
      </c>
      <c r="K80">
        <v>4.9500000000000002E-2</v>
      </c>
      <c r="L80">
        <f t="shared" si="15"/>
        <v>5.0649725630777707E-2</v>
      </c>
      <c r="M80">
        <f t="shared" si="16"/>
        <v>40.809600000000003</v>
      </c>
      <c r="N80">
        <f t="shared" si="11"/>
        <v>2.1734587251828634E-2</v>
      </c>
      <c r="O80" t="e">
        <f t="shared" si="12"/>
        <v>#NUM!</v>
      </c>
      <c r="P80" t="e">
        <f t="shared" si="13"/>
        <v>#NUM!</v>
      </c>
      <c r="Q80" t="e">
        <f t="shared" si="14"/>
        <v>#NUM!</v>
      </c>
      <c r="R80" t="e">
        <f t="shared" si="14"/>
        <v>#NUM!</v>
      </c>
    </row>
    <row r="81" spans="1:18" x14ac:dyDescent="0.2">
      <c r="A81" t="s">
        <v>15</v>
      </c>
      <c r="B81" t="s">
        <v>102</v>
      </c>
      <c r="C81" s="4" t="s">
        <v>105</v>
      </c>
      <c r="D81" s="6">
        <v>8.9354654999999994</v>
      </c>
      <c r="E81">
        <f t="shared" si="10"/>
        <v>8935465.5</v>
      </c>
      <c r="F81">
        <f t="shared" si="17"/>
        <v>81.699999999999989</v>
      </c>
      <c r="G81">
        <v>8.1699999999999995E-2</v>
      </c>
      <c r="H81" s="3">
        <v>8.3000000000000007</v>
      </c>
      <c r="I81" s="3">
        <v>0.38</v>
      </c>
      <c r="J81">
        <v>3.1E-2</v>
      </c>
      <c r="K81">
        <v>4.9500000000000002E-2</v>
      </c>
      <c r="L81">
        <f t="shared" si="15"/>
        <v>6.2940716502700195E-2</v>
      </c>
      <c r="M81">
        <f t="shared" si="16"/>
        <v>115.56180000000001</v>
      </c>
      <c r="N81">
        <f t="shared" si="11"/>
        <v>8.7385482734319953E-2</v>
      </c>
      <c r="O81">
        <f t="shared" si="12"/>
        <v>2.2829026792391925E-2</v>
      </c>
      <c r="P81">
        <f t="shared" si="13"/>
        <v>1.1831968161292184E-2</v>
      </c>
      <c r="Q81">
        <f t="shared" si="14"/>
        <v>719114.34396034561</v>
      </c>
      <c r="R81">
        <f t="shared" si="14"/>
        <v>372706.99708070379</v>
      </c>
    </row>
    <row r="82" spans="1:18" x14ac:dyDescent="0.2">
      <c r="A82" t="s">
        <v>15</v>
      </c>
      <c r="B82" t="s">
        <v>102</v>
      </c>
      <c r="C82" s="4" t="s">
        <v>106</v>
      </c>
      <c r="D82" s="6">
        <v>13.571547599999999</v>
      </c>
      <c r="E82">
        <f t="shared" si="10"/>
        <v>13571547.6</v>
      </c>
      <c r="F82">
        <f t="shared" si="17"/>
        <v>101</v>
      </c>
      <c r="G82">
        <v>0.10100000000000001</v>
      </c>
      <c r="H82" s="3">
        <v>13.5</v>
      </c>
      <c r="I82" s="3">
        <v>0.41</v>
      </c>
      <c r="J82">
        <v>1.4E-2</v>
      </c>
      <c r="K82">
        <v>4.9500000000000002E-2</v>
      </c>
      <c r="L82">
        <f t="shared" si="15"/>
        <v>5.1596859423755886E-2</v>
      </c>
      <c r="M82">
        <f t="shared" si="16"/>
        <v>56.309399999999997</v>
      </c>
      <c r="N82">
        <f t="shared" si="11"/>
        <v>3.4443444344434436E-2</v>
      </c>
      <c r="O82" t="e">
        <f t="shared" si="12"/>
        <v>#NUM!</v>
      </c>
      <c r="P82" t="e">
        <f t="shared" si="13"/>
        <v>#NUM!</v>
      </c>
      <c r="Q82" t="e">
        <f t="shared" si="14"/>
        <v>#NUM!</v>
      </c>
      <c r="R82" t="e">
        <f t="shared" si="14"/>
        <v>#NUM!</v>
      </c>
    </row>
    <row r="83" spans="1:18" x14ac:dyDescent="0.2">
      <c r="A83" t="s">
        <v>15</v>
      </c>
      <c r="B83" t="s">
        <v>102</v>
      </c>
      <c r="C83" s="4" t="s">
        <v>107</v>
      </c>
      <c r="D83" s="6">
        <v>21.600516599999999</v>
      </c>
      <c r="E83">
        <f t="shared" si="10"/>
        <v>21600516.599999998</v>
      </c>
      <c r="F83">
        <f t="shared" si="17"/>
        <v>43.4</v>
      </c>
      <c r="G83">
        <v>4.3400000000000001E-2</v>
      </c>
      <c r="H83" s="3">
        <v>8.6</v>
      </c>
      <c r="I83" s="3">
        <v>0.52</v>
      </c>
      <c r="J83">
        <v>7.0000000000000001E-3</v>
      </c>
      <c r="K83">
        <v>4.9500000000000002E-2</v>
      </c>
      <c r="L83">
        <f t="shared" si="15"/>
        <v>4.3387614127786168E-2</v>
      </c>
      <c r="M83">
        <f t="shared" si="16"/>
        <v>35.708399999999997</v>
      </c>
      <c r="N83">
        <f t="shared" si="11"/>
        <v>5.0830889540566956E-2</v>
      </c>
      <c r="O83">
        <f t="shared" si="12"/>
        <v>6.0299407669435251E-5</v>
      </c>
      <c r="P83">
        <f t="shared" si="13"/>
        <v>7.9752840757646849E-4</v>
      </c>
      <c r="Q83">
        <f t="shared" si="14"/>
        <v>1899.4313415872105</v>
      </c>
      <c r="R83">
        <f t="shared" si="14"/>
        <v>25122.144838658758</v>
      </c>
    </row>
    <row r="84" spans="1:18" x14ac:dyDescent="0.2">
      <c r="A84" t="s">
        <v>15</v>
      </c>
      <c r="B84" t="s">
        <v>102</v>
      </c>
      <c r="C84" s="4" t="s">
        <v>108</v>
      </c>
      <c r="D84" s="6">
        <v>13.701047099999998</v>
      </c>
      <c r="E84">
        <f t="shared" si="10"/>
        <v>13701047.099999998</v>
      </c>
      <c r="F84">
        <f t="shared" si="17"/>
        <v>39.300000000000004</v>
      </c>
      <c r="G84">
        <v>3.9300000000000002E-2</v>
      </c>
      <c r="H84" s="3">
        <v>12.6</v>
      </c>
      <c r="I84" s="3">
        <v>0.53</v>
      </c>
      <c r="J84">
        <v>4.0000000000000001E-3</v>
      </c>
      <c r="K84">
        <v>4.9500000000000002E-2</v>
      </c>
      <c r="L84">
        <f t="shared" si="15"/>
        <v>3.7723002890488071E-2</v>
      </c>
      <c r="M84">
        <f t="shared" si="16"/>
        <v>20.7972</v>
      </c>
      <c r="N84">
        <f t="shared" si="11"/>
        <v>3.2693345670444907E-2</v>
      </c>
      <c r="O84" t="e">
        <f t="shared" si="12"/>
        <v>#NUM!</v>
      </c>
      <c r="P84" t="e">
        <f t="shared" si="13"/>
        <v>#NUM!</v>
      </c>
      <c r="Q84" t="e">
        <f t="shared" si="14"/>
        <v>#NUM!</v>
      </c>
      <c r="R84" t="e">
        <f t="shared" si="14"/>
        <v>#NUM!</v>
      </c>
    </row>
    <row r="85" spans="1:18" x14ac:dyDescent="0.2">
      <c r="A85" t="s">
        <v>15</v>
      </c>
      <c r="B85" t="s">
        <v>102</v>
      </c>
      <c r="C85" s="4" t="s">
        <v>109</v>
      </c>
      <c r="D85" s="6">
        <v>14.9701422</v>
      </c>
      <c r="E85">
        <f t="shared" si="10"/>
        <v>14970142.199999999</v>
      </c>
      <c r="F85">
        <f t="shared" si="17"/>
        <v>20.7</v>
      </c>
      <c r="G85">
        <v>2.07E-2</v>
      </c>
      <c r="H85" s="3">
        <v>5.5</v>
      </c>
      <c r="I85" s="3">
        <v>0.55000000000000004</v>
      </c>
      <c r="J85">
        <v>1.0999999999999999E-2</v>
      </c>
      <c r="K85">
        <v>4.9500000000000002E-2</v>
      </c>
      <c r="L85">
        <f t="shared" si="15"/>
        <v>4.8577977606965493E-2</v>
      </c>
      <c r="M85">
        <f t="shared" si="16"/>
        <v>59.350499999999997</v>
      </c>
      <c r="N85">
        <f t="shared" si="11"/>
        <v>0.17713365539452497</v>
      </c>
      <c r="O85">
        <f t="shared" si="12"/>
        <v>1.1929795566053556E-2</v>
      </c>
      <c r="P85">
        <f t="shared" si="13"/>
        <v>1.2059299573462785E-2</v>
      </c>
      <c r="Q85">
        <f t="shared" si="14"/>
        <v>375788.56033068703</v>
      </c>
      <c r="R85">
        <f t="shared" si="14"/>
        <v>379867.93656407774</v>
      </c>
    </row>
    <row r="86" spans="1:18" x14ac:dyDescent="0.2">
      <c r="A86" t="s">
        <v>15</v>
      </c>
      <c r="B86" t="s">
        <v>102</v>
      </c>
      <c r="C86" s="4" t="s">
        <v>110</v>
      </c>
      <c r="D86" s="6">
        <v>27.712892999999998</v>
      </c>
      <c r="E86">
        <f t="shared" si="10"/>
        <v>27712892.999999996</v>
      </c>
      <c r="F86">
        <f t="shared" si="17"/>
        <v>61.400000000000006</v>
      </c>
      <c r="G86">
        <v>6.1400000000000003E-2</v>
      </c>
      <c r="H86" s="3">
        <v>11.1</v>
      </c>
      <c r="I86" s="3">
        <v>0.56999999999999995</v>
      </c>
      <c r="J86">
        <v>8.0000000000000002E-3</v>
      </c>
      <c r="K86">
        <v>4.9500000000000002E-2</v>
      </c>
      <c r="L86">
        <f t="shared" si="15"/>
        <v>4.4860463436636612E-2</v>
      </c>
      <c r="M86">
        <f t="shared" si="16"/>
        <v>44.733600000000003</v>
      </c>
      <c r="N86">
        <f t="shared" si="11"/>
        <v>4.5010364228605271E-2</v>
      </c>
      <c r="O86" t="e">
        <f t="shared" si="12"/>
        <v>#NUM!</v>
      </c>
      <c r="P86">
        <f t="shared" si="13"/>
        <v>4.9504925250869515E-6</v>
      </c>
      <c r="Q86" t="e">
        <f t="shared" si="14"/>
        <v>#NUM!</v>
      </c>
      <c r="R86">
        <f t="shared" si="14"/>
        <v>155.94051454023898</v>
      </c>
    </row>
    <row r="87" spans="1:18" x14ac:dyDescent="0.2">
      <c r="A87" t="s">
        <v>15</v>
      </c>
      <c r="B87" t="s">
        <v>102</v>
      </c>
      <c r="C87" s="4" t="s">
        <v>111</v>
      </c>
      <c r="D87" s="6">
        <v>115.254555</v>
      </c>
      <c r="E87">
        <f t="shared" si="10"/>
        <v>115254555</v>
      </c>
      <c r="F87">
        <f t="shared" si="17"/>
        <v>56.2</v>
      </c>
      <c r="G87">
        <v>5.62E-2</v>
      </c>
      <c r="H87" s="3">
        <f>54.6*0.3048</f>
        <v>16.64208</v>
      </c>
      <c r="I87" s="3">
        <v>0.64007999999999998</v>
      </c>
      <c r="J87">
        <v>3.0000000000000001E-3</v>
      </c>
      <c r="K87">
        <v>4.9500000000000002E-2</v>
      </c>
      <c r="L87">
        <f t="shared" si="15"/>
        <v>3.5105209789810736E-2</v>
      </c>
      <c r="M87">
        <f t="shared" si="16"/>
        <v>18.837554400000002</v>
      </c>
      <c r="N87">
        <f t="shared" si="11"/>
        <v>2.0707861533484313E-2</v>
      </c>
      <c r="O87" t="e">
        <f t="shared" si="12"/>
        <v>#NUM!</v>
      </c>
      <c r="P87" t="e">
        <f t="shared" si="13"/>
        <v>#NUM!</v>
      </c>
      <c r="Q87" t="e">
        <f t="shared" si="14"/>
        <v>#NUM!</v>
      </c>
      <c r="R87" t="e">
        <f t="shared" si="14"/>
        <v>#NUM!</v>
      </c>
    </row>
    <row r="88" spans="1:18" x14ac:dyDescent="0.2">
      <c r="A88" t="s">
        <v>15</v>
      </c>
      <c r="B88" t="s">
        <v>102</v>
      </c>
      <c r="C88" s="4" t="s">
        <v>112</v>
      </c>
      <c r="D88" s="6">
        <v>225.847128</v>
      </c>
      <c r="E88">
        <f t="shared" si="10"/>
        <v>225847128</v>
      </c>
      <c r="F88">
        <f t="shared" si="17"/>
        <v>69.900000000000006</v>
      </c>
      <c r="G88">
        <v>6.9900000000000004E-2</v>
      </c>
      <c r="H88" s="3">
        <v>20.12</v>
      </c>
      <c r="I88" s="3">
        <v>0.69</v>
      </c>
      <c r="J88">
        <v>4.0000000000000001E-3</v>
      </c>
      <c r="K88">
        <v>4.9500000000000002E-2</v>
      </c>
      <c r="L88">
        <f t="shared" si="15"/>
        <v>3.7723002890488071E-2</v>
      </c>
      <c r="M88">
        <f t="shared" si="16"/>
        <v>27.075599999999998</v>
      </c>
      <c r="N88">
        <f t="shared" si="11"/>
        <v>2.3930290024710619E-2</v>
      </c>
      <c r="O88" t="e">
        <f t="shared" si="12"/>
        <v>#NUM!</v>
      </c>
      <c r="P88" t="e">
        <f t="shared" si="13"/>
        <v>#NUM!</v>
      </c>
      <c r="Q88" t="e">
        <f t="shared" si="14"/>
        <v>#NUM!</v>
      </c>
      <c r="R88" t="e">
        <f t="shared" si="14"/>
        <v>#NUM!</v>
      </c>
    </row>
    <row r="89" spans="1:18" x14ac:dyDescent="0.2">
      <c r="A89" t="s">
        <v>15</v>
      </c>
      <c r="B89" t="s">
        <v>102</v>
      </c>
      <c r="C89" s="4" t="s">
        <v>113</v>
      </c>
      <c r="D89" s="6">
        <v>20.305521599999999</v>
      </c>
      <c r="E89">
        <f t="shared" si="10"/>
        <v>20305521.599999998</v>
      </c>
      <c r="F89">
        <f t="shared" si="17"/>
        <v>73.5</v>
      </c>
      <c r="G89">
        <v>7.3499999999999996E-2</v>
      </c>
      <c r="H89" s="3">
        <v>10.9</v>
      </c>
      <c r="I89" s="3">
        <v>0.7</v>
      </c>
      <c r="J89">
        <v>8.9999999999999993E-3</v>
      </c>
      <c r="K89">
        <v>4.9500000000000002E-2</v>
      </c>
      <c r="L89">
        <f t="shared" si="15"/>
        <v>4.6201054323615341E-2</v>
      </c>
      <c r="M89">
        <f t="shared" si="16"/>
        <v>61.802999999999997</v>
      </c>
      <c r="N89">
        <f t="shared" si="11"/>
        <v>5.1948051948051945E-2</v>
      </c>
      <c r="O89">
        <f t="shared" si="12"/>
        <v>4.2019940506688813E-4</v>
      </c>
      <c r="P89">
        <f t="shared" si="13"/>
        <v>1.5114229608963338E-3</v>
      </c>
      <c r="Q89">
        <f t="shared" si="14"/>
        <v>13236.281259606976</v>
      </c>
      <c r="R89">
        <f t="shared" si="14"/>
        <v>47609.823268234511</v>
      </c>
    </row>
    <row r="90" spans="1:18" x14ac:dyDescent="0.2">
      <c r="A90" t="s">
        <v>15</v>
      </c>
      <c r="B90" t="s">
        <v>102</v>
      </c>
      <c r="C90" s="4" t="s">
        <v>114</v>
      </c>
      <c r="D90" s="6">
        <v>83.915675999999991</v>
      </c>
      <c r="E90">
        <f t="shared" si="10"/>
        <v>83915675.999999985</v>
      </c>
      <c r="F90">
        <f t="shared" si="17"/>
        <v>121</v>
      </c>
      <c r="G90">
        <v>0.121</v>
      </c>
      <c r="H90" s="3">
        <v>15</v>
      </c>
      <c r="I90" s="3">
        <v>0.71</v>
      </c>
      <c r="J90">
        <v>1.2E-2</v>
      </c>
      <c r="K90">
        <v>4.9500000000000002E-2</v>
      </c>
      <c r="L90">
        <f t="shared" si="15"/>
        <v>4.9646263794703091E-2</v>
      </c>
      <c r="M90">
        <f t="shared" si="16"/>
        <v>83.581199999999995</v>
      </c>
      <c r="N90">
        <f t="shared" si="11"/>
        <v>4.2674680691209617E-2</v>
      </c>
      <c r="O90" t="e">
        <f t="shared" si="12"/>
        <v>#NUM!</v>
      </c>
      <c r="P90" t="e">
        <f t="shared" si="13"/>
        <v>#NUM!</v>
      </c>
      <c r="Q90" t="e">
        <f t="shared" si="14"/>
        <v>#NUM!</v>
      </c>
      <c r="R90" t="e">
        <f t="shared" si="14"/>
        <v>#NUM!</v>
      </c>
    </row>
    <row r="91" spans="1:18" x14ac:dyDescent="0.2">
      <c r="A91" t="s">
        <v>15</v>
      </c>
      <c r="B91" t="s">
        <v>102</v>
      </c>
      <c r="C91" s="4" t="s">
        <v>115</v>
      </c>
      <c r="D91" s="6">
        <v>151.51441499999999</v>
      </c>
      <c r="E91">
        <f t="shared" si="10"/>
        <v>151514415</v>
      </c>
      <c r="F91">
        <f t="shared" si="17"/>
        <v>50.6</v>
      </c>
      <c r="G91">
        <v>5.0599999999999999E-2</v>
      </c>
      <c r="H91" s="3">
        <f>65.8*0.3048</f>
        <v>20.05584</v>
      </c>
      <c r="I91" s="3">
        <v>0.71018400000000004</v>
      </c>
      <c r="J91">
        <v>2E-3</v>
      </c>
      <c r="K91">
        <v>4.9500000000000002E-2</v>
      </c>
      <c r="L91">
        <f t="shared" si="15"/>
        <v>3.1721137903216928E-2</v>
      </c>
      <c r="M91">
        <f t="shared" si="16"/>
        <v>13.933810080000001</v>
      </c>
      <c r="N91">
        <f t="shared" si="11"/>
        <v>1.7012432626661876E-2</v>
      </c>
      <c r="O91" t="e">
        <f t="shared" si="12"/>
        <v>#NUM!</v>
      </c>
      <c r="P91" t="e">
        <f t="shared" si="13"/>
        <v>#NUM!</v>
      </c>
      <c r="Q91" t="e">
        <f t="shared" si="14"/>
        <v>#NUM!</v>
      </c>
      <c r="R91" t="e">
        <f t="shared" si="14"/>
        <v>#NUM!</v>
      </c>
    </row>
    <row r="92" spans="1:18" x14ac:dyDescent="0.2">
      <c r="A92" t="s">
        <v>15</v>
      </c>
      <c r="B92" t="s">
        <v>102</v>
      </c>
      <c r="C92" s="4" t="s">
        <v>116</v>
      </c>
      <c r="D92" s="6">
        <v>31.597877999999994</v>
      </c>
      <c r="E92">
        <f t="shared" si="10"/>
        <v>31597877.999999993</v>
      </c>
      <c r="F92">
        <f t="shared" si="17"/>
        <v>68.2</v>
      </c>
      <c r="G92">
        <v>6.8199999999999997E-2</v>
      </c>
      <c r="H92" s="3">
        <v>21.7</v>
      </c>
      <c r="I92" s="3">
        <v>0.76</v>
      </c>
      <c r="J92">
        <v>8.9999999999999993E-3</v>
      </c>
      <c r="K92">
        <v>4.9500000000000002E-2</v>
      </c>
      <c r="L92">
        <f t="shared" si="15"/>
        <v>4.6201054323615341E-2</v>
      </c>
      <c r="M92">
        <f t="shared" si="16"/>
        <v>67.100399999999993</v>
      </c>
      <c r="N92">
        <f t="shared" si="11"/>
        <v>6.0783790989069574E-2</v>
      </c>
      <c r="O92">
        <f t="shared" si="12"/>
        <v>7.3992180861860565E-3</v>
      </c>
      <c r="P92">
        <f t="shared" si="13"/>
        <v>1.0870808079329473E-2</v>
      </c>
      <c r="Q92">
        <f t="shared" si="14"/>
        <v>233075.36971486078</v>
      </c>
      <c r="R92">
        <f t="shared" si="14"/>
        <v>342430.45449887839</v>
      </c>
    </row>
    <row r="93" spans="1:18" x14ac:dyDescent="0.2">
      <c r="A93" t="s">
        <v>15</v>
      </c>
      <c r="B93" t="s">
        <v>102</v>
      </c>
      <c r="C93" s="4" t="s">
        <v>117</v>
      </c>
      <c r="D93" s="6">
        <v>80.548688999999996</v>
      </c>
      <c r="E93">
        <f t="shared" si="10"/>
        <v>80548689</v>
      </c>
      <c r="F93">
        <f t="shared" si="17"/>
        <v>110</v>
      </c>
      <c r="G93">
        <v>0.11</v>
      </c>
      <c r="H93" s="3">
        <v>22.3</v>
      </c>
      <c r="I93" s="3">
        <v>0.76</v>
      </c>
      <c r="J93">
        <v>4.0000000000000001E-3</v>
      </c>
      <c r="K93">
        <v>4.9500000000000002E-2</v>
      </c>
      <c r="L93">
        <f t="shared" si="15"/>
        <v>3.7723002890488071E-2</v>
      </c>
      <c r="M93">
        <f t="shared" si="16"/>
        <v>29.822400000000002</v>
      </c>
      <c r="N93">
        <f t="shared" si="11"/>
        <v>1.674931129476584E-2</v>
      </c>
      <c r="O93" t="e">
        <f t="shared" si="12"/>
        <v>#NUM!</v>
      </c>
      <c r="P93" t="e">
        <f t="shared" si="13"/>
        <v>#NUM!</v>
      </c>
      <c r="Q93" t="e">
        <f t="shared" si="14"/>
        <v>#NUM!</v>
      </c>
      <c r="R93" t="e">
        <f t="shared" si="14"/>
        <v>#NUM!</v>
      </c>
    </row>
    <row r="94" spans="1:18" x14ac:dyDescent="0.2">
      <c r="A94" t="s">
        <v>15</v>
      </c>
      <c r="B94" t="s">
        <v>102</v>
      </c>
      <c r="C94" s="4" t="s">
        <v>118</v>
      </c>
      <c r="D94" s="6">
        <v>38.849849999999996</v>
      </c>
      <c r="E94">
        <f t="shared" si="10"/>
        <v>38849850</v>
      </c>
      <c r="F94">
        <f t="shared" si="17"/>
        <v>71</v>
      </c>
      <c r="G94">
        <v>7.0999999999999994E-2</v>
      </c>
      <c r="H94" s="3">
        <v>13.2</v>
      </c>
      <c r="I94" s="3">
        <v>0.77</v>
      </c>
      <c r="J94">
        <v>4.0000000000000001E-3</v>
      </c>
      <c r="K94">
        <v>4.9500000000000002E-2</v>
      </c>
      <c r="L94">
        <f t="shared" si="15"/>
        <v>3.7723002890488071E-2</v>
      </c>
      <c r="M94">
        <f t="shared" si="16"/>
        <v>30.2148</v>
      </c>
      <c r="N94">
        <f t="shared" si="11"/>
        <v>2.6291079812206575E-2</v>
      </c>
      <c r="O94" t="e">
        <f t="shared" si="12"/>
        <v>#NUM!</v>
      </c>
      <c r="P94" t="e">
        <f t="shared" si="13"/>
        <v>#NUM!</v>
      </c>
      <c r="Q94" t="e">
        <f t="shared" si="14"/>
        <v>#NUM!</v>
      </c>
      <c r="R94" t="e">
        <f t="shared" si="14"/>
        <v>#NUM!</v>
      </c>
    </row>
    <row r="95" spans="1:18" x14ac:dyDescent="0.2">
      <c r="A95" t="s">
        <v>15</v>
      </c>
      <c r="B95" t="s">
        <v>102</v>
      </c>
      <c r="C95" s="4" t="s">
        <v>119</v>
      </c>
      <c r="D95" s="6">
        <v>114.218559</v>
      </c>
      <c r="E95">
        <f t="shared" si="10"/>
        <v>114218559</v>
      </c>
      <c r="F95">
        <f t="shared" si="17"/>
        <v>77.8</v>
      </c>
      <c r="G95">
        <v>7.7799999999999994E-2</v>
      </c>
      <c r="H95" s="3">
        <v>19.399999999999999</v>
      </c>
      <c r="I95" s="3">
        <v>0.78</v>
      </c>
      <c r="J95">
        <v>6.0000000000000001E-3</v>
      </c>
      <c r="K95">
        <v>4.9500000000000002E-2</v>
      </c>
      <c r="L95">
        <f t="shared" si="15"/>
        <v>4.1747365255706111E-2</v>
      </c>
      <c r="M95">
        <f t="shared" si="16"/>
        <v>45.910800000000002</v>
      </c>
      <c r="N95">
        <f t="shared" si="11"/>
        <v>3.6457116148632868E-2</v>
      </c>
      <c r="O95" t="e">
        <f t="shared" si="12"/>
        <v>#NUM!</v>
      </c>
      <c r="P95" t="e">
        <f t="shared" si="13"/>
        <v>#NUM!</v>
      </c>
      <c r="Q95" t="e">
        <f t="shared" si="14"/>
        <v>#NUM!</v>
      </c>
      <c r="R95" t="e">
        <f t="shared" si="14"/>
        <v>#NUM!</v>
      </c>
    </row>
    <row r="96" spans="1:18" x14ac:dyDescent="0.2">
      <c r="A96" t="s">
        <v>15</v>
      </c>
      <c r="B96" t="s">
        <v>102</v>
      </c>
      <c r="C96" s="4" t="s">
        <v>120</v>
      </c>
      <c r="D96" s="6">
        <v>111.11057099999999</v>
      </c>
      <c r="E96">
        <f t="shared" si="10"/>
        <v>111110571</v>
      </c>
      <c r="F96">
        <f t="shared" si="17"/>
        <v>119</v>
      </c>
      <c r="G96">
        <v>0.11899999999999999</v>
      </c>
      <c r="H96" s="3">
        <v>16.899999999999999</v>
      </c>
      <c r="I96" s="3">
        <v>0.79</v>
      </c>
      <c r="J96">
        <v>7.0000000000000001E-3</v>
      </c>
      <c r="K96">
        <v>4.9500000000000002E-2</v>
      </c>
      <c r="L96">
        <f t="shared" si="15"/>
        <v>4.3387614127786168E-2</v>
      </c>
      <c r="M96">
        <f t="shared" si="16"/>
        <v>54.249300000000005</v>
      </c>
      <c r="N96">
        <f t="shared" si="11"/>
        <v>2.8163992869875226E-2</v>
      </c>
      <c r="O96" t="e">
        <f t="shared" si="12"/>
        <v>#NUM!</v>
      </c>
      <c r="P96" t="e">
        <f t="shared" si="13"/>
        <v>#NUM!</v>
      </c>
      <c r="Q96" t="e">
        <f t="shared" si="14"/>
        <v>#NUM!</v>
      </c>
      <c r="R96" t="e">
        <f t="shared" si="14"/>
        <v>#NUM!</v>
      </c>
    </row>
    <row r="97" spans="1:18" x14ac:dyDescent="0.2">
      <c r="A97" t="s">
        <v>15</v>
      </c>
      <c r="B97" t="s">
        <v>102</v>
      </c>
      <c r="C97" s="4" t="s">
        <v>121</v>
      </c>
      <c r="D97" s="6">
        <v>119.657538</v>
      </c>
      <c r="E97">
        <f t="shared" si="10"/>
        <v>119657538</v>
      </c>
      <c r="F97">
        <f t="shared" si="17"/>
        <v>119</v>
      </c>
      <c r="G97">
        <v>0.11899999999999999</v>
      </c>
      <c r="H97" s="3">
        <v>25.8</v>
      </c>
      <c r="I97" s="3">
        <v>0.79</v>
      </c>
      <c r="J97">
        <v>8.9999999999999993E-3</v>
      </c>
      <c r="K97">
        <v>4.9500000000000002E-2</v>
      </c>
      <c r="L97">
        <f t="shared" si="15"/>
        <v>4.6201054323615341E-2</v>
      </c>
      <c r="M97">
        <f t="shared" si="16"/>
        <v>69.749099999999999</v>
      </c>
      <c r="N97">
        <f t="shared" si="11"/>
        <v>3.6210847975553857E-2</v>
      </c>
      <c r="O97" t="e">
        <f t="shared" si="12"/>
        <v>#NUM!</v>
      </c>
      <c r="P97" t="e">
        <f t="shared" si="13"/>
        <v>#NUM!</v>
      </c>
      <c r="Q97" t="e">
        <f t="shared" si="14"/>
        <v>#NUM!</v>
      </c>
      <c r="R97" t="e">
        <f t="shared" si="14"/>
        <v>#NUM!</v>
      </c>
    </row>
    <row r="98" spans="1:18" x14ac:dyDescent="0.2">
      <c r="A98" t="s">
        <v>15</v>
      </c>
      <c r="B98" t="s">
        <v>102</v>
      </c>
      <c r="C98" s="4" t="s">
        <v>122</v>
      </c>
      <c r="D98" s="6">
        <v>196.32124199999998</v>
      </c>
      <c r="E98">
        <f t="shared" si="10"/>
        <v>196321241.99999997</v>
      </c>
      <c r="F98">
        <f t="shared" si="17"/>
        <v>38.199999999999996</v>
      </c>
      <c r="G98">
        <v>3.8199999999999998E-2</v>
      </c>
      <c r="H98" s="3">
        <v>32.299999999999997</v>
      </c>
      <c r="I98" s="3">
        <v>0.82</v>
      </c>
      <c r="J98">
        <v>1E-3</v>
      </c>
      <c r="K98">
        <v>4.9500000000000002E-2</v>
      </c>
      <c r="L98">
        <f t="shared" si="15"/>
        <v>2.6674191150583844E-2</v>
      </c>
      <c r="M98">
        <f t="shared" si="16"/>
        <v>8.0442</v>
      </c>
      <c r="N98">
        <f t="shared" si="11"/>
        <v>1.3009677931143901E-2</v>
      </c>
      <c r="O98" t="e">
        <f t="shared" si="12"/>
        <v>#NUM!</v>
      </c>
      <c r="P98" t="e">
        <f t="shared" si="13"/>
        <v>#NUM!</v>
      </c>
      <c r="Q98" t="e">
        <f t="shared" si="14"/>
        <v>#NUM!</v>
      </c>
      <c r="R98" t="e">
        <f t="shared" si="14"/>
        <v>#NUM!</v>
      </c>
    </row>
    <row r="99" spans="1:18" x14ac:dyDescent="0.2">
      <c r="A99" t="s">
        <v>15</v>
      </c>
      <c r="B99" t="s">
        <v>102</v>
      </c>
      <c r="C99" s="4" t="s">
        <v>123</v>
      </c>
      <c r="D99" s="6">
        <v>198.652233</v>
      </c>
      <c r="E99">
        <f t="shared" si="10"/>
        <v>198652233</v>
      </c>
      <c r="F99">
        <f t="shared" si="17"/>
        <v>98.8</v>
      </c>
      <c r="G99">
        <v>9.8799999999999999E-2</v>
      </c>
      <c r="H99" s="3">
        <v>44.5</v>
      </c>
      <c r="I99" s="3">
        <v>0.83</v>
      </c>
      <c r="J99">
        <v>4.0000000000000001E-3</v>
      </c>
      <c r="K99">
        <v>4.9500000000000002E-2</v>
      </c>
      <c r="L99">
        <f t="shared" si="15"/>
        <v>3.7723002890488071E-2</v>
      </c>
      <c r="M99">
        <f t="shared" si="16"/>
        <v>32.569199999999995</v>
      </c>
      <c r="N99">
        <f t="shared" si="11"/>
        <v>2.036559931296773E-2</v>
      </c>
      <c r="O99" t="e">
        <f t="shared" si="12"/>
        <v>#NUM!</v>
      </c>
      <c r="P99" t="e">
        <f t="shared" si="13"/>
        <v>#NUM!</v>
      </c>
      <c r="Q99" t="e">
        <f t="shared" si="14"/>
        <v>#NUM!</v>
      </c>
      <c r="R99" t="e">
        <f t="shared" si="14"/>
        <v>#NUM!</v>
      </c>
    </row>
    <row r="100" spans="1:18" x14ac:dyDescent="0.2">
      <c r="A100" t="s">
        <v>15</v>
      </c>
      <c r="B100" t="s">
        <v>102</v>
      </c>
      <c r="C100" s="4" t="s">
        <v>124</v>
      </c>
      <c r="D100" s="6">
        <v>113.44156199999999</v>
      </c>
      <c r="E100">
        <f t="shared" si="10"/>
        <v>113441561.99999999</v>
      </c>
      <c r="F100">
        <f t="shared" si="17"/>
        <v>58.4</v>
      </c>
      <c r="G100">
        <v>5.8400000000000001E-2</v>
      </c>
      <c r="H100" s="3">
        <v>21.1</v>
      </c>
      <c r="I100" s="3">
        <v>0.84</v>
      </c>
      <c r="J100">
        <v>6.0000000000000001E-3</v>
      </c>
      <c r="K100">
        <v>4.9500000000000002E-2</v>
      </c>
      <c r="L100">
        <f t="shared" si="15"/>
        <v>4.1747365255706111E-2</v>
      </c>
      <c r="M100">
        <f t="shared" si="16"/>
        <v>49.442399999999999</v>
      </c>
      <c r="N100">
        <f t="shared" si="11"/>
        <v>5.2303860523038606E-2</v>
      </c>
      <c r="O100">
        <f t="shared" si="12"/>
        <v>7.0616033166609742E-4</v>
      </c>
      <c r="P100">
        <f t="shared" si="13"/>
        <v>5.1587958824897322E-3</v>
      </c>
      <c r="Q100">
        <f t="shared" si="14"/>
        <v>22244.05044748207</v>
      </c>
      <c r="R100">
        <f t="shared" si="14"/>
        <v>162502.07029842655</v>
      </c>
    </row>
    <row r="101" spans="1:18" x14ac:dyDescent="0.2">
      <c r="A101" t="s">
        <v>15</v>
      </c>
      <c r="B101" t="s">
        <v>102</v>
      </c>
      <c r="C101" s="4" t="s">
        <v>125</v>
      </c>
      <c r="D101" s="6">
        <v>129.24050099999999</v>
      </c>
      <c r="E101">
        <f t="shared" si="10"/>
        <v>129240501</v>
      </c>
      <c r="F101">
        <f t="shared" si="17"/>
        <v>96.4</v>
      </c>
      <c r="G101">
        <v>9.64E-2</v>
      </c>
      <c r="H101" s="3">
        <v>25.1</v>
      </c>
      <c r="I101" s="3">
        <v>0.84</v>
      </c>
      <c r="J101">
        <v>1E-3</v>
      </c>
      <c r="K101">
        <v>4.9500000000000002E-2</v>
      </c>
      <c r="L101">
        <f t="shared" si="15"/>
        <v>2.6674191150583844E-2</v>
      </c>
      <c r="M101">
        <f t="shared" si="16"/>
        <v>8.2403999999999993</v>
      </c>
      <c r="N101">
        <f t="shared" si="11"/>
        <v>5.2810260279139943E-3</v>
      </c>
      <c r="O101" t="e">
        <f t="shared" si="12"/>
        <v>#NUM!</v>
      </c>
      <c r="P101" t="e">
        <f t="shared" si="13"/>
        <v>#NUM!</v>
      </c>
      <c r="Q101" t="e">
        <f t="shared" si="14"/>
        <v>#NUM!</v>
      </c>
      <c r="R101" t="e">
        <f t="shared" si="14"/>
        <v>#NUM!</v>
      </c>
    </row>
    <row r="102" spans="1:18" x14ac:dyDescent="0.2">
      <c r="A102" t="s">
        <v>15</v>
      </c>
      <c r="B102" t="s">
        <v>102</v>
      </c>
      <c r="C102" s="4" t="s">
        <v>126</v>
      </c>
      <c r="D102" s="6">
        <v>352.23863999999998</v>
      </c>
      <c r="E102">
        <f t="shared" si="10"/>
        <v>352238640</v>
      </c>
      <c r="F102">
        <f t="shared" si="17"/>
        <v>86.1</v>
      </c>
      <c r="G102">
        <v>8.6099999999999996E-2</v>
      </c>
      <c r="H102" s="3">
        <v>19.100000000000001</v>
      </c>
      <c r="I102" s="3">
        <v>0.86</v>
      </c>
      <c r="J102">
        <v>4.0000000000000001E-3</v>
      </c>
      <c r="K102">
        <v>4.9500000000000002E-2</v>
      </c>
      <c r="L102">
        <f t="shared" si="15"/>
        <v>3.7723002890488071E-2</v>
      </c>
      <c r="M102">
        <f t="shared" si="16"/>
        <v>33.746400000000001</v>
      </c>
      <c r="N102">
        <f t="shared" si="11"/>
        <v>2.4214268116707145E-2</v>
      </c>
      <c r="O102" t="e">
        <f t="shared" si="12"/>
        <v>#NUM!</v>
      </c>
      <c r="P102" t="e">
        <f t="shared" si="13"/>
        <v>#NUM!</v>
      </c>
      <c r="Q102" t="e">
        <f t="shared" si="14"/>
        <v>#NUM!</v>
      </c>
      <c r="R102" t="e">
        <f t="shared" si="14"/>
        <v>#NUM!</v>
      </c>
    </row>
    <row r="103" spans="1:18" x14ac:dyDescent="0.2">
      <c r="A103" t="s">
        <v>15</v>
      </c>
      <c r="B103" t="s">
        <v>102</v>
      </c>
      <c r="C103" s="4" t="s">
        <v>127</v>
      </c>
      <c r="D103" s="6">
        <v>163.16936999999999</v>
      </c>
      <c r="E103">
        <f t="shared" si="10"/>
        <v>163169370</v>
      </c>
      <c r="F103">
        <f t="shared" si="17"/>
        <v>67</v>
      </c>
      <c r="G103">
        <v>6.7000000000000004E-2</v>
      </c>
      <c r="H103" s="3">
        <v>29.6</v>
      </c>
      <c r="I103" s="3">
        <v>0.9</v>
      </c>
      <c r="J103">
        <v>3.0000000000000001E-3</v>
      </c>
      <c r="K103">
        <v>4.9500000000000002E-2</v>
      </c>
      <c r="L103">
        <f t="shared" si="15"/>
        <v>3.5105209789810736E-2</v>
      </c>
      <c r="M103">
        <f t="shared" si="16"/>
        <v>26.487000000000002</v>
      </c>
      <c r="N103">
        <f t="shared" si="11"/>
        <v>2.442333785617368E-2</v>
      </c>
      <c r="O103" t="e">
        <f t="shared" si="12"/>
        <v>#NUM!</v>
      </c>
      <c r="P103" t="e">
        <f t="shared" si="13"/>
        <v>#NUM!</v>
      </c>
      <c r="Q103" t="e">
        <f t="shared" si="14"/>
        <v>#NUM!</v>
      </c>
      <c r="R103" t="e">
        <f t="shared" si="14"/>
        <v>#NUM!</v>
      </c>
    </row>
    <row r="104" spans="1:18" x14ac:dyDescent="0.2">
      <c r="A104" t="s">
        <v>15</v>
      </c>
      <c r="B104" t="s">
        <v>102</v>
      </c>
      <c r="C104" s="4" t="s">
        <v>128</v>
      </c>
      <c r="D104" s="6">
        <v>182.335296</v>
      </c>
      <c r="E104">
        <f t="shared" si="10"/>
        <v>182335296</v>
      </c>
      <c r="F104">
        <f t="shared" si="17"/>
        <v>24.2</v>
      </c>
      <c r="G104">
        <v>2.4199999999999999E-2</v>
      </c>
      <c r="H104" s="3">
        <v>33.83</v>
      </c>
      <c r="I104" s="3">
        <v>0.9</v>
      </c>
      <c r="J104">
        <v>1E-3</v>
      </c>
      <c r="K104">
        <v>4.9500000000000002E-2</v>
      </c>
      <c r="L104">
        <f t="shared" si="15"/>
        <v>2.6674191150583844E-2</v>
      </c>
      <c r="M104">
        <f t="shared" si="16"/>
        <v>8.8290000000000006</v>
      </c>
      <c r="N104">
        <f t="shared" si="11"/>
        <v>2.2539444027047335E-2</v>
      </c>
      <c r="O104" t="e">
        <f t="shared" si="12"/>
        <v>#NUM!</v>
      </c>
      <c r="P104" t="e">
        <f t="shared" si="13"/>
        <v>#NUM!</v>
      </c>
      <c r="Q104" t="e">
        <f t="shared" si="14"/>
        <v>#NUM!</v>
      </c>
      <c r="R104" t="e">
        <f t="shared" si="14"/>
        <v>#NUM!</v>
      </c>
    </row>
    <row r="105" spans="1:18" x14ac:dyDescent="0.2">
      <c r="A105" t="s">
        <v>15</v>
      </c>
      <c r="B105" t="s">
        <v>102</v>
      </c>
      <c r="C105" s="4" t="s">
        <v>129</v>
      </c>
      <c r="D105" s="6">
        <v>45.324824999999997</v>
      </c>
      <c r="E105">
        <f t="shared" si="10"/>
        <v>45324825</v>
      </c>
      <c r="F105">
        <f t="shared" si="17"/>
        <v>14.5</v>
      </c>
      <c r="G105">
        <v>1.4500000000000001E-2</v>
      </c>
      <c r="H105" s="3">
        <v>17.5</v>
      </c>
      <c r="I105" s="3">
        <v>0.93</v>
      </c>
      <c r="J105">
        <v>1E-3</v>
      </c>
      <c r="K105">
        <v>4.9500000000000002E-2</v>
      </c>
      <c r="L105">
        <f t="shared" si="15"/>
        <v>2.6674191150583844E-2</v>
      </c>
      <c r="M105">
        <f t="shared" si="16"/>
        <v>9.1233000000000004</v>
      </c>
      <c r="N105">
        <f t="shared" si="11"/>
        <v>3.8871473354231974E-2</v>
      </c>
      <c r="O105" t="e">
        <f t="shared" si="12"/>
        <v>#NUM!</v>
      </c>
      <c r="P105">
        <f t="shared" si="13"/>
        <v>6.5743321623392185E-4</v>
      </c>
      <c r="Q105" t="e">
        <f t="shared" si="14"/>
        <v>#NUM!</v>
      </c>
      <c r="R105">
        <f t="shared" si="14"/>
        <v>20709.146311368539</v>
      </c>
    </row>
    <row r="106" spans="1:18" x14ac:dyDescent="0.2">
      <c r="A106" t="s">
        <v>15</v>
      </c>
      <c r="B106" t="s">
        <v>102</v>
      </c>
      <c r="C106" s="4" t="s">
        <v>130</v>
      </c>
      <c r="D106" s="6">
        <v>192.17725799999999</v>
      </c>
      <c r="E106">
        <f t="shared" si="10"/>
        <v>192177258</v>
      </c>
      <c r="F106">
        <f t="shared" si="17"/>
        <v>10.1</v>
      </c>
      <c r="G106">
        <v>1.01E-2</v>
      </c>
      <c r="H106" s="3">
        <f>72*0.3048</f>
        <v>21.945600000000002</v>
      </c>
      <c r="I106" s="3">
        <v>0.93</v>
      </c>
      <c r="J106">
        <v>1E-3</v>
      </c>
      <c r="K106">
        <v>4.9500000000000002E-2</v>
      </c>
      <c r="L106">
        <f t="shared" si="15"/>
        <v>2.6674191150583844E-2</v>
      </c>
      <c r="M106">
        <f t="shared" si="16"/>
        <v>9.1233000000000004</v>
      </c>
      <c r="N106">
        <f t="shared" si="11"/>
        <v>5.5805580558055817E-2</v>
      </c>
      <c r="O106">
        <f t="shared" si="12"/>
        <v>1.781492999225974E-4</v>
      </c>
      <c r="P106">
        <f t="shared" si="13"/>
        <v>1.7690426366936277E-3</v>
      </c>
      <c r="Q106">
        <f t="shared" si="14"/>
        <v>5611.7029475618183</v>
      </c>
      <c r="R106">
        <f t="shared" si="14"/>
        <v>55724.843055849269</v>
      </c>
    </row>
    <row r="107" spans="1:18" x14ac:dyDescent="0.2">
      <c r="A107" t="s">
        <v>15</v>
      </c>
      <c r="B107" t="s">
        <v>102</v>
      </c>
      <c r="C107" s="4" t="s">
        <v>131</v>
      </c>
      <c r="D107" s="6">
        <v>137.26946999999998</v>
      </c>
      <c r="E107">
        <f t="shared" si="10"/>
        <v>137269469.99999997</v>
      </c>
      <c r="F107">
        <f t="shared" si="17"/>
        <v>45.3</v>
      </c>
      <c r="G107">
        <v>4.53E-2</v>
      </c>
      <c r="H107" s="3">
        <v>32.299999999999997</v>
      </c>
      <c r="I107" s="3">
        <v>0.95</v>
      </c>
      <c r="J107">
        <v>3.0000000000000001E-3</v>
      </c>
      <c r="K107">
        <v>4.9500000000000002E-2</v>
      </c>
      <c r="L107">
        <f t="shared" si="15"/>
        <v>3.5105209789810736E-2</v>
      </c>
      <c r="M107">
        <f t="shared" si="16"/>
        <v>27.958500000000001</v>
      </c>
      <c r="N107">
        <f t="shared" si="11"/>
        <v>3.8129640778647403E-2</v>
      </c>
      <c r="O107" t="e">
        <f t="shared" si="12"/>
        <v>#NUM!</v>
      </c>
      <c r="P107">
        <f t="shared" si="13"/>
        <v>8.2733677067508833E-4</v>
      </c>
      <c r="Q107" t="e">
        <f t="shared" si="14"/>
        <v>#NUM!</v>
      </c>
      <c r="R107">
        <f t="shared" si="14"/>
        <v>26061.108276265284</v>
      </c>
    </row>
    <row r="108" spans="1:18" x14ac:dyDescent="0.2">
      <c r="A108" t="s">
        <v>15</v>
      </c>
      <c r="B108" t="s">
        <v>102</v>
      </c>
      <c r="C108" s="4" t="s">
        <v>132</v>
      </c>
      <c r="D108" s="6">
        <v>61.641762</v>
      </c>
      <c r="E108">
        <f t="shared" si="10"/>
        <v>61641762</v>
      </c>
      <c r="F108">
        <f t="shared" si="17"/>
        <v>115</v>
      </c>
      <c r="G108">
        <v>0.115</v>
      </c>
      <c r="H108" s="3">
        <v>20.9</v>
      </c>
      <c r="I108" s="3">
        <v>0.98</v>
      </c>
      <c r="J108">
        <v>0.01</v>
      </c>
      <c r="K108">
        <v>4.9500000000000002E-2</v>
      </c>
      <c r="L108">
        <f t="shared" si="15"/>
        <v>4.7434164902525701E-2</v>
      </c>
      <c r="M108">
        <f t="shared" si="16"/>
        <v>96.137999999999991</v>
      </c>
      <c r="N108">
        <f t="shared" si="11"/>
        <v>5.164690382081686E-2</v>
      </c>
      <c r="O108">
        <f t="shared" si="12"/>
        <v>1.295027266728083E-3</v>
      </c>
      <c r="P108">
        <f t="shared" si="13"/>
        <v>3.5596462959690163E-3</v>
      </c>
      <c r="Q108">
        <f t="shared" si="14"/>
        <v>40793.358901934618</v>
      </c>
      <c r="R108">
        <f t="shared" si="14"/>
        <v>112128.85832302402</v>
      </c>
    </row>
    <row r="109" spans="1:18" x14ac:dyDescent="0.2">
      <c r="A109" t="s">
        <v>15</v>
      </c>
      <c r="B109" t="s">
        <v>102</v>
      </c>
      <c r="C109" s="4" t="s">
        <v>133</v>
      </c>
      <c r="D109" s="6">
        <v>97.642623</v>
      </c>
      <c r="E109">
        <f t="shared" si="10"/>
        <v>97642623</v>
      </c>
      <c r="F109">
        <f t="shared" si="17"/>
        <v>81.900000000000006</v>
      </c>
      <c r="G109">
        <v>8.1900000000000001E-2</v>
      </c>
      <c r="H109" s="3">
        <v>28.1</v>
      </c>
      <c r="I109" s="3">
        <v>1</v>
      </c>
      <c r="J109">
        <v>6.0000000000000001E-3</v>
      </c>
      <c r="K109">
        <v>4.9500000000000002E-2</v>
      </c>
      <c r="L109">
        <f t="shared" si="15"/>
        <v>4.1747365255706111E-2</v>
      </c>
      <c r="M109">
        <f t="shared" si="16"/>
        <v>58.86</v>
      </c>
      <c r="N109">
        <f t="shared" si="11"/>
        <v>4.44000444000444E-2</v>
      </c>
      <c r="O109" t="e">
        <f t="shared" si="12"/>
        <v>#NUM!</v>
      </c>
      <c r="P109">
        <f t="shared" si="13"/>
        <v>1.437229886269536E-3</v>
      </c>
      <c r="Q109" t="e">
        <f t="shared" si="14"/>
        <v>#NUM!</v>
      </c>
      <c r="R109">
        <f t="shared" si="14"/>
        <v>45272.741417490382</v>
      </c>
    </row>
    <row r="110" spans="1:18" x14ac:dyDescent="0.2">
      <c r="A110" t="s">
        <v>15</v>
      </c>
      <c r="B110" t="s">
        <v>102</v>
      </c>
      <c r="C110" s="4" t="s">
        <v>134</v>
      </c>
      <c r="D110" s="6">
        <v>352.23863999999998</v>
      </c>
      <c r="E110">
        <f t="shared" si="10"/>
        <v>352238640</v>
      </c>
      <c r="F110">
        <f t="shared" si="17"/>
        <v>119</v>
      </c>
      <c r="G110">
        <v>0.11899999999999999</v>
      </c>
      <c r="H110" s="3">
        <v>48.5</v>
      </c>
      <c r="I110" s="3">
        <v>1.05</v>
      </c>
      <c r="J110">
        <v>2E-3</v>
      </c>
      <c r="K110">
        <v>4.9500000000000002E-2</v>
      </c>
      <c r="L110">
        <f t="shared" si="15"/>
        <v>3.1721137903216928E-2</v>
      </c>
      <c r="M110">
        <f t="shared" si="16"/>
        <v>20.600999999999999</v>
      </c>
      <c r="N110">
        <f t="shared" si="11"/>
        <v>1.0695187165775402E-2</v>
      </c>
      <c r="O110" t="e">
        <f t="shared" si="12"/>
        <v>#NUM!</v>
      </c>
      <c r="P110" t="e">
        <f t="shared" si="13"/>
        <v>#NUM!</v>
      </c>
      <c r="Q110" t="e">
        <f t="shared" si="14"/>
        <v>#NUM!</v>
      </c>
      <c r="R110" t="e">
        <f t="shared" si="14"/>
        <v>#NUM!</v>
      </c>
    </row>
    <row r="111" spans="1:18" x14ac:dyDescent="0.2">
      <c r="A111" t="s">
        <v>15</v>
      </c>
      <c r="B111" t="s">
        <v>102</v>
      </c>
      <c r="C111" s="4" t="s">
        <v>135</v>
      </c>
      <c r="D111" s="6">
        <v>209.27119199999999</v>
      </c>
      <c r="E111">
        <f t="shared" si="10"/>
        <v>209271191.99999997</v>
      </c>
      <c r="F111">
        <f t="shared" si="17"/>
        <v>24.4</v>
      </c>
      <c r="G111">
        <v>2.4399999999999998E-2</v>
      </c>
      <c r="H111" s="3">
        <f>63.7*0.3048</f>
        <v>19.415760000000002</v>
      </c>
      <c r="I111" s="3">
        <v>1.1033759999999999</v>
      </c>
      <c r="J111">
        <v>1E-3</v>
      </c>
      <c r="K111">
        <v>4.9500000000000002E-2</v>
      </c>
      <c r="L111">
        <f t="shared" si="15"/>
        <v>2.6674191150583844E-2</v>
      </c>
      <c r="M111">
        <f t="shared" si="16"/>
        <v>10.824118559999999</v>
      </c>
      <c r="N111">
        <f t="shared" si="11"/>
        <v>2.7406259314456036E-2</v>
      </c>
      <c r="O111" t="e">
        <f t="shared" si="12"/>
        <v>#NUM!</v>
      </c>
      <c r="P111">
        <f t="shared" si="13"/>
        <v>2.3411724136196122E-5</v>
      </c>
      <c r="Q111" t="e">
        <f t="shared" si="14"/>
        <v>#NUM!</v>
      </c>
      <c r="R111">
        <f t="shared" si="14"/>
        <v>737.46931029017787</v>
      </c>
    </row>
    <row r="112" spans="1:18" x14ac:dyDescent="0.2">
      <c r="A112" t="s">
        <v>15</v>
      </c>
      <c r="B112" t="s">
        <v>102</v>
      </c>
      <c r="C112" s="4" t="s">
        <v>136</v>
      </c>
      <c r="D112" s="6">
        <v>536.12792999999999</v>
      </c>
      <c r="E112">
        <f t="shared" si="10"/>
        <v>536127930</v>
      </c>
      <c r="F112">
        <f t="shared" si="17"/>
        <v>51.6</v>
      </c>
      <c r="G112">
        <v>5.16E-2</v>
      </c>
      <c r="H112" s="3">
        <v>61.6</v>
      </c>
      <c r="I112" s="3">
        <v>1.1200000000000001</v>
      </c>
      <c r="J112">
        <v>1E-3</v>
      </c>
      <c r="K112">
        <v>4.9500000000000002E-2</v>
      </c>
      <c r="L112">
        <f t="shared" si="15"/>
        <v>2.6674191150583844E-2</v>
      </c>
      <c r="M112">
        <f t="shared" si="16"/>
        <v>10.987200000000001</v>
      </c>
      <c r="N112">
        <f t="shared" si="11"/>
        <v>1.3154803852478273E-2</v>
      </c>
      <c r="O112" t="e">
        <f t="shared" si="12"/>
        <v>#NUM!</v>
      </c>
      <c r="P112" t="e">
        <f t="shared" si="13"/>
        <v>#NUM!</v>
      </c>
      <c r="Q112" t="e">
        <f t="shared" si="14"/>
        <v>#NUM!</v>
      </c>
      <c r="R112" t="e">
        <f t="shared" si="14"/>
        <v>#NUM!</v>
      </c>
    </row>
    <row r="113" spans="1:18" x14ac:dyDescent="0.2">
      <c r="A113" t="s">
        <v>15</v>
      </c>
      <c r="B113" t="s">
        <v>102</v>
      </c>
      <c r="C113" s="4" t="s">
        <v>137</v>
      </c>
      <c r="D113" s="6">
        <v>313.38878999999997</v>
      </c>
      <c r="E113">
        <f t="shared" si="10"/>
        <v>313388790</v>
      </c>
      <c r="F113">
        <f t="shared" si="17"/>
        <v>67.2</v>
      </c>
      <c r="G113">
        <v>6.7199999999999996E-2</v>
      </c>
      <c r="H113" s="3">
        <v>49.1</v>
      </c>
      <c r="I113" s="3">
        <v>1.1499999999999999</v>
      </c>
      <c r="J113">
        <v>3.0000000000000001E-3</v>
      </c>
      <c r="K113">
        <v>4.9500000000000002E-2</v>
      </c>
      <c r="L113">
        <f t="shared" si="15"/>
        <v>3.5105209789810736E-2</v>
      </c>
      <c r="M113">
        <f t="shared" si="16"/>
        <v>33.844500000000004</v>
      </c>
      <c r="N113">
        <f t="shared" si="11"/>
        <v>3.1114718614718619E-2</v>
      </c>
      <c r="O113" t="e">
        <f t="shared" si="12"/>
        <v>#NUM!</v>
      </c>
      <c r="P113" t="e">
        <f t="shared" si="13"/>
        <v>#NUM!</v>
      </c>
      <c r="Q113" t="e">
        <f t="shared" si="14"/>
        <v>#NUM!</v>
      </c>
      <c r="R113" t="e">
        <f t="shared" si="14"/>
        <v>#NUM!</v>
      </c>
    </row>
    <row r="114" spans="1:18" x14ac:dyDescent="0.2">
      <c r="A114" t="s">
        <v>15</v>
      </c>
      <c r="B114" t="s">
        <v>102</v>
      </c>
      <c r="C114" s="4" t="s">
        <v>138</v>
      </c>
      <c r="D114" s="6">
        <v>448.06826999999998</v>
      </c>
      <c r="E114">
        <f t="shared" si="10"/>
        <v>448068270</v>
      </c>
      <c r="F114">
        <f t="shared" si="17"/>
        <v>133</v>
      </c>
      <c r="G114">
        <v>0.13300000000000001</v>
      </c>
      <c r="H114" s="3">
        <v>61.6</v>
      </c>
      <c r="I114" s="3">
        <v>1.17</v>
      </c>
      <c r="J114">
        <v>3.0000000000000001E-3</v>
      </c>
      <c r="K114">
        <v>4.9500000000000002E-2</v>
      </c>
      <c r="L114">
        <f t="shared" si="15"/>
        <v>3.5105209789810736E-2</v>
      </c>
      <c r="M114">
        <f t="shared" si="16"/>
        <v>34.433099999999996</v>
      </c>
      <c r="N114">
        <f t="shared" si="11"/>
        <v>1.5994531784005464E-2</v>
      </c>
      <c r="O114" t="e">
        <f t="shared" si="12"/>
        <v>#NUM!</v>
      </c>
      <c r="P114" t="e">
        <f t="shared" si="13"/>
        <v>#NUM!</v>
      </c>
      <c r="Q114" t="e">
        <f t="shared" si="14"/>
        <v>#NUM!</v>
      </c>
      <c r="R114" t="e">
        <f t="shared" si="14"/>
        <v>#NUM!</v>
      </c>
    </row>
    <row r="115" spans="1:18" x14ac:dyDescent="0.2">
      <c r="A115" t="s">
        <v>15</v>
      </c>
      <c r="B115" t="s">
        <v>102</v>
      </c>
      <c r="C115" s="4" t="s">
        <v>139</v>
      </c>
      <c r="D115" s="6">
        <v>132.86648699999998</v>
      </c>
      <c r="E115">
        <f t="shared" si="10"/>
        <v>132866486.99999999</v>
      </c>
      <c r="F115">
        <f t="shared" si="17"/>
        <v>50.6</v>
      </c>
      <c r="G115">
        <v>5.0599999999999999E-2</v>
      </c>
      <c r="H115" s="3">
        <v>22.7</v>
      </c>
      <c r="I115" s="3">
        <v>1.22</v>
      </c>
      <c r="J115">
        <v>1E-3</v>
      </c>
      <c r="K115">
        <v>4.9500000000000002E-2</v>
      </c>
      <c r="L115">
        <f t="shared" si="15"/>
        <v>2.6674191150583844E-2</v>
      </c>
      <c r="M115">
        <f t="shared" si="16"/>
        <v>11.9682</v>
      </c>
      <c r="N115">
        <f t="shared" si="11"/>
        <v>1.4612528446520542E-2</v>
      </c>
      <c r="O115" t="e">
        <f t="shared" si="12"/>
        <v>#NUM!</v>
      </c>
      <c r="P115" t="e">
        <f t="shared" si="13"/>
        <v>#NUM!</v>
      </c>
      <c r="Q115" t="e">
        <f t="shared" si="14"/>
        <v>#NUM!</v>
      </c>
      <c r="R115" t="e">
        <f t="shared" si="14"/>
        <v>#NUM!</v>
      </c>
    </row>
    <row r="116" spans="1:18" x14ac:dyDescent="0.2">
      <c r="A116" t="s">
        <v>15</v>
      </c>
      <c r="B116" t="s">
        <v>102</v>
      </c>
      <c r="C116" s="4" t="s">
        <v>140</v>
      </c>
      <c r="D116" s="6">
        <v>471.37817999999999</v>
      </c>
      <c r="E116">
        <f t="shared" si="10"/>
        <v>471378180</v>
      </c>
      <c r="F116">
        <f t="shared" si="17"/>
        <v>107</v>
      </c>
      <c r="G116">
        <v>0.107</v>
      </c>
      <c r="H116" s="3">
        <v>54.6</v>
      </c>
      <c r="I116" s="3">
        <v>1.26</v>
      </c>
      <c r="J116">
        <v>2E-3</v>
      </c>
      <c r="K116">
        <v>4.9500000000000002E-2</v>
      </c>
      <c r="L116">
        <f t="shared" si="15"/>
        <v>3.1721137903216928E-2</v>
      </c>
      <c r="M116">
        <f t="shared" si="16"/>
        <v>24.7212</v>
      </c>
      <c r="N116">
        <f t="shared" si="11"/>
        <v>1.427357689039932E-2</v>
      </c>
      <c r="O116" t="e">
        <f t="shared" si="12"/>
        <v>#NUM!</v>
      </c>
      <c r="P116" t="e">
        <f t="shared" si="13"/>
        <v>#NUM!</v>
      </c>
      <c r="Q116" t="e">
        <f t="shared" si="14"/>
        <v>#NUM!</v>
      </c>
      <c r="R116" t="e">
        <f t="shared" si="14"/>
        <v>#NUM!</v>
      </c>
    </row>
    <row r="117" spans="1:18" x14ac:dyDescent="0.2">
      <c r="A117" t="s">
        <v>15</v>
      </c>
      <c r="B117" t="s">
        <v>102</v>
      </c>
      <c r="C117" s="4" t="s">
        <v>141</v>
      </c>
      <c r="D117" s="6">
        <v>411.80840999999998</v>
      </c>
      <c r="E117">
        <f t="shared" si="10"/>
        <v>411808410</v>
      </c>
      <c r="F117">
        <f t="shared" si="17"/>
        <v>33.099999999999994</v>
      </c>
      <c r="G117">
        <v>3.3099999999999997E-2</v>
      </c>
      <c r="H117" s="3">
        <v>47.9</v>
      </c>
      <c r="I117" s="3">
        <v>1.3</v>
      </c>
      <c r="J117">
        <v>1E-3</v>
      </c>
      <c r="K117">
        <v>4.9500000000000002E-2</v>
      </c>
      <c r="L117">
        <f t="shared" si="15"/>
        <v>2.6674191150583844E-2</v>
      </c>
      <c r="M117">
        <f t="shared" si="16"/>
        <v>12.753</v>
      </c>
      <c r="N117">
        <f t="shared" si="11"/>
        <v>2.3802984528060057E-2</v>
      </c>
      <c r="O117" t="e">
        <f t="shared" si="12"/>
        <v>#NUM!</v>
      </c>
      <c r="P117" t="e">
        <f t="shared" si="13"/>
        <v>#NUM!</v>
      </c>
      <c r="Q117" t="e">
        <f t="shared" si="14"/>
        <v>#NUM!</v>
      </c>
      <c r="R117" t="e">
        <f t="shared" si="14"/>
        <v>#NUM!</v>
      </c>
    </row>
    <row r="118" spans="1:18" x14ac:dyDescent="0.2">
      <c r="A118" t="s">
        <v>15</v>
      </c>
      <c r="B118" t="s">
        <v>102</v>
      </c>
      <c r="C118" s="4" t="s">
        <v>142</v>
      </c>
      <c r="D118" s="6">
        <v>192.43625699999998</v>
      </c>
      <c r="E118">
        <f t="shared" si="10"/>
        <v>192436256.99999997</v>
      </c>
      <c r="F118">
        <f t="shared" si="17"/>
        <v>33.200000000000003</v>
      </c>
      <c r="G118">
        <v>3.32E-2</v>
      </c>
      <c r="H118" s="3">
        <v>33.200000000000003</v>
      </c>
      <c r="I118" s="3">
        <v>1.33</v>
      </c>
      <c r="J118">
        <v>1E-3</v>
      </c>
      <c r="K118">
        <v>4.9500000000000002E-2</v>
      </c>
      <c r="L118">
        <f t="shared" si="15"/>
        <v>2.6674191150583844E-2</v>
      </c>
      <c r="M118">
        <f t="shared" si="16"/>
        <v>13.047300000000002</v>
      </c>
      <c r="N118">
        <f t="shared" si="11"/>
        <v>2.4278933917488137E-2</v>
      </c>
      <c r="O118" t="e">
        <f t="shared" si="12"/>
        <v>#NUM!</v>
      </c>
      <c r="P118" t="e">
        <f t="shared" si="13"/>
        <v>#NUM!</v>
      </c>
      <c r="Q118" t="e">
        <f t="shared" si="14"/>
        <v>#NUM!</v>
      </c>
      <c r="R118" t="e">
        <f t="shared" si="14"/>
        <v>#NUM!</v>
      </c>
    </row>
    <row r="119" spans="1:18" x14ac:dyDescent="0.2">
      <c r="A119" t="s">
        <v>15</v>
      </c>
      <c r="B119" t="s">
        <v>102</v>
      </c>
      <c r="C119" s="4" t="s">
        <v>143</v>
      </c>
      <c r="D119" s="6">
        <v>367.77857999999998</v>
      </c>
      <c r="E119">
        <f t="shared" si="10"/>
        <v>367778580</v>
      </c>
      <c r="F119">
        <f t="shared" si="17"/>
        <v>18.2</v>
      </c>
      <c r="G119">
        <v>1.8200000000000001E-2</v>
      </c>
      <c r="H119" s="3">
        <f>77.7*0.3048</f>
        <v>23.682960000000001</v>
      </c>
      <c r="I119" s="3">
        <v>1.377696</v>
      </c>
      <c r="J119">
        <v>1E-3</v>
      </c>
      <c r="K119">
        <v>4.9500000000000002E-2</v>
      </c>
      <c r="L119">
        <f t="shared" si="15"/>
        <v>2.6674191150583844E-2</v>
      </c>
      <c r="M119">
        <f t="shared" si="16"/>
        <v>13.515197760000001</v>
      </c>
      <c r="N119">
        <f t="shared" si="11"/>
        <v>4.5877322677322675E-2</v>
      </c>
      <c r="O119" t="e">
        <f t="shared" si="12"/>
        <v>#NUM!</v>
      </c>
      <c r="P119">
        <f t="shared" si="13"/>
        <v>2.4715427725713938E-3</v>
      </c>
      <c r="Q119" t="e">
        <f t="shared" si="14"/>
        <v>#NUM!</v>
      </c>
      <c r="R119">
        <f t="shared" si="14"/>
        <v>77853.5973359989</v>
      </c>
    </row>
    <row r="120" spans="1:18" x14ac:dyDescent="0.2">
      <c r="A120" t="s">
        <v>15</v>
      </c>
      <c r="B120" t="s">
        <v>102</v>
      </c>
      <c r="C120" s="4" t="s">
        <v>144</v>
      </c>
      <c r="D120" s="6">
        <v>424.75835999999998</v>
      </c>
      <c r="E120">
        <f t="shared" si="10"/>
        <v>424758360</v>
      </c>
      <c r="F120">
        <f t="shared" si="17"/>
        <v>180</v>
      </c>
      <c r="G120">
        <v>0.18</v>
      </c>
      <c r="H120" s="3">
        <v>35.4</v>
      </c>
      <c r="I120" s="3">
        <v>1.45</v>
      </c>
      <c r="J120">
        <v>6.0000000000000001E-3</v>
      </c>
      <c r="K120">
        <v>4.9500000000000002E-2</v>
      </c>
      <c r="L120">
        <f t="shared" si="15"/>
        <v>4.1747365255706111E-2</v>
      </c>
      <c r="M120">
        <f t="shared" si="16"/>
        <v>85.347000000000008</v>
      </c>
      <c r="N120">
        <f t="shared" si="11"/>
        <v>2.9292929292929298E-2</v>
      </c>
      <c r="O120" t="e">
        <f t="shared" si="12"/>
        <v>#NUM!</v>
      </c>
      <c r="P120" t="e">
        <f t="shared" si="13"/>
        <v>#NUM!</v>
      </c>
      <c r="Q120" t="e">
        <f t="shared" si="14"/>
        <v>#NUM!</v>
      </c>
      <c r="R120" t="e">
        <f t="shared" si="14"/>
        <v>#NUM!</v>
      </c>
    </row>
    <row r="121" spans="1:18" x14ac:dyDescent="0.2">
      <c r="A121" t="s">
        <v>15</v>
      </c>
      <c r="B121" t="s">
        <v>102</v>
      </c>
      <c r="C121" s="4" t="s">
        <v>145</v>
      </c>
      <c r="D121" s="6">
        <v>354.82862999999998</v>
      </c>
      <c r="E121">
        <f t="shared" si="10"/>
        <v>354828630</v>
      </c>
      <c r="F121">
        <f t="shared" si="17"/>
        <v>44.6</v>
      </c>
      <c r="G121">
        <v>4.4600000000000001E-2</v>
      </c>
      <c r="H121" s="3">
        <v>34.1</v>
      </c>
      <c r="I121" s="3">
        <v>1.46</v>
      </c>
      <c r="J121">
        <v>2E-3</v>
      </c>
      <c r="K121">
        <v>4.9500000000000002E-2</v>
      </c>
      <c r="L121">
        <f t="shared" si="15"/>
        <v>3.1721137903216928E-2</v>
      </c>
      <c r="M121">
        <f t="shared" si="16"/>
        <v>28.645200000000003</v>
      </c>
      <c r="N121">
        <f t="shared" si="11"/>
        <v>3.9679304253295286E-2</v>
      </c>
      <c r="O121" t="e">
        <f t="shared" si="12"/>
        <v>#NUM!</v>
      </c>
      <c r="P121">
        <f t="shared" si="13"/>
        <v>3.6420270672149939E-3</v>
      </c>
      <c r="Q121" t="e">
        <f t="shared" si="14"/>
        <v>#NUM!</v>
      </c>
      <c r="R121">
        <f t="shared" si="14"/>
        <v>114723.85261727231</v>
      </c>
    </row>
    <row r="122" spans="1:18" x14ac:dyDescent="0.2">
      <c r="A122" t="s">
        <v>15</v>
      </c>
      <c r="B122" t="s">
        <v>102</v>
      </c>
      <c r="C122" s="4" t="s">
        <v>146</v>
      </c>
      <c r="D122" s="6">
        <v>135.45647699999998</v>
      </c>
      <c r="E122">
        <f t="shared" si="10"/>
        <v>135456476.99999997</v>
      </c>
      <c r="F122">
        <f t="shared" si="17"/>
        <v>15.8</v>
      </c>
      <c r="G122">
        <v>1.5800000000000002E-2</v>
      </c>
      <c r="H122" s="3">
        <v>19.3</v>
      </c>
      <c r="I122" s="3">
        <v>1.53</v>
      </c>
      <c r="J122">
        <v>1E-3</v>
      </c>
      <c r="K122">
        <v>4.9500000000000002E-2</v>
      </c>
      <c r="L122">
        <f t="shared" si="15"/>
        <v>2.6674191150583844E-2</v>
      </c>
      <c r="M122">
        <f t="shared" si="16"/>
        <v>15.009300000000001</v>
      </c>
      <c r="N122">
        <f t="shared" si="11"/>
        <v>5.8688147295742232E-2</v>
      </c>
      <c r="O122">
        <f t="shared" si="12"/>
        <v>5.3920243548954343E-4</v>
      </c>
      <c r="P122">
        <f t="shared" si="13"/>
        <v>3.5068641350358264E-3</v>
      </c>
      <c r="Q122">
        <f t="shared" si="14"/>
        <v>16984.876717920619</v>
      </c>
      <c r="R122">
        <f t="shared" si="14"/>
        <v>110466.22025362853</v>
      </c>
    </row>
    <row r="123" spans="1:18" x14ac:dyDescent="0.2">
      <c r="A123" t="s">
        <v>15</v>
      </c>
      <c r="B123" t="s">
        <v>102</v>
      </c>
      <c r="C123" s="4" t="s">
        <v>147</v>
      </c>
      <c r="D123" s="6">
        <v>226.365126</v>
      </c>
      <c r="E123">
        <f t="shared" si="10"/>
        <v>226365126</v>
      </c>
      <c r="F123">
        <f t="shared" si="17"/>
        <v>67.5</v>
      </c>
      <c r="G123">
        <v>6.7500000000000004E-2</v>
      </c>
      <c r="H123" s="3">
        <v>30.5</v>
      </c>
      <c r="I123" s="3">
        <v>1.55</v>
      </c>
      <c r="J123">
        <v>1E-3</v>
      </c>
      <c r="K123">
        <v>4.9500000000000002E-2</v>
      </c>
      <c r="L123">
        <f t="shared" si="15"/>
        <v>2.6674191150583844E-2</v>
      </c>
      <c r="M123">
        <f t="shared" si="16"/>
        <v>15.205500000000001</v>
      </c>
      <c r="N123">
        <f t="shared" si="11"/>
        <v>1.3916947250280583E-2</v>
      </c>
      <c r="O123" t="e">
        <f t="shared" si="12"/>
        <v>#NUM!</v>
      </c>
      <c r="P123" t="e">
        <f t="shared" si="13"/>
        <v>#NUM!</v>
      </c>
      <c r="Q123" t="e">
        <f t="shared" si="14"/>
        <v>#NUM!</v>
      </c>
      <c r="R123" t="e">
        <f t="shared" si="14"/>
        <v>#NUM!</v>
      </c>
    </row>
    <row r="124" spans="1:18" x14ac:dyDescent="0.2">
      <c r="A124" t="s">
        <v>15</v>
      </c>
      <c r="B124" t="s">
        <v>102</v>
      </c>
      <c r="C124" s="4" t="s">
        <v>148</v>
      </c>
      <c r="D124" s="6">
        <v>344.46866999999997</v>
      </c>
      <c r="E124">
        <f t="shared" si="10"/>
        <v>344468670</v>
      </c>
      <c r="F124">
        <f t="shared" si="17"/>
        <v>26.9</v>
      </c>
      <c r="G124">
        <v>2.69E-2</v>
      </c>
      <c r="H124" s="3">
        <v>34.4</v>
      </c>
      <c r="I124" s="3">
        <v>1.55</v>
      </c>
      <c r="J124">
        <v>1E-3</v>
      </c>
      <c r="K124">
        <v>4.9500000000000002E-2</v>
      </c>
      <c r="L124">
        <f t="shared" si="15"/>
        <v>2.6674191150583844E-2</v>
      </c>
      <c r="M124">
        <f t="shared" si="16"/>
        <v>15.205500000000001</v>
      </c>
      <c r="N124">
        <f t="shared" si="11"/>
        <v>3.4921707784161315E-2</v>
      </c>
      <c r="O124" t="e">
        <f t="shared" si="12"/>
        <v>#NUM!</v>
      </c>
      <c r="P124">
        <f t="shared" si="13"/>
        <v>1.8156772219279191E-3</v>
      </c>
      <c r="Q124" t="e">
        <f t="shared" si="14"/>
        <v>#NUM!</v>
      </c>
      <c r="R124">
        <f t="shared" si="14"/>
        <v>57193.832490729452</v>
      </c>
    </row>
    <row r="125" spans="1:18" x14ac:dyDescent="0.2">
      <c r="A125" t="s">
        <v>15</v>
      </c>
      <c r="B125" t="s">
        <v>102</v>
      </c>
      <c r="C125" s="4" t="s">
        <v>149</v>
      </c>
      <c r="D125" s="6">
        <v>419.57837999999998</v>
      </c>
      <c r="E125">
        <f t="shared" si="10"/>
        <v>419578380</v>
      </c>
      <c r="F125">
        <f t="shared" si="17"/>
        <v>49.5</v>
      </c>
      <c r="G125">
        <v>4.9500000000000002E-2</v>
      </c>
      <c r="H125" s="3">
        <v>40.5</v>
      </c>
      <c r="I125" s="3">
        <v>1.56</v>
      </c>
      <c r="J125">
        <v>2E-3</v>
      </c>
      <c r="K125">
        <v>4.9500000000000002E-2</v>
      </c>
      <c r="L125">
        <f t="shared" si="15"/>
        <v>3.1721137903216928E-2</v>
      </c>
      <c r="M125">
        <f t="shared" si="16"/>
        <v>30.607200000000002</v>
      </c>
      <c r="N125">
        <f t="shared" si="11"/>
        <v>3.820018365472911E-2</v>
      </c>
      <c r="O125" t="e">
        <f t="shared" si="12"/>
        <v>#NUM!</v>
      </c>
      <c r="P125">
        <f t="shared" si="13"/>
        <v>3.7153212730156593E-3</v>
      </c>
      <c r="Q125" t="e">
        <f t="shared" si="14"/>
        <v>#NUM!</v>
      </c>
      <c r="R125">
        <f t="shared" si="14"/>
        <v>117032.62009999326</v>
      </c>
    </row>
    <row r="126" spans="1:18" x14ac:dyDescent="0.2">
      <c r="A126" t="s">
        <v>15</v>
      </c>
      <c r="B126" t="s">
        <v>102</v>
      </c>
      <c r="C126" s="4" t="s">
        <v>150</v>
      </c>
      <c r="D126" s="6">
        <v>551.66786999999999</v>
      </c>
      <c r="E126">
        <f t="shared" si="10"/>
        <v>551667870</v>
      </c>
      <c r="F126">
        <f t="shared" si="17"/>
        <v>23</v>
      </c>
      <c r="G126">
        <v>2.3E-2</v>
      </c>
      <c r="H126" s="3">
        <f>127*0.3048</f>
        <v>38.709600000000002</v>
      </c>
      <c r="I126" s="3">
        <v>1.5727679999999999</v>
      </c>
      <c r="J126">
        <v>1E-3</v>
      </c>
      <c r="K126">
        <v>4.9500000000000002E-2</v>
      </c>
      <c r="L126">
        <f t="shared" si="15"/>
        <v>2.6674191150583844E-2</v>
      </c>
      <c r="M126">
        <f t="shared" si="16"/>
        <v>15.428854079999999</v>
      </c>
      <c r="N126">
        <f t="shared" si="11"/>
        <v>4.1443162055335971E-2</v>
      </c>
      <c r="O126" t="e">
        <f t="shared" si="12"/>
        <v>#NUM!</v>
      </c>
      <c r="P126">
        <f t="shared" si="13"/>
        <v>3.8708181841661396E-3</v>
      </c>
      <c r="Q126" t="e">
        <f t="shared" si="14"/>
        <v>#NUM!</v>
      </c>
      <c r="R126">
        <f t="shared" si="14"/>
        <v>121930.7728012334</v>
      </c>
    </row>
    <row r="127" spans="1:18" x14ac:dyDescent="0.2">
      <c r="A127" t="s">
        <v>15</v>
      </c>
      <c r="B127" t="s">
        <v>102</v>
      </c>
      <c r="C127" s="4" t="s">
        <v>151</v>
      </c>
      <c r="D127" s="6">
        <v>269.35895999999997</v>
      </c>
      <c r="E127">
        <f t="shared" si="10"/>
        <v>269358959.99999994</v>
      </c>
      <c r="F127">
        <f t="shared" si="17"/>
        <v>52.3</v>
      </c>
      <c r="G127">
        <v>5.2299999999999999E-2</v>
      </c>
      <c r="H127" s="3">
        <v>22.1</v>
      </c>
      <c r="I127" s="3">
        <v>1.72</v>
      </c>
      <c r="J127">
        <v>2E-3</v>
      </c>
      <c r="K127">
        <v>4.9500000000000002E-2</v>
      </c>
      <c r="L127">
        <f t="shared" si="15"/>
        <v>3.1721137903216928E-2</v>
      </c>
      <c r="M127">
        <f t="shared" si="16"/>
        <v>33.746400000000001</v>
      </c>
      <c r="N127">
        <f t="shared" si="11"/>
        <v>3.9863259748536994E-2</v>
      </c>
      <c r="O127" t="e">
        <f t="shared" si="12"/>
        <v>#NUM!</v>
      </c>
      <c r="P127">
        <f t="shared" si="13"/>
        <v>3.1018313809861183E-3</v>
      </c>
      <c r="Q127" t="e">
        <f t="shared" si="14"/>
        <v>#NUM!</v>
      </c>
      <c r="R127">
        <f t="shared" si="14"/>
        <v>97707.68850106273</v>
      </c>
    </row>
    <row r="128" spans="1:18" x14ac:dyDescent="0.2">
      <c r="A128" t="s">
        <v>15</v>
      </c>
      <c r="B128" t="s">
        <v>102</v>
      </c>
      <c r="C128" s="4" t="s">
        <v>152</v>
      </c>
      <c r="D128" s="6">
        <v>554.25785999999994</v>
      </c>
      <c r="E128">
        <f t="shared" si="10"/>
        <v>554257859.99999988</v>
      </c>
      <c r="F128">
        <f t="shared" si="17"/>
        <v>58.1</v>
      </c>
      <c r="G128">
        <v>5.8099999999999999E-2</v>
      </c>
      <c r="H128" s="3">
        <v>61</v>
      </c>
      <c r="I128" s="3">
        <v>1.87</v>
      </c>
      <c r="J128">
        <v>1E-3</v>
      </c>
      <c r="K128">
        <v>4.9500000000000002E-2</v>
      </c>
      <c r="L128">
        <f t="shared" si="15"/>
        <v>2.6674191150583844E-2</v>
      </c>
      <c r="M128">
        <f t="shared" si="16"/>
        <v>18.3447</v>
      </c>
      <c r="N128">
        <f t="shared" si="11"/>
        <v>1.950659781985083E-2</v>
      </c>
      <c r="O128" t="e">
        <f t="shared" si="12"/>
        <v>#NUM!</v>
      </c>
      <c r="P128" t="e">
        <f t="shared" si="13"/>
        <v>#NUM!</v>
      </c>
      <c r="Q128" t="e">
        <f t="shared" si="14"/>
        <v>#NUM!</v>
      </c>
      <c r="R128" t="e">
        <f t="shared" si="14"/>
        <v>#NUM!</v>
      </c>
    </row>
    <row r="129" spans="1:18" x14ac:dyDescent="0.2">
      <c r="A129" t="s">
        <v>15</v>
      </c>
      <c r="B129" t="s">
        <v>157</v>
      </c>
      <c r="C129" s="4" t="s">
        <v>158</v>
      </c>
      <c r="D129" s="2">
        <v>51.02</v>
      </c>
      <c r="E129">
        <f t="shared" si="10"/>
        <v>51020000</v>
      </c>
      <c r="F129">
        <f t="shared" si="17"/>
        <v>5.5</v>
      </c>
      <c r="G129">
        <v>5.4999999999999997E-3</v>
      </c>
      <c r="H129" s="3">
        <v>4.57</v>
      </c>
      <c r="I129" s="3">
        <v>0.21</v>
      </c>
      <c r="J129" s="4">
        <v>4.0000000000000001E-3</v>
      </c>
      <c r="K129">
        <v>4.9500000000000002E-2</v>
      </c>
      <c r="L129">
        <f t="shared" si="15"/>
        <v>3.7723002890488071E-2</v>
      </c>
      <c r="M129">
        <f t="shared" si="16"/>
        <v>8.2403999999999993</v>
      </c>
      <c r="N129">
        <f t="shared" si="11"/>
        <v>9.2561983471074388E-2</v>
      </c>
      <c r="O129">
        <f t="shared" si="12"/>
        <v>2.6605306210328962E-4</v>
      </c>
      <c r="P129">
        <f t="shared" si="13"/>
        <v>3.8235016003422789E-4</v>
      </c>
      <c r="Q129">
        <f t="shared" si="14"/>
        <v>8380.6714562536235</v>
      </c>
      <c r="R129">
        <f t="shared" si="14"/>
        <v>12044.030041078178</v>
      </c>
    </row>
    <row r="130" spans="1:18" x14ac:dyDescent="0.2">
      <c r="A130" t="s">
        <v>15</v>
      </c>
      <c r="B130" t="s">
        <v>157</v>
      </c>
      <c r="C130" s="4" t="s">
        <v>159</v>
      </c>
      <c r="D130" s="2">
        <v>1209.53</v>
      </c>
      <c r="E130">
        <f t="shared" si="10"/>
        <v>1209530000</v>
      </c>
      <c r="F130">
        <f t="shared" si="17"/>
        <v>40</v>
      </c>
      <c r="G130">
        <v>0.04</v>
      </c>
      <c r="H130" s="3">
        <v>2.0699999999999998</v>
      </c>
      <c r="I130" s="3">
        <v>0.24</v>
      </c>
      <c r="J130" s="4">
        <v>1.4E-2</v>
      </c>
      <c r="K130">
        <v>4.9500000000000002E-2</v>
      </c>
      <c r="L130">
        <f t="shared" si="15"/>
        <v>5.1596859423755886E-2</v>
      </c>
      <c r="M130">
        <f t="shared" si="16"/>
        <v>32.961600000000004</v>
      </c>
      <c r="N130">
        <f t="shared" si="11"/>
        <v>5.0909090909090911E-2</v>
      </c>
      <c r="O130">
        <f t="shared" si="12"/>
        <v>1.3990583715868169E-5</v>
      </c>
      <c r="P130" t="e">
        <f t="shared" si="13"/>
        <v>#NUM!</v>
      </c>
      <c r="Q130">
        <f t="shared" ref="Q130:R177" si="18">O130 * 31500000</f>
        <v>440.70338704984732</v>
      </c>
      <c r="R130" t="e">
        <f t="shared" si="18"/>
        <v>#NUM!</v>
      </c>
    </row>
    <row r="131" spans="1:18" x14ac:dyDescent="0.2">
      <c r="A131" t="s">
        <v>15</v>
      </c>
      <c r="B131" t="s">
        <v>157</v>
      </c>
      <c r="C131" s="4" t="s">
        <v>160</v>
      </c>
      <c r="D131" s="2">
        <v>1838.89</v>
      </c>
      <c r="E131">
        <f t="shared" ref="E131:E194" si="19">D131*1000000</f>
        <v>1838890000</v>
      </c>
      <c r="F131">
        <f t="shared" si="17"/>
        <v>0.06</v>
      </c>
      <c r="G131">
        <v>5.9999999999999995E-5</v>
      </c>
      <c r="H131" s="3">
        <v>5.79</v>
      </c>
      <c r="I131" s="3">
        <v>0.43</v>
      </c>
      <c r="J131" s="4">
        <v>2.9999999999999997E-4</v>
      </c>
      <c r="K131">
        <v>4.9500000000000002E-2</v>
      </c>
      <c r="L131">
        <f t="shared" si="15"/>
        <v>1.9741110194287387E-2</v>
      </c>
      <c r="M131">
        <f t="shared" si="16"/>
        <v>1.26549</v>
      </c>
      <c r="N131">
        <f t="shared" ref="N131:N194" si="20">M131/(1650*9.81*G131)</f>
        <v>1.3030303030303032</v>
      </c>
      <c r="O131">
        <f t="shared" ref="O131:O194" si="21">3.97 * (SQRT(1.65)) * (SQRT(9.81)) * ((N131-K131)^(3/2)) * ((G131)^(3/2)) * H131</f>
        <v>6.032185349732332E-5</v>
      </c>
      <c r="P131">
        <f t="shared" ref="P131:P194" si="22">3.97 * (SQRT(1.65)) * (SQRT(9.81)) * ((N131-L131)^(3/2)) * ((G131)^(3/2)) * H131</f>
        <v>6.2482619317687549E-5</v>
      </c>
      <c r="Q131">
        <f t="shared" si="18"/>
        <v>1900.1383851656847</v>
      </c>
      <c r="R131">
        <f t="shared" si="18"/>
        <v>1968.2025085071577</v>
      </c>
    </row>
    <row r="132" spans="1:18" x14ac:dyDescent="0.2">
      <c r="A132" t="s">
        <v>15</v>
      </c>
      <c r="B132" t="s">
        <v>157</v>
      </c>
      <c r="C132" s="4" t="s">
        <v>161</v>
      </c>
      <c r="D132" s="2">
        <v>4617.95</v>
      </c>
      <c r="E132">
        <f t="shared" si="19"/>
        <v>4617950000</v>
      </c>
      <c r="F132">
        <f t="shared" si="17"/>
        <v>40</v>
      </c>
      <c r="G132">
        <v>0.04</v>
      </c>
      <c r="H132" s="3">
        <v>34.14</v>
      </c>
      <c r="I132" s="3">
        <v>0.91</v>
      </c>
      <c r="J132" s="4">
        <v>2E-3</v>
      </c>
      <c r="K132">
        <v>4.9500000000000002E-2</v>
      </c>
      <c r="L132">
        <f t="shared" si="15"/>
        <v>3.1721137903216928E-2</v>
      </c>
      <c r="M132">
        <f t="shared" si="16"/>
        <v>17.854200000000002</v>
      </c>
      <c r="N132">
        <f t="shared" si="20"/>
        <v>2.7575757575757576E-2</v>
      </c>
      <c r="O132" t="e">
        <f t="shared" si="21"/>
        <v>#NUM!</v>
      </c>
      <c r="P132" t="e">
        <f t="shared" si="22"/>
        <v>#NUM!</v>
      </c>
      <c r="Q132" t="e">
        <f t="shared" si="18"/>
        <v>#NUM!</v>
      </c>
      <c r="R132" t="e">
        <f t="shared" si="18"/>
        <v>#NUM!</v>
      </c>
    </row>
    <row r="133" spans="1:18" x14ac:dyDescent="0.2">
      <c r="A133" t="s">
        <v>15</v>
      </c>
      <c r="B133" t="s">
        <v>157</v>
      </c>
      <c r="C133" s="4" t="s">
        <v>162</v>
      </c>
      <c r="D133" s="2">
        <v>10046.57</v>
      </c>
      <c r="E133">
        <f t="shared" si="19"/>
        <v>10046570000</v>
      </c>
      <c r="F133">
        <f t="shared" si="17"/>
        <v>1</v>
      </c>
      <c r="G133">
        <v>1E-3</v>
      </c>
      <c r="H133" s="3">
        <v>29.87</v>
      </c>
      <c r="I133" s="3">
        <v>1.01</v>
      </c>
      <c r="J133" s="4">
        <v>2E-3</v>
      </c>
      <c r="K133">
        <v>4.9500000000000002E-2</v>
      </c>
      <c r="L133">
        <f t="shared" ref="L133:L196" si="23">0.15 * J133^(0.25)</f>
        <v>3.1721137903216928E-2</v>
      </c>
      <c r="M133">
        <f t="shared" ref="M133:M196" si="24">1000*9.81*I133*J133</f>
        <v>19.816200000000002</v>
      </c>
      <c r="N133">
        <f t="shared" si="20"/>
        <v>1.2242424242424244</v>
      </c>
      <c r="O133">
        <f t="shared" si="21"/>
        <v>1.9209505476274483E-2</v>
      </c>
      <c r="P133">
        <f t="shared" si="22"/>
        <v>1.9647233878846176E-2</v>
      </c>
      <c r="Q133">
        <f t="shared" si="18"/>
        <v>605099.42250264622</v>
      </c>
      <c r="R133">
        <f t="shared" si="18"/>
        <v>618887.86718365457</v>
      </c>
    </row>
    <row r="134" spans="1:18" x14ac:dyDescent="0.2">
      <c r="A134" t="s">
        <v>15</v>
      </c>
      <c r="B134" t="s">
        <v>157</v>
      </c>
      <c r="C134" s="4" t="s">
        <v>163</v>
      </c>
      <c r="D134" s="2">
        <v>13996.31</v>
      </c>
      <c r="E134">
        <f t="shared" si="19"/>
        <v>13996310000</v>
      </c>
      <c r="F134">
        <f t="shared" ref="F134:F197" si="25">G134 * 1000</f>
        <v>7.0000000000000007E-2</v>
      </c>
      <c r="G134">
        <v>7.0000000000000007E-5</v>
      </c>
      <c r="H134" s="3">
        <v>44.81</v>
      </c>
      <c r="I134" s="3">
        <v>1.1599999999999999</v>
      </c>
      <c r="J134" s="4">
        <v>1E-3</v>
      </c>
      <c r="K134">
        <v>4.9500000000000002E-2</v>
      </c>
      <c r="L134">
        <f t="shared" si="23"/>
        <v>2.6674191150583844E-2</v>
      </c>
      <c r="M134">
        <f t="shared" si="24"/>
        <v>11.379599999999998</v>
      </c>
      <c r="N134">
        <f t="shared" si="20"/>
        <v>10.043290043290041</v>
      </c>
      <c r="O134">
        <f t="shared" si="21"/>
        <v>1.3242937162710426E-2</v>
      </c>
      <c r="P134">
        <f t="shared" si="22"/>
        <v>1.3288333346877049E-2</v>
      </c>
      <c r="Q134">
        <f t="shared" si="18"/>
        <v>417152.52062537841</v>
      </c>
      <c r="R134">
        <f t="shared" si="18"/>
        <v>418582.50042662706</v>
      </c>
    </row>
    <row r="135" spans="1:18" x14ac:dyDescent="0.2">
      <c r="A135" t="s">
        <v>15</v>
      </c>
      <c r="B135" t="s">
        <v>157</v>
      </c>
      <c r="C135" s="4" t="s">
        <v>164</v>
      </c>
      <c r="D135" s="2">
        <v>3758.08</v>
      </c>
      <c r="E135">
        <f t="shared" si="19"/>
        <v>3758080000</v>
      </c>
      <c r="F135">
        <f t="shared" si="25"/>
        <v>0.1</v>
      </c>
      <c r="G135">
        <v>1E-4</v>
      </c>
      <c r="H135" s="3">
        <v>42.67</v>
      </c>
      <c r="I135" s="3">
        <v>1.22</v>
      </c>
      <c r="J135" s="4">
        <v>1E-3</v>
      </c>
      <c r="K135">
        <v>4.9500000000000002E-2</v>
      </c>
      <c r="L135">
        <f t="shared" si="23"/>
        <v>2.6674191150583844E-2</v>
      </c>
      <c r="M135">
        <f t="shared" si="24"/>
        <v>11.9682</v>
      </c>
      <c r="N135">
        <f t="shared" si="20"/>
        <v>7.3939393939393927</v>
      </c>
      <c r="O135">
        <f t="shared" si="21"/>
        <v>1.3565243769820575E-2</v>
      </c>
      <c r="P135">
        <f t="shared" si="22"/>
        <v>1.3628532082485037E-2</v>
      </c>
      <c r="Q135">
        <f t="shared" si="18"/>
        <v>427305.1787493481</v>
      </c>
      <c r="R135">
        <f t="shared" si="18"/>
        <v>429298.76059827866</v>
      </c>
    </row>
    <row r="136" spans="1:18" x14ac:dyDescent="0.2">
      <c r="A136" t="s">
        <v>15</v>
      </c>
      <c r="B136" t="s">
        <v>165</v>
      </c>
      <c r="C136" t="s">
        <v>166</v>
      </c>
      <c r="D136" s="6">
        <v>6.6562742999999989</v>
      </c>
      <c r="E136">
        <f t="shared" si="19"/>
        <v>6656274.2999999989</v>
      </c>
      <c r="F136">
        <f t="shared" si="25"/>
        <v>0.25</v>
      </c>
      <c r="G136">
        <v>2.5000000000000001E-4</v>
      </c>
      <c r="H136" s="3">
        <v>5.4</v>
      </c>
      <c r="I136" s="3">
        <v>0.4</v>
      </c>
      <c r="J136">
        <v>8.9999999999999993E-3</v>
      </c>
      <c r="K136">
        <v>4.9500000000000002E-2</v>
      </c>
      <c r="L136">
        <f t="shared" si="23"/>
        <v>4.6201054323615341E-2</v>
      </c>
      <c r="M136">
        <f t="shared" si="24"/>
        <v>35.315999999999995</v>
      </c>
      <c r="N136">
        <f t="shared" si="20"/>
        <v>8.7272727272727266</v>
      </c>
      <c r="O136">
        <f t="shared" si="21"/>
        <v>8.7153164920921091E-3</v>
      </c>
      <c r="P136">
        <f t="shared" si="22"/>
        <v>8.7202867918894731E-3</v>
      </c>
      <c r="Q136">
        <f t="shared" si="18"/>
        <v>274532.46950090141</v>
      </c>
      <c r="R136">
        <f t="shared" si="18"/>
        <v>274689.03394451842</v>
      </c>
    </row>
    <row r="137" spans="1:18" x14ac:dyDescent="0.2">
      <c r="A137" t="s">
        <v>15</v>
      </c>
      <c r="B137" t="s">
        <v>165</v>
      </c>
      <c r="C137" t="s">
        <v>167</v>
      </c>
      <c r="D137" s="6">
        <v>59.569769999999998</v>
      </c>
      <c r="E137">
        <f t="shared" si="19"/>
        <v>59569770</v>
      </c>
      <c r="F137">
        <f t="shared" si="25"/>
        <v>0.8</v>
      </c>
      <c r="G137">
        <v>8.0000000000000004E-4</v>
      </c>
      <c r="H137" s="3">
        <v>29.4</v>
      </c>
      <c r="I137" s="3">
        <v>0.6</v>
      </c>
      <c r="J137">
        <v>4.0000000000000001E-3</v>
      </c>
      <c r="K137">
        <v>4.9500000000000002E-2</v>
      </c>
      <c r="L137">
        <f t="shared" si="23"/>
        <v>3.7723002890488071E-2</v>
      </c>
      <c r="M137">
        <f t="shared" si="24"/>
        <v>23.544</v>
      </c>
      <c r="N137">
        <f t="shared" si="20"/>
        <v>1.8181818181818181</v>
      </c>
      <c r="O137">
        <f t="shared" si="21"/>
        <v>2.4993314867005328E-2</v>
      </c>
      <c r="P137">
        <f t="shared" si="22"/>
        <v>2.5243361797779855E-2</v>
      </c>
      <c r="Q137">
        <f t="shared" si="18"/>
        <v>787289.41831066785</v>
      </c>
      <c r="R137">
        <f t="shared" si="18"/>
        <v>795165.8966300654</v>
      </c>
    </row>
    <row r="138" spans="1:18" x14ac:dyDescent="0.2">
      <c r="A138" t="s">
        <v>15</v>
      </c>
      <c r="B138" t="s">
        <v>165</v>
      </c>
      <c r="C138" t="s">
        <v>168</v>
      </c>
      <c r="D138" s="6">
        <v>22.532912999999997</v>
      </c>
      <c r="E138">
        <f t="shared" si="19"/>
        <v>22532912.999999996</v>
      </c>
      <c r="F138">
        <f t="shared" si="25"/>
        <v>43.6</v>
      </c>
      <c r="G138">
        <v>4.36E-2</v>
      </c>
      <c r="H138" s="3">
        <v>8.9</v>
      </c>
      <c r="I138" s="3">
        <v>0.7</v>
      </c>
      <c r="J138">
        <v>4.0000000000000001E-3</v>
      </c>
      <c r="K138">
        <v>4.9500000000000002E-2</v>
      </c>
      <c r="L138">
        <f t="shared" si="23"/>
        <v>3.7723002890488071E-2</v>
      </c>
      <c r="M138">
        <f t="shared" si="24"/>
        <v>27.468</v>
      </c>
      <c r="N138">
        <f t="shared" si="20"/>
        <v>3.8921323324993047E-2</v>
      </c>
      <c r="O138" t="e">
        <f t="shared" si="21"/>
        <v>#NUM!</v>
      </c>
      <c r="P138">
        <f t="shared" si="22"/>
        <v>5.3684161100928885E-5</v>
      </c>
      <c r="Q138" t="e">
        <f t="shared" si="18"/>
        <v>#NUM!</v>
      </c>
      <c r="R138">
        <f t="shared" si="18"/>
        <v>1691.05107467926</v>
      </c>
    </row>
    <row r="139" spans="1:18" x14ac:dyDescent="0.2">
      <c r="A139" t="s">
        <v>15</v>
      </c>
      <c r="B139" t="s">
        <v>165</v>
      </c>
      <c r="C139" t="s">
        <v>169</v>
      </c>
      <c r="D139" s="6">
        <v>118.62154199999998</v>
      </c>
      <c r="E139">
        <f t="shared" si="19"/>
        <v>118621541.99999997</v>
      </c>
      <c r="F139">
        <f t="shared" si="25"/>
        <v>42.2</v>
      </c>
      <c r="G139">
        <v>4.2200000000000001E-2</v>
      </c>
      <c r="H139" s="3">
        <v>23.7</v>
      </c>
      <c r="I139" s="3">
        <v>0.7</v>
      </c>
      <c r="J139">
        <v>8.9999999999999993E-3</v>
      </c>
      <c r="K139">
        <v>4.9500000000000002E-2</v>
      </c>
      <c r="L139">
        <f t="shared" si="23"/>
        <v>4.6201054323615341E-2</v>
      </c>
      <c r="M139">
        <f t="shared" si="24"/>
        <v>61.802999999999997</v>
      </c>
      <c r="N139">
        <f t="shared" si="20"/>
        <v>9.0478242137009904E-2</v>
      </c>
      <c r="O139">
        <f t="shared" si="21"/>
        <v>2.7221621525971115E-2</v>
      </c>
      <c r="P139">
        <f t="shared" si="22"/>
        <v>3.057412589073627E-2</v>
      </c>
      <c r="Q139">
        <f t="shared" si="18"/>
        <v>857481.07806809014</v>
      </c>
      <c r="R139">
        <f t="shared" si="18"/>
        <v>963084.96555819246</v>
      </c>
    </row>
    <row r="140" spans="1:18" x14ac:dyDescent="0.2">
      <c r="A140" t="s">
        <v>15</v>
      </c>
      <c r="B140" t="s">
        <v>165</v>
      </c>
      <c r="C140" t="s">
        <v>170</v>
      </c>
      <c r="D140" s="6">
        <v>142.44944999999998</v>
      </c>
      <c r="E140">
        <f t="shared" si="19"/>
        <v>142449449.99999997</v>
      </c>
      <c r="F140">
        <f t="shared" si="25"/>
        <v>24.299999999999997</v>
      </c>
      <c r="G140">
        <v>2.4299999999999999E-2</v>
      </c>
      <c r="H140" s="3">
        <v>29.6</v>
      </c>
      <c r="I140" s="3">
        <v>0.8</v>
      </c>
      <c r="J140">
        <v>4.0000000000000001E-3</v>
      </c>
      <c r="K140">
        <v>4.9500000000000002E-2</v>
      </c>
      <c r="L140">
        <f t="shared" si="23"/>
        <v>3.7723002890488071E-2</v>
      </c>
      <c r="M140">
        <f t="shared" si="24"/>
        <v>31.391999999999999</v>
      </c>
      <c r="N140">
        <f t="shared" si="20"/>
        <v>7.9810450180820544E-2</v>
      </c>
      <c r="O140">
        <f t="shared" si="21"/>
        <v>9.4505412934470893E-3</v>
      </c>
      <c r="P140">
        <f t="shared" si="22"/>
        <v>1.5463114874920175E-2</v>
      </c>
      <c r="Q140">
        <f t="shared" si="18"/>
        <v>297692.0507435833</v>
      </c>
      <c r="R140">
        <f t="shared" si="18"/>
        <v>487088.11855998548</v>
      </c>
    </row>
    <row r="141" spans="1:18" x14ac:dyDescent="0.2">
      <c r="A141" t="s">
        <v>15</v>
      </c>
      <c r="B141" t="s">
        <v>165</v>
      </c>
      <c r="C141" t="s">
        <v>171</v>
      </c>
      <c r="D141" s="6">
        <v>98.419619999999995</v>
      </c>
      <c r="E141">
        <f t="shared" si="19"/>
        <v>98419620</v>
      </c>
      <c r="F141">
        <f t="shared" si="25"/>
        <v>3.8</v>
      </c>
      <c r="G141">
        <v>3.8E-3</v>
      </c>
      <c r="H141" s="3">
        <v>35.700000000000003</v>
      </c>
      <c r="I141" s="3">
        <v>0.8</v>
      </c>
      <c r="J141">
        <v>2E-3</v>
      </c>
      <c r="K141">
        <v>4.9500000000000002E-2</v>
      </c>
      <c r="L141">
        <f t="shared" si="23"/>
        <v>3.1721137903216928E-2</v>
      </c>
      <c r="M141">
        <f t="shared" si="24"/>
        <v>15.696</v>
      </c>
      <c r="N141">
        <f t="shared" si="20"/>
        <v>0.2551834130781499</v>
      </c>
      <c r="O141">
        <f t="shared" si="21"/>
        <v>1.2459754894413594E-2</v>
      </c>
      <c r="P141">
        <f t="shared" si="22"/>
        <v>1.4109671995187544E-2</v>
      </c>
      <c r="Q141">
        <f t="shared" si="18"/>
        <v>392482.2791740282</v>
      </c>
      <c r="R141">
        <f t="shared" si="18"/>
        <v>444454.66784840764</v>
      </c>
    </row>
    <row r="142" spans="1:18" x14ac:dyDescent="0.2">
      <c r="A142" t="s">
        <v>15</v>
      </c>
      <c r="B142" t="s">
        <v>165</v>
      </c>
      <c r="C142" t="s">
        <v>172</v>
      </c>
      <c r="D142" s="6">
        <v>72.519719999999992</v>
      </c>
      <c r="E142">
        <f t="shared" si="19"/>
        <v>72519719.999999985</v>
      </c>
      <c r="F142">
        <f t="shared" si="25"/>
        <v>27</v>
      </c>
      <c r="G142">
        <v>2.7E-2</v>
      </c>
      <c r="H142" s="3">
        <f>68.2*0.3048</f>
        <v>20.787360000000003</v>
      </c>
      <c r="I142" s="3">
        <v>0.84429600000000005</v>
      </c>
      <c r="J142">
        <v>4.0000000000000001E-3</v>
      </c>
      <c r="K142">
        <v>4.9500000000000002E-2</v>
      </c>
      <c r="L142">
        <f t="shared" si="23"/>
        <v>3.7723002890488071E-2</v>
      </c>
      <c r="M142">
        <f t="shared" si="24"/>
        <v>33.130175040000005</v>
      </c>
      <c r="N142">
        <f t="shared" si="20"/>
        <v>7.5806599326599333E-2</v>
      </c>
      <c r="O142">
        <f t="shared" si="21"/>
        <v>6.285054259477397E-3</v>
      </c>
      <c r="P142">
        <f t="shared" si="22"/>
        <v>1.0947599414768451E-2</v>
      </c>
      <c r="Q142">
        <f t="shared" si="18"/>
        <v>197979.20917353799</v>
      </c>
      <c r="R142">
        <f t="shared" si="18"/>
        <v>344849.38156520622</v>
      </c>
    </row>
    <row r="143" spans="1:18" x14ac:dyDescent="0.2">
      <c r="A143" t="s">
        <v>15</v>
      </c>
      <c r="B143" t="s">
        <v>165</v>
      </c>
      <c r="C143" t="s">
        <v>173</v>
      </c>
      <c r="D143" s="6">
        <v>40.921841999999998</v>
      </c>
      <c r="E143">
        <f t="shared" si="19"/>
        <v>40921842</v>
      </c>
      <c r="F143">
        <f t="shared" si="25"/>
        <v>3.2</v>
      </c>
      <c r="G143">
        <v>3.2000000000000002E-3</v>
      </c>
      <c r="H143" s="3">
        <v>17.5</v>
      </c>
      <c r="I143" s="3">
        <v>0.9</v>
      </c>
      <c r="J143">
        <v>2E-3</v>
      </c>
      <c r="K143">
        <v>4.9500000000000002E-2</v>
      </c>
      <c r="L143">
        <f t="shared" si="23"/>
        <v>3.1721137903216928E-2</v>
      </c>
      <c r="M143">
        <f t="shared" si="24"/>
        <v>17.658000000000001</v>
      </c>
      <c r="N143">
        <f t="shared" si="20"/>
        <v>0.34090909090909088</v>
      </c>
      <c r="O143">
        <f t="shared" si="21"/>
        <v>7.9594790287195148E-3</v>
      </c>
      <c r="P143">
        <f t="shared" si="22"/>
        <v>8.6988901131570557E-3</v>
      </c>
      <c r="Q143">
        <f t="shared" si="18"/>
        <v>250723.58940466473</v>
      </c>
      <c r="R143">
        <f t="shared" si="18"/>
        <v>274015.03856444726</v>
      </c>
    </row>
    <row r="144" spans="1:18" x14ac:dyDescent="0.2">
      <c r="A144" t="s">
        <v>15</v>
      </c>
      <c r="B144" t="s">
        <v>165</v>
      </c>
      <c r="C144" t="s">
        <v>174</v>
      </c>
      <c r="D144" s="6">
        <v>153.068409</v>
      </c>
      <c r="E144">
        <f t="shared" si="19"/>
        <v>153068409</v>
      </c>
      <c r="F144">
        <f t="shared" si="25"/>
        <v>89.4</v>
      </c>
      <c r="G144">
        <v>8.9400000000000007E-2</v>
      </c>
      <c r="H144" s="3">
        <v>26.5</v>
      </c>
      <c r="I144" s="3">
        <v>1.1000000000000001</v>
      </c>
      <c r="J144">
        <v>4.0000000000000001E-3</v>
      </c>
      <c r="K144">
        <v>4.9500000000000002E-2</v>
      </c>
      <c r="L144">
        <f t="shared" si="23"/>
        <v>3.7723002890488071E-2</v>
      </c>
      <c r="M144">
        <f t="shared" si="24"/>
        <v>43.164000000000001</v>
      </c>
      <c r="N144">
        <f t="shared" si="20"/>
        <v>2.9828486204325131E-2</v>
      </c>
      <c r="O144" t="e">
        <f t="shared" si="21"/>
        <v>#NUM!</v>
      </c>
      <c r="P144" t="e">
        <f t="shared" si="22"/>
        <v>#NUM!</v>
      </c>
      <c r="Q144" t="e">
        <f t="shared" si="18"/>
        <v>#NUM!</v>
      </c>
      <c r="R144" t="e">
        <f t="shared" si="18"/>
        <v>#NUM!</v>
      </c>
    </row>
    <row r="145" spans="1:18" x14ac:dyDescent="0.2">
      <c r="A145" t="s">
        <v>15</v>
      </c>
      <c r="B145" t="s">
        <v>165</v>
      </c>
      <c r="C145" t="s">
        <v>175</v>
      </c>
      <c r="D145" s="6">
        <v>158.248389</v>
      </c>
      <c r="E145">
        <f t="shared" si="19"/>
        <v>158248389</v>
      </c>
      <c r="F145">
        <f t="shared" si="25"/>
        <v>48.099999999999994</v>
      </c>
      <c r="G145">
        <v>4.8099999999999997E-2</v>
      </c>
      <c r="H145" s="3">
        <v>21.2</v>
      </c>
      <c r="I145" s="3">
        <v>1.3</v>
      </c>
      <c r="J145">
        <v>2E-3</v>
      </c>
      <c r="K145">
        <v>4.9500000000000002E-2</v>
      </c>
      <c r="L145">
        <f t="shared" si="23"/>
        <v>3.1721137903216928E-2</v>
      </c>
      <c r="M145">
        <f t="shared" si="24"/>
        <v>25.506</v>
      </c>
      <c r="N145">
        <f t="shared" si="20"/>
        <v>3.276003276003276E-2</v>
      </c>
      <c r="O145" t="e">
        <f t="shared" si="21"/>
        <v>#NUM!</v>
      </c>
      <c r="P145">
        <f t="shared" si="22"/>
        <v>1.1961285386414453E-4</v>
      </c>
      <c r="Q145" t="e">
        <f t="shared" si="18"/>
        <v>#NUM!</v>
      </c>
      <c r="R145">
        <f t="shared" si="18"/>
        <v>3767.8048967205527</v>
      </c>
    </row>
    <row r="146" spans="1:18" x14ac:dyDescent="0.2">
      <c r="A146" t="s">
        <v>15</v>
      </c>
      <c r="B146" t="s">
        <v>165</v>
      </c>
      <c r="C146" t="s">
        <v>176</v>
      </c>
      <c r="D146" s="6">
        <v>221.44414499999999</v>
      </c>
      <c r="E146">
        <f t="shared" si="19"/>
        <v>221444145</v>
      </c>
      <c r="F146">
        <f t="shared" si="25"/>
        <v>27.7</v>
      </c>
      <c r="G146">
        <v>2.7699999999999999E-2</v>
      </c>
      <c r="H146" s="3">
        <v>27.5</v>
      </c>
      <c r="I146" s="3">
        <v>1.6</v>
      </c>
      <c r="J146">
        <v>1E-3</v>
      </c>
      <c r="K146">
        <v>4.9500000000000002E-2</v>
      </c>
      <c r="L146">
        <f t="shared" si="23"/>
        <v>2.6674191150583844E-2</v>
      </c>
      <c r="M146">
        <f t="shared" si="24"/>
        <v>15.696</v>
      </c>
      <c r="N146">
        <f t="shared" si="20"/>
        <v>3.5007110819385186E-2</v>
      </c>
      <c r="O146" t="e">
        <f t="shared" si="21"/>
        <v>#NUM!</v>
      </c>
      <c r="P146">
        <f t="shared" si="22"/>
        <v>1.5403347836477901E-3</v>
      </c>
      <c r="Q146" t="e">
        <f t="shared" si="18"/>
        <v>#NUM!</v>
      </c>
      <c r="R146">
        <f t="shared" si="18"/>
        <v>48520.545684905388</v>
      </c>
    </row>
    <row r="147" spans="1:18" x14ac:dyDescent="0.2">
      <c r="A147" t="s">
        <v>15</v>
      </c>
      <c r="B147" t="s">
        <v>177</v>
      </c>
      <c r="C147" t="s">
        <v>178</v>
      </c>
      <c r="D147" s="6">
        <v>48.432812999999996</v>
      </c>
      <c r="E147">
        <f t="shared" si="19"/>
        <v>48432812.999999993</v>
      </c>
      <c r="F147">
        <f t="shared" si="25"/>
        <v>7.33</v>
      </c>
      <c r="G147">
        <v>7.3299999999999997E-3</v>
      </c>
      <c r="H147" s="3">
        <v>17.495519999999999</v>
      </c>
      <c r="I147" s="3">
        <v>0.68275200000000003</v>
      </c>
      <c r="J147">
        <v>1E-3</v>
      </c>
      <c r="K147">
        <v>4.9500000000000002E-2</v>
      </c>
      <c r="L147">
        <f t="shared" si="23"/>
        <v>2.6674191150583844E-2</v>
      </c>
      <c r="M147">
        <f t="shared" si="24"/>
        <v>6.6977971200000006</v>
      </c>
      <c r="N147">
        <f t="shared" si="20"/>
        <v>5.6451444871635878E-2</v>
      </c>
      <c r="O147">
        <f t="shared" si="21"/>
        <v>1.0163947754805418E-4</v>
      </c>
      <c r="P147">
        <f t="shared" si="22"/>
        <v>9.0110782642484658E-4</v>
      </c>
      <c r="Q147">
        <f t="shared" si="18"/>
        <v>3201.6435427637066</v>
      </c>
      <c r="R147">
        <f t="shared" si="18"/>
        <v>28384.896532382667</v>
      </c>
    </row>
    <row r="148" spans="1:18" x14ac:dyDescent="0.2">
      <c r="A148" t="s">
        <v>15</v>
      </c>
      <c r="B148" t="s">
        <v>179</v>
      </c>
      <c r="C148" t="s">
        <v>180</v>
      </c>
      <c r="D148" s="6">
        <v>808.07687999999996</v>
      </c>
      <c r="E148">
        <f t="shared" si="19"/>
        <v>808076880</v>
      </c>
      <c r="F148">
        <f t="shared" si="25"/>
        <v>23.66</v>
      </c>
      <c r="G148">
        <v>2.366E-2</v>
      </c>
      <c r="H148" s="7">
        <v>51.72</v>
      </c>
      <c r="I148" s="7">
        <v>1.25</v>
      </c>
      <c r="J148">
        <v>1.57E-3</v>
      </c>
      <c r="K148">
        <v>4.9500000000000002E-2</v>
      </c>
      <c r="L148">
        <f t="shared" si="23"/>
        <v>2.9858375274404214E-2</v>
      </c>
      <c r="M148">
        <f t="shared" si="24"/>
        <v>19.252124999999999</v>
      </c>
      <c r="N148">
        <f t="shared" si="20"/>
        <v>5.027024257793488E-2</v>
      </c>
      <c r="O148">
        <f t="shared" si="21"/>
        <v>6.4267128005255253E-5</v>
      </c>
      <c r="P148">
        <f t="shared" si="22"/>
        <v>8.7674180206651457E-3</v>
      </c>
      <c r="Q148">
        <f t="shared" si="18"/>
        <v>2024.4145321655405</v>
      </c>
      <c r="R148">
        <f t="shared" si="18"/>
        <v>276173.66765095206</v>
      </c>
    </row>
    <row r="149" spans="1:18" x14ac:dyDescent="0.2">
      <c r="A149" t="s">
        <v>15</v>
      </c>
      <c r="B149" s="8" t="s">
        <v>181</v>
      </c>
      <c r="C149" s="8" t="s">
        <v>182</v>
      </c>
      <c r="D149" s="9">
        <v>9.3757637999999996</v>
      </c>
      <c r="E149">
        <f t="shared" si="19"/>
        <v>9375763.7999999989</v>
      </c>
      <c r="F149">
        <f t="shared" si="25"/>
        <v>1.4</v>
      </c>
      <c r="G149">
        <v>1.4E-3</v>
      </c>
      <c r="H149" s="3">
        <v>2.8651200000000001</v>
      </c>
      <c r="I149" s="3">
        <v>0.09</v>
      </c>
      <c r="J149">
        <v>1.95E-2</v>
      </c>
      <c r="K149">
        <v>4.9500000000000002E-2</v>
      </c>
      <c r="L149">
        <f t="shared" si="23"/>
        <v>5.6053135593363654E-2</v>
      </c>
      <c r="M149">
        <f t="shared" si="24"/>
        <v>17.216549999999998</v>
      </c>
      <c r="N149">
        <f t="shared" si="20"/>
        <v>0.7597402597402596</v>
      </c>
      <c r="O149">
        <f t="shared" si="21"/>
        <v>1.4348608368555513E-3</v>
      </c>
      <c r="P149">
        <f t="shared" si="22"/>
        <v>1.4150482842864235E-3</v>
      </c>
      <c r="Q149">
        <f t="shared" si="18"/>
        <v>45198.116360949862</v>
      </c>
      <c r="R149">
        <f t="shared" si="18"/>
        <v>44574.020955022344</v>
      </c>
    </row>
    <row r="150" spans="1:18" x14ac:dyDescent="0.2">
      <c r="A150" t="s">
        <v>15</v>
      </c>
      <c r="B150" s="8" t="s">
        <v>181</v>
      </c>
      <c r="C150" s="8" t="s">
        <v>183</v>
      </c>
      <c r="D150" s="9">
        <v>20.642220299999998</v>
      </c>
      <c r="E150">
        <f t="shared" si="19"/>
        <v>20642220.299999997</v>
      </c>
      <c r="F150">
        <f t="shared" si="25"/>
        <v>0.53</v>
      </c>
      <c r="G150">
        <v>5.2999999999999998E-4</v>
      </c>
      <c r="H150" s="3">
        <v>3.0784799999999999</v>
      </c>
      <c r="I150" s="3">
        <v>0.13</v>
      </c>
      <c r="J150">
        <v>1.6799999999999999E-2</v>
      </c>
      <c r="K150">
        <v>4.9500000000000002E-2</v>
      </c>
      <c r="L150">
        <f t="shared" si="23"/>
        <v>5.400308615517762E-2</v>
      </c>
      <c r="M150">
        <f t="shared" si="24"/>
        <v>21.425039999999999</v>
      </c>
      <c r="N150">
        <f t="shared" si="20"/>
        <v>2.4974271012006861</v>
      </c>
      <c r="O150">
        <f t="shared" si="21"/>
        <v>2.2978138568499652E-3</v>
      </c>
      <c r="P150">
        <f t="shared" si="22"/>
        <v>2.2914763557906155E-3</v>
      </c>
      <c r="Q150">
        <f t="shared" si="18"/>
        <v>72381.136490773904</v>
      </c>
      <c r="R150">
        <f t="shared" si="18"/>
        <v>72181.505207404392</v>
      </c>
    </row>
    <row r="151" spans="1:18" x14ac:dyDescent="0.2">
      <c r="A151" t="s">
        <v>15</v>
      </c>
      <c r="B151" s="8" t="s">
        <v>181</v>
      </c>
      <c r="C151" s="8" t="s">
        <v>184</v>
      </c>
      <c r="D151" s="9">
        <v>40.662842999999995</v>
      </c>
      <c r="E151">
        <f t="shared" si="19"/>
        <v>40662842.999999993</v>
      </c>
      <c r="F151">
        <f t="shared" si="25"/>
        <v>0.95</v>
      </c>
      <c r="G151">
        <v>9.5E-4</v>
      </c>
      <c r="H151" s="3">
        <v>3.3528000000000002</v>
      </c>
      <c r="I151" s="3">
        <v>0.21</v>
      </c>
      <c r="J151">
        <v>1.9099999999999999E-2</v>
      </c>
      <c r="K151">
        <v>4.9500000000000002E-2</v>
      </c>
      <c r="L151">
        <f t="shared" si="23"/>
        <v>5.5763445609504636E-2</v>
      </c>
      <c r="M151">
        <f t="shared" si="24"/>
        <v>39.347909999999999</v>
      </c>
      <c r="N151">
        <f t="shared" si="20"/>
        <v>2.5588516746411485</v>
      </c>
      <c r="O151">
        <f t="shared" si="21"/>
        <v>6.2330747242009136E-3</v>
      </c>
      <c r="P151">
        <f t="shared" si="22"/>
        <v>6.209752274178847E-3</v>
      </c>
      <c r="Q151">
        <f t="shared" si="18"/>
        <v>196341.85381232877</v>
      </c>
      <c r="R151">
        <f t="shared" si="18"/>
        <v>195607.19663663369</v>
      </c>
    </row>
    <row r="152" spans="1:18" x14ac:dyDescent="0.2">
      <c r="A152" t="s">
        <v>15</v>
      </c>
      <c r="B152" s="8" t="s">
        <v>181</v>
      </c>
      <c r="C152" s="8" t="s">
        <v>185</v>
      </c>
      <c r="D152" s="9">
        <v>17.1198339</v>
      </c>
      <c r="E152">
        <f t="shared" si="19"/>
        <v>17119833.899999999</v>
      </c>
      <c r="F152">
        <f t="shared" si="25"/>
        <v>0.96000000000000008</v>
      </c>
      <c r="G152">
        <v>9.6000000000000002E-4</v>
      </c>
      <c r="H152" s="3">
        <v>1.9202399999999999</v>
      </c>
      <c r="I152" s="3">
        <v>0.28999999999999998</v>
      </c>
      <c r="J152">
        <v>1.9599999999999999E-2</v>
      </c>
      <c r="K152">
        <v>4.9500000000000002E-2</v>
      </c>
      <c r="L152">
        <f t="shared" si="23"/>
        <v>5.6124860801609125E-2</v>
      </c>
      <c r="M152">
        <f t="shared" si="24"/>
        <v>55.760039999999989</v>
      </c>
      <c r="N152">
        <f t="shared" si="20"/>
        <v>3.5883838383838378</v>
      </c>
      <c r="O152">
        <f t="shared" si="21"/>
        <v>6.0733569315687547E-3</v>
      </c>
      <c r="P152">
        <f t="shared" si="22"/>
        <v>6.0563107483735798E-3</v>
      </c>
      <c r="Q152">
        <f t="shared" si="18"/>
        <v>191310.74334441577</v>
      </c>
      <c r="R152">
        <f t="shared" si="18"/>
        <v>190773.78857376776</v>
      </c>
    </row>
    <row r="153" spans="1:18" x14ac:dyDescent="0.2">
      <c r="A153" t="s">
        <v>15</v>
      </c>
      <c r="B153" s="8" t="s">
        <v>181</v>
      </c>
      <c r="C153" s="8" t="s">
        <v>186</v>
      </c>
      <c r="D153" s="9">
        <v>22.299813899999997</v>
      </c>
      <c r="E153">
        <f t="shared" si="19"/>
        <v>22299813.899999995</v>
      </c>
      <c r="F153">
        <f t="shared" si="25"/>
        <v>2.9099999999999997</v>
      </c>
      <c r="G153">
        <v>2.9099999999999998E-3</v>
      </c>
      <c r="H153" s="3">
        <v>4.8</v>
      </c>
      <c r="I153" s="3">
        <v>0.46</v>
      </c>
      <c r="J153">
        <v>2.5399999999999999E-2</v>
      </c>
      <c r="K153">
        <v>4.9500000000000002E-2</v>
      </c>
      <c r="L153">
        <f t="shared" si="23"/>
        <v>5.9882467604170889E-2</v>
      </c>
      <c r="M153">
        <f t="shared" si="24"/>
        <v>114.62004</v>
      </c>
      <c r="N153">
        <f t="shared" si="20"/>
        <v>2.4334062272206602</v>
      </c>
      <c r="O153">
        <f t="shared" si="21"/>
        <v>4.4297728350069322E-2</v>
      </c>
      <c r="P153">
        <f t="shared" si="22"/>
        <v>4.4008653262438253E-2</v>
      </c>
      <c r="Q153">
        <f t="shared" si="18"/>
        <v>1395378.4430271836</v>
      </c>
      <c r="R153">
        <f t="shared" si="18"/>
        <v>1386272.577766805</v>
      </c>
    </row>
    <row r="154" spans="1:18" x14ac:dyDescent="0.2">
      <c r="A154" t="s">
        <v>15</v>
      </c>
      <c r="B154" s="8" t="s">
        <v>181</v>
      </c>
      <c r="C154" s="8" t="s">
        <v>187</v>
      </c>
      <c r="D154" s="9">
        <v>82.361682000000002</v>
      </c>
      <c r="E154">
        <f t="shared" si="19"/>
        <v>82361682</v>
      </c>
      <c r="F154">
        <f t="shared" si="25"/>
        <v>3.2</v>
      </c>
      <c r="G154">
        <v>3.2000000000000002E-3</v>
      </c>
      <c r="H154" s="3">
        <v>9.6</v>
      </c>
      <c r="I154" s="3">
        <v>0.49</v>
      </c>
      <c r="J154">
        <v>8.8999999999999999E-3</v>
      </c>
      <c r="K154">
        <v>4.9500000000000002E-2</v>
      </c>
      <c r="L154">
        <f t="shared" si="23"/>
        <v>4.6072179834610989E-2</v>
      </c>
      <c r="M154">
        <f t="shared" si="24"/>
        <v>42.781409999999994</v>
      </c>
      <c r="N154">
        <f t="shared" si="20"/>
        <v>0.82594696969696946</v>
      </c>
      <c r="O154">
        <f t="shared" si="21"/>
        <v>1.8990258744300888E-2</v>
      </c>
      <c r="P154">
        <f t="shared" si="22"/>
        <v>1.911615333801962E-2</v>
      </c>
      <c r="Q154">
        <f t="shared" si="18"/>
        <v>598193.15044547792</v>
      </c>
      <c r="R154">
        <f t="shared" si="18"/>
        <v>602158.83014761796</v>
      </c>
    </row>
    <row r="155" spans="1:18" x14ac:dyDescent="0.2">
      <c r="A155" t="s">
        <v>15</v>
      </c>
      <c r="B155" s="8" t="s">
        <v>181</v>
      </c>
      <c r="C155" s="8" t="s">
        <v>188</v>
      </c>
      <c r="D155" s="9">
        <v>282.30890999999997</v>
      </c>
      <c r="E155">
        <f t="shared" si="19"/>
        <v>282308909.99999994</v>
      </c>
      <c r="F155">
        <f t="shared" si="25"/>
        <v>10.200000000000001</v>
      </c>
      <c r="G155">
        <v>1.0200000000000001E-2</v>
      </c>
      <c r="H155" s="3">
        <v>4.8768000000000002</v>
      </c>
      <c r="I155" s="3">
        <v>0.67</v>
      </c>
      <c r="J155">
        <v>6.8999999999999999E-3</v>
      </c>
      <c r="K155">
        <v>4.9500000000000002E-2</v>
      </c>
      <c r="L155">
        <f t="shared" si="23"/>
        <v>4.3231821256530086E-2</v>
      </c>
      <c r="M155">
        <f t="shared" si="24"/>
        <v>45.351630000000007</v>
      </c>
      <c r="N155">
        <f t="shared" si="20"/>
        <v>0.27468805704099825</v>
      </c>
      <c r="O155">
        <f t="shared" si="21"/>
        <v>8.5747253060380457E-3</v>
      </c>
      <c r="P155">
        <f t="shared" si="22"/>
        <v>8.9352254366901959E-3</v>
      </c>
      <c r="Q155">
        <f t="shared" si="18"/>
        <v>270103.84714019846</v>
      </c>
      <c r="R155">
        <f t="shared" si="18"/>
        <v>281459.60125574114</v>
      </c>
    </row>
    <row r="156" spans="1:18" x14ac:dyDescent="0.2">
      <c r="A156" t="s">
        <v>15</v>
      </c>
      <c r="B156" s="8" t="s">
        <v>181</v>
      </c>
      <c r="C156" s="8" t="s">
        <v>189</v>
      </c>
      <c r="D156" s="9">
        <v>62.159759999999991</v>
      </c>
      <c r="E156">
        <f t="shared" si="19"/>
        <v>62159759.999999993</v>
      </c>
      <c r="F156">
        <f t="shared" si="25"/>
        <v>0.57999999999999996</v>
      </c>
      <c r="G156">
        <v>5.8E-4</v>
      </c>
      <c r="H156" s="3">
        <v>3.048</v>
      </c>
      <c r="I156" s="3">
        <v>0.72</v>
      </c>
      <c r="J156">
        <v>1.1599999999999999E-2</v>
      </c>
      <c r="K156">
        <v>4.9500000000000002E-2</v>
      </c>
      <c r="L156">
        <f t="shared" si="23"/>
        <v>4.9227270523669361E-2</v>
      </c>
      <c r="M156">
        <f t="shared" si="24"/>
        <v>81.933119999999988</v>
      </c>
      <c r="N156">
        <f t="shared" si="20"/>
        <v>8.7272727272727249</v>
      </c>
      <c r="O156">
        <f t="shared" si="21"/>
        <v>1.7383464822987089E-2</v>
      </c>
      <c r="P156">
        <f t="shared" si="22"/>
        <v>1.7384284334051266E-2</v>
      </c>
      <c r="Q156">
        <f t="shared" si="18"/>
        <v>547579.14192409336</v>
      </c>
      <c r="R156">
        <f t="shared" si="18"/>
        <v>547604.95652261481</v>
      </c>
    </row>
    <row r="157" spans="1:18" x14ac:dyDescent="0.2">
      <c r="A157" t="s">
        <v>15</v>
      </c>
      <c r="B157" s="8" t="s">
        <v>181</v>
      </c>
      <c r="C157" s="8" t="s">
        <v>190</v>
      </c>
      <c r="D157" s="9">
        <v>113.95956</v>
      </c>
      <c r="E157">
        <f t="shared" si="19"/>
        <v>113959560</v>
      </c>
      <c r="F157">
        <f t="shared" si="25"/>
        <v>1.9200000000000002</v>
      </c>
      <c r="G157">
        <v>1.92E-3</v>
      </c>
      <c r="H157" s="3">
        <v>4.0999999999999996</v>
      </c>
      <c r="I157" s="3">
        <v>0.72</v>
      </c>
      <c r="J157">
        <v>8.5000000000000006E-3</v>
      </c>
      <c r="K157">
        <v>4.9500000000000002E-2</v>
      </c>
      <c r="L157">
        <f t="shared" si="23"/>
        <v>4.5545554150662172E-2</v>
      </c>
      <c r="M157">
        <f t="shared" si="24"/>
        <v>60.037200000000006</v>
      </c>
      <c r="N157">
        <f t="shared" si="20"/>
        <v>1.9318181818181821</v>
      </c>
      <c r="O157">
        <f t="shared" si="21"/>
        <v>1.4227946981340337E-2</v>
      </c>
      <c r="P157">
        <f t="shared" si="22"/>
        <v>1.4272806442105476E-2</v>
      </c>
      <c r="Q157">
        <f t="shared" si="18"/>
        <v>448180.32991222059</v>
      </c>
      <c r="R157">
        <f t="shared" si="18"/>
        <v>449593.40292632248</v>
      </c>
    </row>
    <row r="158" spans="1:18" x14ac:dyDescent="0.2">
      <c r="A158" t="s">
        <v>15</v>
      </c>
      <c r="B158" s="8" t="s">
        <v>181</v>
      </c>
      <c r="C158" s="8" t="s">
        <v>191</v>
      </c>
      <c r="D158" s="9">
        <v>266.76896999999997</v>
      </c>
      <c r="E158">
        <f t="shared" si="19"/>
        <v>266768969.99999997</v>
      </c>
      <c r="F158">
        <f t="shared" si="25"/>
        <v>2.11</v>
      </c>
      <c r="G158">
        <v>2.1099999999999999E-3</v>
      </c>
      <c r="H158" s="3">
        <v>15.8</v>
      </c>
      <c r="I158" s="3">
        <v>0.79</v>
      </c>
      <c r="J158">
        <v>5.9999999999999995E-4</v>
      </c>
      <c r="K158">
        <v>4.9500000000000002E-2</v>
      </c>
      <c r="L158">
        <f t="shared" si="23"/>
        <v>2.3476268701099305E-2</v>
      </c>
      <c r="M158">
        <f t="shared" si="24"/>
        <v>4.64994</v>
      </c>
      <c r="N158">
        <f t="shared" si="20"/>
        <v>0.13614821197759586</v>
      </c>
      <c r="O158">
        <f t="shared" si="21"/>
        <v>6.238600280318717E-4</v>
      </c>
      <c r="P158">
        <f t="shared" si="22"/>
        <v>9.2506325321326758E-4</v>
      </c>
      <c r="Q158">
        <f t="shared" si="18"/>
        <v>19651.590883003959</v>
      </c>
      <c r="R158">
        <f t="shared" si="18"/>
        <v>29139.492476217929</v>
      </c>
    </row>
    <row r="159" spans="1:18" x14ac:dyDescent="0.2">
      <c r="A159" t="s">
        <v>15</v>
      </c>
      <c r="B159" s="8" t="s">
        <v>181</v>
      </c>
      <c r="C159" s="8" t="s">
        <v>192</v>
      </c>
      <c r="D159" s="9">
        <v>23.8538079</v>
      </c>
      <c r="E159">
        <f t="shared" si="19"/>
        <v>23853807.899999999</v>
      </c>
      <c r="F159">
        <f t="shared" si="25"/>
        <v>6.41</v>
      </c>
      <c r="G159">
        <v>6.4099999999999999E-3</v>
      </c>
      <c r="H159" s="3">
        <v>6.5</v>
      </c>
      <c r="I159" s="3">
        <v>0.85</v>
      </c>
      <c r="J159">
        <v>1.5699999999999999E-2</v>
      </c>
      <c r="K159">
        <v>4.9500000000000002E-2</v>
      </c>
      <c r="L159">
        <f t="shared" si="23"/>
        <v>5.3096533967688278E-2</v>
      </c>
      <c r="M159">
        <f t="shared" si="24"/>
        <v>130.91444999999999</v>
      </c>
      <c r="N159">
        <f t="shared" si="20"/>
        <v>1.2617595612915424</v>
      </c>
      <c r="O159">
        <f t="shared" si="21"/>
        <v>7.1114933900826141E-2</v>
      </c>
      <c r="P159">
        <f t="shared" si="22"/>
        <v>7.0798692865990137E-2</v>
      </c>
      <c r="Q159">
        <f t="shared" si="18"/>
        <v>2240120.4178760233</v>
      </c>
      <c r="R159">
        <f t="shared" si="18"/>
        <v>2230158.8252786892</v>
      </c>
    </row>
    <row r="160" spans="1:18" x14ac:dyDescent="0.2">
      <c r="A160" t="s">
        <v>15</v>
      </c>
      <c r="B160" s="8" t="s">
        <v>181</v>
      </c>
      <c r="C160" s="8" t="s">
        <v>193</v>
      </c>
      <c r="D160" s="9">
        <v>125.35551599999998</v>
      </c>
      <c r="E160">
        <f t="shared" si="19"/>
        <v>125355515.99999999</v>
      </c>
      <c r="F160">
        <f t="shared" si="25"/>
        <v>2.15</v>
      </c>
      <c r="G160">
        <v>2.15E-3</v>
      </c>
      <c r="H160" s="3">
        <v>10.1</v>
      </c>
      <c r="I160" s="3">
        <v>0.91</v>
      </c>
      <c r="J160">
        <v>4.8999999999999998E-3</v>
      </c>
      <c r="K160">
        <v>4.9500000000000002E-2</v>
      </c>
      <c r="L160">
        <f t="shared" si="23"/>
        <v>3.968626966596886E-2</v>
      </c>
      <c r="M160">
        <f t="shared" si="24"/>
        <v>43.742789999999999</v>
      </c>
      <c r="N160">
        <f t="shared" si="20"/>
        <v>1.2569415081042987</v>
      </c>
      <c r="O160">
        <f t="shared" si="21"/>
        <v>2.1337581769849862E-2</v>
      </c>
      <c r="P160">
        <f t="shared" si="22"/>
        <v>2.1598248044944215E-2</v>
      </c>
      <c r="Q160">
        <f t="shared" si="18"/>
        <v>672133.82575027063</v>
      </c>
      <c r="R160">
        <f t="shared" si="18"/>
        <v>680344.81341574283</v>
      </c>
    </row>
    <row r="161" spans="1:18" x14ac:dyDescent="0.2">
      <c r="A161" t="s">
        <v>15</v>
      </c>
      <c r="B161" s="8" t="s">
        <v>181</v>
      </c>
      <c r="C161" s="8" t="s">
        <v>194</v>
      </c>
      <c r="D161" s="9">
        <v>678.57737999999995</v>
      </c>
      <c r="E161">
        <f t="shared" si="19"/>
        <v>678577380</v>
      </c>
      <c r="F161">
        <f t="shared" si="25"/>
        <v>5.63</v>
      </c>
      <c r="G161">
        <v>5.6299999999999996E-3</v>
      </c>
      <c r="H161" s="3">
        <v>14.6</v>
      </c>
      <c r="I161" s="3">
        <v>1.0900000000000001</v>
      </c>
      <c r="J161">
        <v>8.0999999999999996E-3</v>
      </c>
      <c r="K161">
        <v>4.9500000000000002E-2</v>
      </c>
      <c r="L161">
        <f t="shared" si="23"/>
        <v>4.5000000000000005E-2</v>
      </c>
      <c r="M161">
        <f t="shared" si="24"/>
        <v>86.612490000000008</v>
      </c>
      <c r="N161">
        <f t="shared" si="20"/>
        <v>0.95042790247053144</v>
      </c>
      <c r="O161">
        <f t="shared" si="21"/>
        <v>8.4239831016602609E-2</v>
      </c>
      <c r="P161">
        <f t="shared" si="22"/>
        <v>8.4871766501487519E-2</v>
      </c>
      <c r="Q161">
        <f t="shared" si="18"/>
        <v>2653554.6770229824</v>
      </c>
      <c r="R161">
        <f t="shared" si="18"/>
        <v>2673460.6447968567</v>
      </c>
    </row>
    <row r="162" spans="1:18" x14ac:dyDescent="0.2">
      <c r="A162" t="s">
        <v>15</v>
      </c>
      <c r="B162" s="8" t="s">
        <v>181</v>
      </c>
      <c r="C162" s="8" t="s">
        <v>195</v>
      </c>
      <c r="D162" s="9">
        <v>365.18858999999998</v>
      </c>
      <c r="E162">
        <f t="shared" si="19"/>
        <v>365188590</v>
      </c>
      <c r="F162">
        <f t="shared" si="25"/>
        <v>8.67</v>
      </c>
      <c r="G162">
        <v>8.6700000000000006E-3</v>
      </c>
      <c r="H162" s="3">
        <v>11.5824</v>
      </c>
      <c r="I162" s="3">
        <v>1.24</v>
      </c>
      <c r="J162">
        <v>7.4000000000000003E-3</v>
      </c>
      <c r="K162">
        <v>4.9500000000000002E-2</v>
      </c>
      <c r="L162">
        <f t="shared" si="23"/>
        <v>4.399458131502778E-2</v>
      </c>
      <c r="M162">
        <f t="shared" si="24"/>
        <v>90.016559999999998</v>
      </c>
      <c r="N162">
        <f t="shared" si="20"/>
        <v>0.64143161721016384</v>
      </c>
      <c r="O162">
        <f t="shared" si="21"/>
        <v>6.8014497660328258E-2</v>
      </c>
      <c r="P162">
        <f t="shared" si="22"/>
        <v>6.8965581183914632E-2</v>
      </c>
      <c r="Q162">
        <f t="shared" si="18"/>
        <v>2142456.6763003403</v>
      </c>
      <c r="R162">
        <f t="shared" si="18"/>
        <v>2172415.8072933108</v>
      </c>
    </row>
    <row r="163" spans="1:18" x14ac:dyDescent="0.2">
      <c r="A163" t="s">
        <v>15</v>
      </c>
      <c r="B163" s="8" t="s">
        <v>181</v>
      </c>
      <c r="C163" s="8" t="s">
        <v>196</v>
      </c>
      <c r="D163" s="9">
        <v>458.42822999999999</v>
      </c>
      <c r="E163">
        <f t="shared" si="19"/>
        <v>458428230</v>
      </c>
      <c r="F163">
        <f t="shared" si="25"/>
        <v>3.9899999999999998</v>
      </c>
      <c r="G163">
        <v>3.9899999999999996E-3</v>
      </c>
      <c r="H163" s="3">
        <v>16.8</v>
      </c>
      <c r="I163" s="3">
        <v>1.58</v>
      </c>
      <c r="J163">
        <v>2.3999999999999998E-3</v>
      </c>
      <c r="K163">
        <v>4.9500000000000002E-2</v>
      </c>
      <c r="L163">
        <f t="shared" si="23"/>
        <v>3.3200457591009647E-2</v>
      </c>
      <c r="M163">
        <f t="shared" si="24"/>
        <v>37.19952</v>
      </c>
      <c r="N163">
        <f t="shared" si="20"/>
        <v>0.57598541809068138</v>
      </c>
      <c r="O163">
        <f t="shared" si="21"/>
        <v>2.5835396347772707E-2</v>
      </c>
      <c r="P163">
        <f t="shared" si="22"/>
        <v>2.704439786044973E-2</v>
      </c>
      <c r="Q163">
        <f t="shared" si="18"/>
        <v>813814.98495484027</v>
      </c>
      <c r="R163">
        <f t="shared" si="18"/>
        <v>851898.53260416654</v>
      </c>
    </row>
    <row r="164" spans="1:18" x14ac:dyDescent="0.2">
      <c r="A164" t="s">
        <v>15</v>
      </c>
      <c r="B164" s="8" t="s">
        <v>181</v>
      </c>
      <c r="C164" s="8" t="s">
        <v>197</v>
      </c>
      <c r="D164" s="9">
        <v>660.44745</v>
      </c>
      <c r="E164">
        <f t="shared" si="19"/>
        <v>660447450</v>
      </c>
      <c r="F164">
        <f t="shared" si="25"/>
        <v>3.66</v>
      </c>
      <c r="G164">
        <v>3.6600000000000001E-3</v>
      </c>
      <c r="H164" s="3">
        <v>5.1511199999999997</v>
      </c>
      <c r="I164" s="3">
        <v>2.15</v>
      </c>
      <c r="J164">
        <v>4.8999999999999998E-3</v>
      </c>
      <c r="K164">
        <v>4.9500000000000002E-2</v>
      </c>
      <c r="L164">
        <f t="shared" si="23"/>
        <v>3.968626966596886E-2</v>
      </c>
      <c r="M164">
        <f t="shared" si="24"/>
        <v>103.34835</v>
      </c>
      <c r="N164">
        <f t="shared" si="20"/>
        <v>1.7444941215433019</v>
      </c>
      <c r="O164">
        <f t="shared" si="21"/>
        <v>4.0201529127446727E-2</v>
      </c>
      <c r="P164">
        <f t="shared" si="22"/>
        <v>4.0551174125162154E-2</v>
      </c>
      <c r="Q164">
        <f t="shared" si="18"/>
        <v>1266348.1675145719</v>
      </c>
      <c r="R164">
        <f t="shared" si="18"/>
        <v>1277361.9849426078</v>
      </c>
    </row>
    <row r="165" spans="1:18" x14ac:dyDescent="0.2">
      <c r="A165" t="s">
        <v>15</v>
      </c>
      <c r="B165" s="8" t="s">
        <v>181</v>
      </c>
      <c r="C165" s="8" t="s">
        <v>198</v>
      </c>
      <c r="D165" s="9">
        <v>1688.6734799999999</v>
      </c>
      <c r="E165">
        <f t="shared" si="19"/>
        <v>1688673480</v>
      </c>
      <c r="F165">
        <f t="shared" si="25"/>
        <v>7.48</v>
      </c>
      <c r="G165">
        <v>7.4800000000000005E-3</v>
      </c>
      <c r="H165" s="3">
        <v>16.7</v>
      </c>
      <c r="I165" s="3">
        <v>2.3199999999999998</v>
      </c>
      <c r="J165">
        <v>2.3999999999999998E-3</v>
      </c>
      <c r="K165">
        <v>4.9500000000000002E-2</v>
      </c>
      <c r="L165">
        <f t="shared" si="23"/>
        <v>3.3200457591009647E-2</v>
      </c>
      <c r="M165">
        <f t="shared" si="24"/>
        <v>54.62207999999999</v>
      </c>
      <c r="N165">
        <f t="shared" si="20"/>
        <v>0.45114244044725316</v>
      </c>
      <c r="O165">
        <f t="shared" si="21"/>
        <v>4.3923328800034488E-2</v>
      </c>
      <c r="P165">
        <f t="shared" si="22"/>
        <v>4.6624034208721792E-2</v>
      </c>
      <c r="Q165">
        <f t="shared" si="18"/>
        <v>1383584.8572010864</v>
      </c>
      <c r="R165">
        <f t="shared" si="18"/>
        <v>1468657.0775747364</v>
      </c>
    </row>
    <row r="166" spans="1:18" x14ac:dyDescent="0.2">
      <c r="A166" t="s">
        <v>15</v>
      </c>
      <c r="B166" s="8" t="s">
        <v>199</v>
      </c>
      <c r="C166" s="8" t="s">
        <v>200</v>
      </c>
      <c r="D166" s="9">
        <v>181.29929999999999</v>
      </c>
      <c r="E166">
        <f t="shared" si="19"/>
        <v>181299300</v>
      </c>
      <c r="F166">
        <f t="shared" si="25"/>
        <v>18</v>
      </c>
      <c r="G166">
        <v>1.7999999999999999E-2</v>
      </c>
      <c r="H166" s="3">
        <v>12</v>
      </c>
      <c r="I166" s="3">
        <v>0.49</v>
      </c>
      <c r="J166" s="4">
        <v>1.5599999999999999E-2</v>
      </c>
      <c r="K166">
        <v>4.9500000000000002E-2</v>
      </c>
      <c r="L166">
        <f t="shared" si="23"/>
        <v>5.3011782645740926E-2</v>
      </c>
      <c r="M166">
        <f t="shared" si="24"/>
        <v>74.987639999999985</v>
      </c>
      <c r="N166">
        <f t="shared" si="20"/>
        <v>0.25737373737373737</v>
      </c>
      <c r="O166">
        <f t="shared" si="21"/>
        <v>4.3868867476464443E-2</v>
      </c>
      <c r="P166">
        <f t="shared" si="22"/>
        <v>4.2761906379972139E-2</v>
      </c>
      <c r="Q166">
        <f t="shared" si="18"/>
        <v>1381869.3255086299</v>
      </c>
      <c r="R166">
        <f t="shared" si="18"/>
        <v>1347000.0509691224</v>
      </c>
    </row>
    <row r="167" spans="1:18" x14ac:dyDescent="0.2">
      <c r="A167" t="s">
        <v>15</v>
      </c>
      <c r="B167" s="8" t="s">
        <v>199</v>
      </c>
      <c r="C167" s="8" t="s">
        <v>201</v>
      </c>
      <c r="D167" s="9">
        <v>5091.9203399999997</v>
      </c>
      <c r="E167">
        <f t="shared" si="19"/>
        <v>5091920340</v>
      </c>
      <c r="F167">
        <f t="shared" si="25"/>
        <v>21</v>
      </c>
      <c r="G167">
        <v>2.1000000000000001E-2</v>
      </c>
      <c r="H167" s="3">
        <v>152</v>
      </c>
      <c r="I167" s="3">
        <v>1.01</v>
      </c>
      <c r="J167" s="4">
        <v>4.1999999999999997E-3</v>
      </c>
      <c r="K167">
        <v>4.9500000000000002E-2</v>
      </c>
      <c r="L167">
        <f t="shared" si="23"/>
        <v>3.8185948425327458E-2</v>
      </c>
      <c r="M167">
        <f t="shared" si="24"/>
        <v>41.614019999999996</v>
      </c>
      <c r="N167">
        <f t="shared" si="20"/>
        <v>0.12242424242424239</v>
      </c>
      <c r="O167">
        <f t="shared" si="21"/>
        <v>0.1454947765294875</v>
      </c>
      <c r="P167">
        <f t="shared" si="22"/>
        <v>0.18063581252946859</v>
      </c>
      <c r="Q167">
        <f t="shared" si="18"/>
        <v>4583085.4606788559</v>
      </c>
      <c r="R167">
        <f t="shared" si="18"/>
        <v>5690028.0946782604</v>
      </c>
    </row>
    <row r="168" spans="1:18" x14ac:dyDescent="0.2">
      <c r="A168" t="s">
        <v>15</v>
      </c>
      <c r="B168" s="8" t="s">
        <v>199</v>
      </c>
      <c r="C168" s="8" t="s">
        <v>202</v>
      </c>
      <c r="D168" s="9">
        <v>2437.1805899999999</v>
      </c>
      <c r="E168">
        <f t="shared" si="19"/>
        <v>2437180590</v>
      </c>
      <c r="F168">
        <f t="shared" si="25"/>
        <v>19</v>
      </c>
      <c r="G168">
        <v>1.9E-2</v>
      </c>
      <c r="H168" s="3">
        <v>68</v>
      </c>
      <c r="I168" s="3">
        <v>1.23</v>
      </c>
      <c r="J168" s="4">
        <v>1.6999999999999999E-3</v>
      </c>
      <c r="K168">
        <v>4.9500000000000002E-2</v>
      </c>
      <c r="L168">
        <f t="shared" si="23"/>
        <v>3.0458147773033958E-2</v>
      </c>
      <c r="M168">
        <f t="shared" si="24"/>
        <v>20.512709999999998</v>
      </c>
      <c r="N168">
        <f t="shared" si="20"/>
        <v>6.6698564593301438E-2</v>
      </c>
      <c r="O168">
        <f t="shared" si="21"/>
        <v>6.4157081461982323E-3</v>
      </c>
      <c r="P168">
        <f t="shared" si="22"/>
        <v>1.9624385784290887E-2</v>
      </c>
      <c r="Q168">
        <f t="shared" si="18"/>
        <v>202094.80660524432</v>
      </c>
      <c r="R168">
        <f t="shared" si="18"/>
        <v>618168.15220516291</v>
      </c>
    </row>
    <row r="169" spans="1:18" x14ac:dyDescent="0.2">
      <c r="A169" t="s">
        <v>15</v>
      </c>
      <c r="B169" s="8" t="s">
        <v>199</v>
      </c>
      <c r="C169" s="8" t="s">
        <v>203</v>
      </c>
      <c r="D169" s="9">
        <v>2279.1911999999998</v>
      </c>
      <c r="E169">
        <f t="shared" si="19"/>
        <v>2279191199.9999995</v>
      </c>
      <c r="F169">
        <f t="shared" si="25"/>
        <v>30</v>
      </c>
      <c r="G169">
        <v>0.03</v>
      </c>
      <c r="H169" s="3">
        <v>46</v>
      </c>
      <c r="I169" s="3">
        <v>1.5</v>
      </c>
      <c r="J169" s="4">
        <v>4.0000000000000001E-3</v>
      </c>
      <c r="K169">
        <v>4.9500000000000002E-2</v>
      </c>
      <c r="L169">
        <f t="shared" si="23"/>
        <v>3.7723002890488071E-2</v>
      </c>
      <c r="M169">
        <f t="shared" si="24"/>
        <v>58.86</v>
      </c>
      <c r="N169">
        <f t="shared" si="20"/>
        <v>0.12121212121212122</v>
      </c>
      <c r="O169">
        <f t="shared" si="21"/>
        <v>7.3315457622860736E-2</v>
      </c>
      <c r="P169">
        <f t="shared" si="22"/>
        <v>9.2098277653581376E-2</v>
      </c>
      <c r="Q169">
        <f t="shared" si="18"/>
        <v>2309436.9151201132</v>
      </c>
      <c r="R169">
        <f t="shared" si="18"/>
        <v>2901095.7460878133</v>
      </c>
    </row>
    <row r="170" spans="1:18" x14ac:dyDescent="0.2">
      <c r="A170" t="s">
        <v>15</v>
      </c>
      <c r="B170" s="8" t="s">
        <v>199</v>
      </c>
      <c r="C170" s="8" t="s">
        <v>204</v>
      </c>
      <c r="D170" s="9">
        <v>5128.1801999999998</v>
      </c>
      <c r="E170">
        <f t="shared" si="19"/>
        <v>5128180200</v>
      </c>
      <c r="F170">
        <f t="shared" si="25"/>
        <v>1</v>
      </c>
      <c r="G170">
        <v>1E-3</v>
      </c>
      <c r="H170" s="3">
        <f>280*0.3048</f>
        <v>85.344000000000008</v>
      </c>
      <c r="I170" s="3">
        <v>2.4500000000000002</v>
      </c>
      <c r="J170" s="4">
        <v>6.9999999999999999E-4</v>
      </c>
      <c r="K170">
        <v>4.9500000000000002E-2</v>
      </c>
      <c r="L170">
        <f t="shared" si="23"/>
        <v>2.4398648425466789E-2</v>
      </c>
      <c r="M170">
        <f t="shared" si="24"/>
        <v>16.824149999999999</v>
      </c>
      <c r="N170">
        <f t="shared" si="20"/>
        <v>1.0393939393939395</v>
      </c>
      <c r="O170">
        <f t="shared" si="21"/>
        <v>4.2454426106716389E-2</v>
      </c>
      <c r="P170">
        <f t="shared" si="22"/>
        <v>4.4079434839504494E-2</v>
      </c>
      <c r="Q170">
        <f t="shared" si="18"/>
        <v>1337314.4223615662</v>
      </c>
      <c r="R170">
        <f t="shared" si="18"/>
        <v>1388502.1974443917</v>
      </c>
    </row>
    <row r="171" spans="1:18" x14ac:dyDescent="0.2">
      <c r="A171" t="s">
        <v>15</v>
      </c>
      <c r="B171" s="8" t="s">
        <v>199</v>
      </c>
      <c r="C171" s="8" t="s">
        <v>205</v>
      </c>
      <c r="D171" s="9">
        <v>5620.2782999999999</v>
      </c>
      <c r="E171">
        <f t="shared" si="19"/>
        <v>5620278300</v>
      </c>
      <c r="F171">
        <f t="shared" si="25"/>
        <v>18.8</v>
      </c>
      <c r="G171">
        <v>1.8800000000000001E-2</v>
      </c>
      <c r="H171" s="3">
        <v>99</v>
      </c>
      <c r="I171" s="3">
        <v>2.79</v>
      </c>
      <c r="J171" s="4">
        <v>8.0000000000000004E-4</v>
      </c>
      <c r="K171">
        <v>4.9500000000000002E-2</v>
      </c>
      <c r="L171">
        <f t="shared" si="23"/>
        <v>2.5226892457611439E-2</v>
      </c>
      <c r="M171">
        <f t="shared" si="24"/>
        <v>21.895920000000004</v>
      </c>
      <c r="N171">
        <f t="shared" si="20"/>
        <v>7.1953578336557078E-2</v>
      </c>
      <c r="O171">
        <f t="shared" si="21"/>
        <v>1.3714099465414466E-2</v>
      </c>
      <c r="P171">
        <f t="shared" si="22"/>
        <v>4.1170526441557755E-2</v>
      </c>
      <c r="Q171">
        <f t="shared" si="18"/>
        <v>431994.13316055568</v>
      </c>
      <c r="R171">
        <f t="shared" si="18"/>
        <v>1296871.5829090693</v>
      </c>
    </row>
    <row r="172" spans="1:18" x14ac:dyDescent="0.2">
      <c r="A172" t="s">
        <v>15</v>
      </c>
      <c r="B172" s="8" t="s">
        <v>199</v>
      </c>
      <c r="C172" s="8" t="s">
        <v>206</v>
      </c>
      <c r="D172" s="9">
        <v>1714.5733799999998</v>
      </c>
      <c r="E172">
        <f t="shared" si="19"/>
        <v>1714573379.9999998</v>
      </c>
      <c r="F172">
        <f t="shared" si="25"/>
        <v>11.5</v>
      </c>
      <c r="G172">
        <v>1.15E-2</v>
      </c>
      <c r="H172" s="3">
        <v>27</v>
      </c>
      <c r="I172" s="3">
        <v>3.51</v>
      </c>
      <c r="J172" s="4">
        <v>2E-3</v>
      </c>
      <c r="K172">
        <v>4.9500000000000002E-2</v>
      </c>
      <c r="L172">
        <f t="shared" si="23"/>
        <v>3.1721137903216928E-2</v>
      </c>
      <c r="M172">
        <f t="shared" si="24"/>
        <v>68.866199999999992</v>
      </c>
      <c r="N172">
        <f t="shared" si="20"/>
        <v>0.36996047430830037</v>
      </c>
      <c r="O172">
        <f t="shared" si="21"/>
        <v>9.6480426351430865E-2</v>
      </c>
      <c r="P172">
        <f t="shared" si="22"/>
        <v>0.10461974993308124</v>
      </c>
      <c r="Q172">
        <f t="shared" si="18"/>
        <v>3039133.4300700724</v>
      </c>
      <c r="R172">
        <f t="shared" si="18"/>
        <v>3295522.1228920589</v>
      </c>
    </row>
    <row r="173" spans="1:18" x14ac:dyDescent="0.2">
      <c r="A173" t="s">
        <v>15</v>
      </c>
      <c r="B173" s="8" t="s">
        <v>199</v>
      </c>
      <c r="C173" s="8" t="s">
        <v>207</v>
      </c>
      <c r="D173" s="9">
        <v>922.03643999999997</v>
      </c>
      <c r="E173">
        <f t="shared" si="19"/>
        <v>922036440</v>
      </c>
      <c r="F173">
        <f t="shared" si="25"/>
        <v>13.5</v>
      </c>
      <c r="G173">
        <v>1.35E-2</v>
      </c>
      <c r="H173" s="3">
        <v>37</v>
      </c>
      <c r="I173" s="3">
        <v>3.51</v>
      </c>
      <c r="J173" s="4">
        <v>2E-3</v>
      </c>
      <c r="K173">
        <v>4.9500000000000002E-2</v>
      </c>
      <c r="L173">
        <f t="shared" si="23"/>
        <v>3.1721137903216928E-2</v>
      </c>
      <c r="M173">
        <f t="shared" si="24"/>
        <v>68.866199999999992</v>
      </c>
      <c r="N173">
        <f t="shared" si="20"/>
        <v>0.31515151515151513</v>
      </c>
      <c r="O173">
        <f t="shared" si="21"/>
        <v>0.12692226252668209</v>
      </c>
      <c r="P173">
        <f t="shared" si="22"/>
        <v>0.13987463028594788</v>
      </c>
      <c r="Q173">
        <f t="shared" si="18"/>
        <v>3998051.2695904858</v>
      </c>
      <c r="R173">
        <f t="shared" si="18"/>
        <v>4406050.8540073577</v>
      </c>
    </row>
    <row r="174" spans="1:18" x14ac:dyDescent="0.2">
      <c r="A174" t="s">
        <v>15</v>
      </c>
      <c r="B174" s="8" t="s">
        <v>199</v>
      </c>
      <c r="C174" s="8" t="s">
        <v>208</v>
      </c>
      <c r="D174" s="9">
        <v>516444.00599999994</v>
      </c>
      <c r="E174">
        <f t="shared" si="19"/>
        <v>516444005999.99994</v>
      </c>
      <c r="F174">
        <f t="shared" si="25"/>
        <v>13.4</v>
      </c>
      <c r="G174">
        <v>1.34E-2</v>
      </c>
      <c r="H174" s="3">
        <v>594</v>
      </c>
      <c r="I174" s="3">
        <v>8.84</v>
      </c>
      <c r="J174" s="4">
        <v>4.0000000000000002E-4</v>
      </c>
      <c r="K174">
        <v>4.9500000000000002E-2</v>
      </c>
      <c r="L174">
        <f t="shared" si="23"/>
        <v>2.1213203435596423E-2</v>
      </c>
      <c r="M174">
        <f t="shared" si="24"/>
        <v>34.688159999999996</v>
      </c>
      <c r="N174">
        <f t="shared" si="20"/>
        <v>0.15992763455450021</v>
      </c>
      <c r="O174">
        <f t="shared" si="21"/>
        <v>0.54004167934284775</v>
      </c>
      <c r="P174">
        <f t="shared" si="22"/>
        <v>0.76031418447385968</v>
      </c>
      <c r="Q174">
        <f t="shared" si="18"/>
        <v>17011312.899299704</v>
      </c>
      <c r="R174">
        <f t="shared" si="18"/>
        <v>23949896.810926579</v>
      </c>
    </row>
    <row r="175" spans="1:18" x14ac:dyDescent="0.2">
      <c r="A175" t="s">
        <v>15</v>
      </c>
      <c r="B175" s="8" t="s">
        <v>199</v>
      </c>
      <c r="C175" s="8" t="s">
        <v>209</v>
      </c>
      <c r="D175" s="9">
        <v>71224.724999999991</v>
      </c>
      <c r="E175">
        <f t="shared" si="19"/>
        <v>71224724999.999985</v>
      </c>
      <c r="F175">
        <f t="shared" si="25"/>
        <v>0.02</v>
      </c>
      <c r="G175">
        <v>2.0000000000000002E-5</v>
      </c>
      <c r="H175" s="3">
        <v>196.6</v>
      </c>
      <c r="I175" s="3">
        <v>5.15</v>
      </c>
      <c r="J175" s="4">
        <v>1E-4</v>
      </c>
      <c r="K175">
        <v>4.9500000000000002E-2</v>
      </c>
      <c r="L175">
        <f t="shared" si="23"/>
        <v>1.5000000000000003E-2</v>
      </c>
      <c r="M175">
        <f t="shared" si="24"/>
        <v>5.0521500000000001</v>
      </c>
      <c r="N175">
        <f t="shared" si="20"/>
        <v>15.606060606060606</v>
      </c>
      <c r="O175">
        <f t="shared" si="21"/>
        <v>1.7233197587604169E-2</v>
      </c>
      <c r="P175">
        <f t="shared" si="22"/>
        <v>1.7290556811433811E-2</v>
      </c>
      <c r="Q175">
        <f t="shared" si="18"/>
        <v>542845.72400953132</v>
      </c>
      <c r="R175">
        <f t="shared" si="18"/>
        <v>544652.53956016502</v>
      </c>
    </row>
    <row r="176" spans="1:18" x14ac:dyDescent="0.2">
      <c r="A176" t="s">
        <v>15</v>
      </c>
      <c r="B176" t="s">
        <v>210</v>
      </c>
      <c r="C176" t="s">
        <v>211</v>
      </c>
      <c r="D176" s="6">
        <v>1605.7937999999999</v>
      </c>
      <c r="E176">
        <f t="shared" si="19"/>
        <v>1605793800</v>
      </c>
      <c r="F176">
        <f t="shared" si="25"/>
        <v>21</v>
      </c>
      <c r="G176" s="10">
        <v>2.1000000000000001E-2</v>
      </c>
      <c r="H176" s="3">
        <v>61</v>
      </c>
      <c r="I176" s="3">
        <v>1.17</v>
      </c>
      <c r="J176">
        <v>4.1000000000000003E-3</v>
      </c>
      <c r="K176">
        <v>4.9500000000000002E-2</v>
      </c>
      <c r="L176">
        <f t="shared" si="23"/>
        <v>3.7956593016528643E-2</v>
      </c>
      <c r="M176">
        <f t="shared" si="24"/>
        <v>47.058569999999996</v>
      </c>
      <c r="N176">
        <f t="shared" si="20"/>
        <v>0.13844155844155842</v>
      </c>
      <c r="O176">
        <f t="shared" si="21"/>
        <v>7.8647126945613141E-2</v>
      </c>
      <c r="P176">
        <f t="shared" si="22"/>
        <v>9.4444656369616214E-2</v>
      </c>
      <c r="Q176">
        <f t="shared" si="18"/>
        <v>2477384.498786814</v>
      </c>
      <c r="R176">
        <f t="shared" si="18"/>
        <v>2975006.6756429109</v>
      </c>
    </row>
    <row r="177" spans="1:18" x14ac:dyDescent="0.2">
      <c r="A177" t="s">
        <v>15</v>
      </c>
      <c r="B177" t="s">
        <v>212</v>
      </c>
      <c r="C177" t="s">
        <v>213</v>
      </c>
      <c r="D177" s="6">
        <v>6.4749749999999997</v>
      </c>
      <c r="E177">
        <f t="shared" si="19"/>
        <v>6474975</v>
      </c>
      <c r="F177">
        <f t="shared" si="25"/>
        <v>29</v>
      </c>
      <c r="G177">
        <v>2.9000000000000001E-2</v>
      </c>
      <c r="H177" s="3">
        <v>5</v>
      </c>
      <c r="I177" s="3">
        <v>0.24</v>
      </c>
      <c r="J177">
        <v>8.1000000000000003E-2</v>
      </c>
      <c r="K177">
        <v>4.9500000000000002E-2</v>
      </c>
      <c r="L177">
        <f t="shared" si="23"/>
        <v>8.0022573451751525E-2</v>
      </c>
      <c r="M177">
        <f t="shared" si="24"/>
        <v>190.7064</v>
      </c>
      <c r="N177">
        <f t="shared" si="20"/>
        <v>0.40626959247648903</v>
      </c>
      <c r="O177">
        <f t="shared" si="21"/>
        <v>8.4045745188273707E-2</v>
      </c>
      <c r="P177">
        <f t="shared" si="22"/>
        <v>7.3494326087667636E-2</v>
      </c>
      <c r="Q177">
        <f t="shared" si="18"/>
        <v>2647440.9734306219</v>
      </c>
      <c r="R177">
        <f t="shared" si="18"/>
        <v>2315071.2717615305</v>
      </c>
    </row>
    <row r="178" spans="1:18" x14ac:dyDescent="0.2">
      <c r="A178" t="s">
        <v>15</v>
      </c>
      <c r="B178" t="s">
        <v>212</v>
      </c>
      <c r="C178" t="s">
        <v>214</v>
      </c>
      <c r="D178" s="6">
        <v>8.5469669999999986</v>
      </c>
      <c r="E178">
        <f t="shared" si="19"/>
        <v>8546966.9999999981</v>
      </c>
      <c r="F178">
        <f t="shared" si="25"/>
        <v>42</v>
      </c>
      <c r="G178">
        <v>4.2000000000000003E-2</v>
      </c>
      <c r="H178" s="3">
        <v>5</v>
      </c>
      <c r="I178" s="3">
        <v>0.27</v>
      </c>
      <c r="J178">
        <v>8.9999999999999998E-4</v>
      </c>
      <c r="K178">
        <v>4.9500000000000002E-2</v>
      </c>
      <c r="L178">
        <f t="shared" si="23"/>
        <v>2.598076211353316E-2</v>
      </c>
      <c r="M178">
        <f t="shared" si="24"/>
        <v>2.3838300000000001</v>
      </c>
      <c r="N178">
        <f t="shared" si="20"/>
        <v>3.5064935064935063E-3</v>
      </c>
      <c r="O178" t="e">
        <f t="shared" si="21"/>
        <v>#NUM!</v>
      </c>
      <c r="P178" t="e">
        <f t="shared" si="22"/>
        <v>#NUM!</v>
      </c>
      <c r="Q178" t="e">
        <f t="shared" ref="Q178:R198" si="26">O178 * 31500000</f>
        <v>#NUM!</v>
      </c>
      <c r="R178" t="e">
        <f t="shared" si="26"/>
        <v>#NUM!</v>
      </c>
    </row>
    <row r="179" spans="1:18" x14ac:dyDescent="0.2">
      <c r="A179" t="s">
        <v>15</v>
      </c>
      <c r="B179" t="s">
        <v>212</v>
      </c>
      <c r="C179" t="s">
        <v>215</v>
      </c>
      <c r="D179" s="6">
        <v>16.2910371</v>
      </c>
      <c r="E179">
        <f t="shared" si="19"/>
        <v>16291037.1</v>
      </c>
      <c r="F179">
        <f t="shared" si="25"/>
        <v>24</v>
      </c>
      <c r="G179">
        <v>2.4E-2</v>
      </c>
      <c r="H179" s="3">
        <v>2.4384000000000001</v>
      </c>
      <c r="I179" s="3">
        <v>0.27432000000000001</v>
      </c>
      <c r="J179">
        <v>3.6900000000000002E-2</v>
      </c>
      <c r="K179">
        <v>4.9500000000000002E-2</v>
      </c>
      <c r="L179">
        <f t="shared" si="23"/>
        <v>6.5742747586841635E-2</v>
      </c>
      <c r="M179">
        <f t="shared" si="24"/>
        <v>99.300822480000008</v>
      </c>
      <c r="N179">
        <f t="shared" si="20"/>
        <v>0.25561636363636364</v>
      </c>
      <c r="O179">
        <f t="shared" si="21"/>
        <v>1.3550568084574683E-2</v>
      </c>
      <c r="P179">
        <f t="shared" si="22"/>
        <v>1.198079747573175E-2</v>
      </c>
      <c r="Q179">
        <f t="shared" si="26"/>
        <v>426842.89466410252</v>
      </c>
      <c r="R179">
        <f t="shared" si="26"/>
        <v>377395.12048555014</v>
      </c>
    </row>
    <row r="180" spans="1:18" x14ac:dyDescent="0.2">
      <c r="A180" t="s">
        <v>15</v>
      </c>
      <c r="B180" t="s">
        <v>212</v>
      </c>
      <c r="C180" t="s">
        <v>216</v>
      </c>
      <c r="D180" s="6">
        <v>84.433673999999996</v>
      </c>
      <c r="E180">
        <f t="shared" si="19"/>
        <v>84433674</v>
      </c>
      <c r="F180">
        <f t="shared" si="25"/>
        <v>19</v>
      </c>
      <c r="G180">
        <v>1.9E-2</v>
      </c>
      <c r="H180" s="3">
        <v>3</v>
      </c>
      <c r="I180" s="3">
        <v>0.3</v>
      </c>
      <c r="J180">
        <v>1.2999999999999999E-2</v>
      </c>
      <c r="K180">
        <v>4.9500000000000002E-2</v>
      </c>
      <c r="L180">
        <f t="shared" si="23"/>
        <v>5.0649725630777707E-2</v>
      </c>
      <c r="M180">
        <f t="shared" si="24"/>
        <v>38.259</v>
      </c>
      <c r="N180">
        <f t="shared" si="20"/>
        <v>0.12440191387559808</v>
      </c>
      <c r="O180">
        <f t="shared" si="21"/>
        <v>2.5725155638862854E-3</v>
      </c>
      <c r="P180">
        <f t="shared" si="22"/>
        <v>2.5135122397465827E-3</v>
      </c>
      <c r="Q180">
        <f t="shared" si="26"/>
        <v>81034.240262417996</v>
      </c>
      <c r="R180">
        <f t="shared" si="26"/>
        <v>79175.635552017353</v>
      </c>
    </row>
    <row r="181" spans="1:18" x14ac:dyDescent="0.2">
      <c r="A181" t="s">
        <v>15</v>
      </c>
      <c r="B181" t="s">
        <v>212</v>
      </c>
      <c r="C181" t="s">
        <v>217</v>
      </c>
      <c r="D181" s="6">
        <v>81.843683999999996</v>
      </c>
      <c r="E181">
        <f t="shared" si="19"/>
        <v>81843684</v>
      </c>
      <c r="F181">
        <f t="shared" si="25"/>
        <v>43</v>
      </c>
      <c r="G181">
        <v>4.2999999999999997E-2</v>
      </c>
      <c r="H181" s="3">
        <v>6</v>
      </c>
      <c r="I181" s="3">
        <v>0.3</v>
      </c>
      <c r="J181">
        <v>2.5999999999999999E-2</v>
      </c>
      <c r="K181">
        <v>4.9500000000000002E-2</v>
      </c>
      <c r="L181">
        <f t="shared" si="23"/>
        <v>6.0233014093056536E-2</v>
      </c>
      <c r="M181">
        <f t="shared" si="24"/>
        <v>76.518000000000001</v>
      </c>
      <c r="N181">
        <f t="shared" si="20"/>
        <v>0.10993657505285412</v>
      </c>
      <c r="O181">
        <f t="shared" si="21"/>
        <v>1.2696110206577222E-2</v>
      </c>
      <c r="P181">
        <f t="shared" si="22"/>
        <v>9.4689576233498423E-3</v>
      </c>
      <c r="Q181">
        <f t="shared" si="26"/>
        <v>399927.47150718252</v>
      </c>
      <c r="R181">
        <f t="shared" si="26"/>
        <v>298272.16513552004</v>
      </c>
    </row>
    <row r="182" spans="1:18" x14ac:dyDescent="0.2">
      <c r="A182" t="s">
        <v>15</v>
      </c>
      <c r="B182" t="s">
        <v>212</v>
      </c>
      <c r="C182" t="s">
        <v>218</v>
      </c>
      <c r="D182" s="6">
        <v>24.086907</v>
      </c>
      <c r="E182">
        <f t="shared" si="19"/>
        <v>24086907</v>
      </c>
      <c r="F182">
        <f t="shared" si="25"/>
        <v>30.5</v>
      </c>
      <c r="G182">
        <v>3.0499999999999999E-2</v>
      </c>
      <c r="H182" s="3">
        <v>13</v>
      </c>
      <c r="I182" s="3">
        <v>0.3</v>
      </c>
      <c r="J182">
        <v>4.9500000000000002E-2</v>
      </c>
      <c r="K182">
        <v>4.9500000000000002E-2</v>
      </c>
      <c r="L182">
        <f t="shared" si="23"/>
        <v>7.0752625243093073E-2</v>
      </c>
      <c r="M182">
        <f t="shared" si="24"/>
        <v>145.67850000000001</v>
      </c>
      <c r="N182">
        <f t="shared" si="20"/>
        <v>0.2950819672131148</v>
      </c>
      <c r="O182">
        <f t="shared" si="21"/>
        <v>0.13460302024489976</v>
      </c>
      <c r="P182">
        <f t="shared" si="22"/>
        <v>0.11751389400257203</v>
      </c>
      <c r="Q182">
        <f t="shared" si="26"/>
        <v>4239995.1377143422</v>
      </c>
      <c r="R182">
        <f t="shared" si="26"/>
        <v>3701687.6610810189</v>
      </c>
    </row>
    <row r="183" spans="1:18" x14ac:dyDescent="0.2">
      <c r="A183" t="s">
        <v>15</v>
      </c>
      <c r="B183" t="s">
        <v>212</v>
      </c>
      <c r="C183" t="s">
        <v>219</v>
      </c>
      <c r="D183" s="6">
        <v>75.368708999999996</v>
      </c>
      <c r="E183">
        <f t="shared" si="19"/>
        <v>75368709</v>
      </c>
      <c r="F183">
        <f t="shared" si="25"/>
        <v>30.5</v>
      </c>
      <c r="G183">
        <v>3.0499999999999999E-2</v>
      </c>
      <c r="H183" s="3">
        <v>12</v>
      </c>
      <c r="I183" s="3">
        <v>0.34</v>
      </c>
      <c r="J183">
        <v>1.4800000000000001E-2</v>
      </c>
      <c r="K183">
        <v>4.9500000000000002E-2</v>
      </c>
      <c r="L183">
        <f t="shared" si="23"/>
        <v>5.2318669121396794E-2</v>
      </c>
      <c r="M183">
        <f t="shared" si="24"/>
        <v>49.36392</v>
      </c>
      <c r="N183">
        <f t="shared" si="20"/>
        <v>9.9990064580228522E-2</v>
      </c>
      <c r="O183">
        <f t="shared" si="21"/>
        <v>1.1582621828718762E-2</v>
      </c>
      <c r="P183">
        <f t="shared" si="22"/>
        <v>1.0626366367534935E-2</v>
      </c>
      <c r="Q183">
        <f t="shared" si="26"/>
        <v>364852.58760464098</v>
      </c>
      <c r="R183">
        <f t="shared" si="26"/>
        <v>334730.54057735042</v>
      </c>
    </row>
    <row r="184" spans="1:18" x14ac:dyDescent="0.2">
      <c r="A184" t="s">
        <v>15</v>
      </c>
      <c r="B184" t="s">
        <v>212</v>
      </c>
      <c r="C184" t="s">
        <v>220</v>
      </c>
      <c r="D184" s="6">
        <v>15.798938999999997</v>
      </c>
      <c r="E184">
        <f t="shared" si="19"/>
        <v>15798938.999999996</v>
      </c>
      <c r="F184">
        <f t="shared" si="25"/>
        <v>34</v>
      </c>
      <c r="G184">
        <v>3.4000000000000002E-2</v>
      </c>
      <c r="H184" s="3">
        <v>2</v>
      </c>
      <c r="I184" s="3">
        <v>0.37</v>
      </c>
      <c r="J184">
        <v>7.5499999999999998E-2</v>
      </c>
      <c r="K184">
        <v>4.9500000000000002E-2</v>
      </c>
      <c r="L184">
        <f t="shared" si="23"/>
        <v>7.8628139039502512E-2</v>
      </c>
      <c r="M184">
        <f t="shared" si="24"/>
        <v>274.04235</v>
      </c>
      <c r="N184">
        <f t="shared" si="20"/>
        <v>0.49795008912655969</v>
      </c>
      <c r="O184">
        <f t="shared" si="21"/>
        <v>6.0143199194192261E-2</v>
      </c>
      <c r="P184">
        <f t="shared" si="22"/>
        <v>5.4379692700077635E-2</v>
      </c>
      <c r="Q184">
        <f t="shared" si="26"/>
        <v>1894510.7746170561</v>
      </c>
      <c r="R184">
        <f t="shared" si="26"/>
        <v>1712960.3200524454</v>
      </c>
    </row>
    <row r="185" spans="1:18" x14ac:dyDescent="0.2">
      <c r="A185" t="s">
        <v>15</v>
      </c>
      <c r="B185" t="s">
        <v>212</v>
      </c>
      <c r="C185" t="s">
        <v>221</v>
      </c>
      <c r="D185" s="6">
        <v>220.14914999999999</v>
      </c>
      <c r="E185">
        <f t="shared" si="19"/>
        <v>220149150</v>
      </c>
      <c r="F185">
        <f t="shared" si="25"/>
        <v>17.5</v>
      </c>
      <c r="G185">
        <v>1.7500000000000002E-2</v>
      </c>
      <c r="H185" s="3">
        <v>7</v>
      </c>
      <c r="I185" s="3">
        <v>0.37</v>
      </c>
      <c r="J185">
        <v>3.56E-2</v>
      </c>
      <c r="K185">
        <v>4.9500000000000002E-2</v>
      </c>
      <c r="L185">
        <f t="shared" si="23"/>
        <v>6.5155901570199085E-2</v>
      </c>
      <c r="M185">
        <f t="shared" si="24"/>
        <v>129.21732</v>
      </c>
      <c r="N185">
        <f t="shared" si="20"/>
        <v>0.45617316017316017</v>
      </c>
      <c r="O185">
        <f t="shared" si="21"/>
        <v>6.71259370685965E-2</v>
      </c>
      <c r="P185">
        <f t="shared" si="22"/>
        <v>6.3287215119828488E-2</v>
      </c>
      <c r="Q185">
        <f t="shared" si="26"/>
        <v>2114467.0176607897</v>
      </c>
      <c r="R185">
        <f t="shared" si="26"/>
        <v>1993547.2762745973</v>
      </c>
    </row>
    <row r="186" spans="1:18" x14ac:dyDescent="0.2">
      <c r="A186" t="s">
        <v>15</v>
      </c>
      <c r="B186" t="s">
        <v>212</v>
      </c>
      <c r="C186" t="s">
        <v>222</v>
      </c>
      <c r="D186" s="6">
        <v>45.324824999999997</v>
      </c>
      <c r="E186">
        <f t="shared" si="19"/>
        <v>45324825</v>
      </c>
      <c r="F186">
        <f t="shared" si="25"/>
        <v>11</v>
      </c>
      <c r="G186">
        <v>1.0999999999999999E-2</v>
      </c>
      <c r="H186" s="3">
        <v>8</v>
      </c>
      <c r="I186" s="3">
        <v>0.37</v>
      </c>
      <c r="J186">
        <v>1.6199999999999999E-2</v>
      </c>
      <c r="K186">
        <v>4.9500000000000002E-2</v>
      </c>
      <c r="L186">
        <f t="shared" si="23"/>
        <v>5.3514320175122441E-2</v>
      </c>
      <c r="M186">
        <f t="shared" si="24"/>
        <v>58.801139999999997</v>
      </c>
      <c r="N186">
        <f t="shared" si="20"/>
        <v>0.33024793388429757</v>
      </c>
      <c r="O186">
        <f t="shared" si="21"/>
        <v>2.1929102147294748E-2</v>
      </c>
      <c r="P186">
        <f t="shared" si="22"/>
        <v>2.1460452195372934E-2</v>
      </c>
      <c r="Q186">
        <f t="shared" si="26"/>
        <v>690766.71763978456</v>
      </c>
      <c r="R186">
        <f t="shared" si="26"/>
        <v>676004.24415424746</v>
      </c>
    </row>
    <row r="187" spans="1:18" x14ac:dyDescent="0.2">
      <c r="A187" t="s">
        <v>15</v>
      </c>
      <c r="B187" t="s">
        <v>212</v>
      </c>
      <c r="C187" t="s">
        <v>223</v>
      </c>
      <c r="D187" s="6">
        <v>19.735723799999999</v>
      </c>
      <c r="E187">
        <f t="shared" si="19"/>
        <v>19735723.799999997</v>
      </c>
      <c r="F187">
        <f t="shared" si="25"/>
        <v>27</v>
      </c>
      <c r="G187">
        <v>2.7E-2</v>
      </c>
      <c r="H187" s="3">
        <v>9</v>
      </c>
      <c r="I187" s="3">
        <v>0.37</v>
      </c>
      <c r="J187">
        <v>5.0999999999999997E-2</v>
      </c>
      <c r="K187">
        <v>4.9500000000000002E-2</v>
      </c>
      <c r="L187">
        <f t="shared" si="23"/>
        <v>7.128264449209426E-2</v>
      </c>
      <c r="M187">
        <f t="shared" si="24"/>
        <v>185.11469999999997</v>
      </c>
      <c r="N187">
        <f t="shared" si="20"/>
        <v>0.42356902356902348</v>
      </c>
      <c r="O187">
        <f t="shared" si="21"/>
        <v>0.14590922720754723</v>
      </c>
      <c r="P187">
        <f t="shared" si="22"/>
        <v>0.13335181034718094</v>
      </c>
      <c r="Q187">
        <f t="shared" si="26"/>
        <v>4596140.6570377378</v>
      </c>
      <c r="R187">
        <f t="shared" si="26"/>
        <v>4200582.0259361994</v>
      </c>
    </row>
    <row r="188" spans="1:18" x14ac:dyDescent="0.2">
      <c r="A188" t="s">
        <v>15</v>
      </c>
      <c r="B188" t="s">
        <v>212</v>
      </c>
      <c r="C188" t="s">
        <v>224</v>
      </c>
      <c r="D188" s="6">
        <v>38.849849999999996</v>
      </c>
      <c r="E188">
        <f t="shared" si="19"/>
        <v>38849850</v>
      </c>
      <c r="F188">
        <f t="shared" si="25"/>
        <v>27.5</v>
      </c>
      <c r="G188">
        <v>2.75E-2</v>
      </c>
      <c r="H188" s="3">
        <v>10</v>
      </c>
      <c r="I188" s="3">
        <v>0.37</v>
      </c>
      <c r="J188">
        <v>1.52E-2</v>
      </c>
      <c r="K188">
        <v>4.9500000000000002E-2</v>
      </c>
      <c r="L188">
        <f t="shared" si="23"/>
        <v>5.2668646283496219E-2</v>
      </c>
      <c r="M188">
        <f t="shared" si="24"/>
        <v>55.171439999999997</v>
      </c>
      <c r="N188">
        <f t="shared" si="20"/>
        <v>0.12394490358126721</v>
      </c>
      <c r="O188">
        <f t="shared" si="21"/>
        <v>1.4795119624559025E-2</v>
      </c>
      <c r="P188">
        <f t="shared" si="22"/>
        <v>1.3860642229455171E-2</v>
      </c>
      <c r="Q188">
        <f t="shared" si="26"/>
        <v>466046.26817360928</v>
      </c>
      <c r="R188">
        <f t="shared" si="26"/>
        <v>436610.23022783792</v>
      </c>
    </row>
    <row r="189" spans="1:18" x14ac:dyDescent="0.2">
      <c r="A189" t="s">
        <v>15</v>
      </c>
      <c r="B189" t="s">
        <v>212</v>
      </c>
      <c r="C189" t="s">
        <v>225</v>
      </c>
      <c r="D189" s="6">
        <v>58.274774999999998</v>
      </c>
      <c r="E189">
        <f t="shared" si="19"/>
        <v>58274775</v>
      </c>
      <c r="F189">
        <f t="shared" si="25"/>
        <v>42</v>
      </c>
      <c r="G189">
        <v>4.2000000000000003E-2</v>
      </c>
      <c r="H189" s="3">
        <v>10</v>
      </c>
      <c r="I189" s="3">
        <v>0.37</v>
      </c>
      <c r="J189">
        <v>1.2800000000000001E-2</v>
      </c>
      <c r="K189">
        <v>4.9500000000000002E-2</v>
      </c>
      <c r="L189">
        <f t="shared" si="23"/>
        <v>5.0453784915222864E-2</v>
      </c>
      <c r="M189">
        <f t="shared" si="24"/>
        <v>46.460160000000002</v>
      </c>
      <c r="N189">
        <f t="shared" si="20"/>
        <v>6.834054834054834E-2</v>
      </c>
      <c r="O189">
        <f t="shared" si="21"/>
        <v>3.5553407112353221E-3</v>
      </c>
      <c r="P189">
        <f t="shared" si="22"/>
        <v>3.2888083209411025E-3</v>
      </c>
      <c r="Q189">
        <f t="shared" si="26"/>
        <v>111993.23240391264</v>
      </c>
      <c r="R189">
        <f t="shared" si="26"/>
        <v>103597.46210964472</v>
      </c>
    </row>
    <row r="190" spans="1:18" x14ac:dyDescent="0.2">
      <c r="A190" t="s">
        <v>15</v>
      </c>
      <c r="B190" t="s">
        <v>212</v>
      </c>
      <c r="C190" t="s">
        <v>226</v>
      </c>
      <c r="D190" s="6">
        <v>14.244945</v>
      </c>
      <c r="E190">
        <f t="shared" si="19"/>
        <v>14244945</v>
      </c>
      <c r="F190">
        <f t="shared" si="25"/>
        <v>24.5</v>
      </c>
      <c r="G190">
        <v>2.4500000000000001E-2</v>
      </c>
      <c r="H190" s="3">
        <v>3</v>
      </c>
      <c r="I190" s="3">
        <v>0.4</v>
      </c>
      <c r="J190">
        <v>6.25E-2</v>
      </c>
      <c r="K190">
        <v>4.9500000000000002E-2</v>
      </c>
      <c r="L190">
        <f t="shared" si="23"/>
        <v>7.4999999999999997E-2</v>
      </c>
      <c r="M190">
        <f t="shared" si="24"/>
        <v>245.25</v>
      </c>
      <c r="N190">
        <f t="shared" si="20"/>
        <v>0.6184291898577613</v>
      </c>
      <c r="O190">
        <f t="shared" si="21"/>
        <v>7.8854174324410692E-2</v>
      </c>
      <c r="P190">
        <f t="shared" si="22"/>
        <v>7.3612540717864827E-2</v>
      </c>
      <c r="Q190">
        <f t="shared" si="26"/>
        <v>2483906.4912189366</v>
      </c>
      <c r="R190">
        <f t="shared" si="26"/>
        <v>2318795.0326127419</v>
      </c>
    </row>
    <row r="191" spans="1:18" x14ac:dyDescent="0.2">
      <c r="A191" t="s">
        <v>15</v>
      </c>
      <c r="B191" t="s">
        <v>212</v>
      </c>
      <c r="C191" t="s">
        <v>227</v>
      </c>
      <c r="D191" s="6">
        <v>47.655815999999994</v>
      </c>
      <c r="E191">
        <f t="shared" si="19"/>
        <v>47655815.999999993</v>
      </c>
      <c r="F191">
        <f t="shared" si="25"/>
        <v>31</v>
      </c>
      <c r="G191">
        <v>3.1E-2</v>
      </c>
      <c r="H191" s="3">
        <v>13</v>
      </c>
      <c r="I191" s="3">
        <v>0.4</v>
      </c>
      <c r="J191">
        <v>4.5999999999999999E-2</v>
      </c>
      <c r="K191">
        <v>4.9500000000000002E-2</v>
      </c>
      <c r="L191">
        <f t="shared" si="23"/>
        <v>6.9467347600463511E-2</v>
      </c>
      <c r="M191">
        <f t="shared" si="24"/>
        <v>180.50399999999999</v>
      </c>
      <c r="N191">
        <f t="shared" si="20"/>
        <v>0.35972629521016614</v>
      </c>
      <c r="O191">
        <f t="shared" si="21"/>
        <v>0.19582619492664824</v>
      </c>
      <c r="P191">
        <f t="shared" si="22"/>
        <v>0.17722757704022568</v>
      </c>
      <c r="Q191">
        <f t="shared" si="26"/>
        <v>6168525.1401894195</v>
      </c>
      <c r="R191">
        <f t="shared" si="26"/>
        <v>5582668.676767109</v>
      </c>
    </row>
    <row r="192" spans="1:18" x14ac:dyDescent="0.2">
      <c r="A192" t="s">
        <v>15</v>
      </c>
      <c r="B192" t="s">
        <v>212</v>
      </c>
      <c r="C192" t="s">
        <v>228</v>
      </c>
      <c r="D192" s="6">
        <v>15.798938999999997</v>
      </c>
      <c r="E192">
        <f t="shared" si="19"/>
        <v>15798938.999999996</v>
      </c>
      <c r="F192">
        <f t="shared" si="25"/>
        <v>15.5</v>
      </c>
      <c r="G192">
        <v>1.55E-2</v>
      </c>
      <c r="H192" s="3">
        <v>2.7432000000000003</v>
      </c>
      <c r="I192" s="3">
        <v>0.45720000000000005</v>
      </c>
      <c r="J192">
        <v>5.2000000000000005E-2</v>
      </c>
      <c r="K192">
        <v>4.9500000000000002E-2</v>
      </c>
      <c r="L192">
        <f t="shared" si="23"/>
        <v>7.1629528917522001E-2</v>
      </c>
      <c r="M192">
        <f t="shared" si="24"/>
        <v>233.22686400000003</v>
      </c>
      <c r="N192">
        <f t="shared" si="20"/>
        <v>0.92959530791788869</v>
      </c>
      <c r="O192">
        <f t="shared" si="21"/>
        <v>6.9809826776585884E-2</v>
      </c>
      <c r="P192">
        <f t="shared" si="22"/>
        <v>6.7193451620033651E-2</v>
      </c>
      <c r="Q192">
        <f t="shared" si="26"/>
        <v>2199009.5434624553</v>
      </c>
      <c r="R192">
        <f t="shared" si="26"/>
        <v>2116593.7260310599</v>
      </c>
    </row>
    <row r="193" spans="1:18" x14ac:dyDescent="0.2">
      <c r="A193" t="s">
        <v>15</v>
      </c>
      <c r="B193" t="s">
        <v>212</v>
      </c>
      <c r="C193" t="s">
        <v>229</v>
      </c>
      <c r="D193" s="6">
        <v>80.289689999999993</v>
      </c>
      <c r="E193">
        <f t="shared" si="19"/>
        <v>80289690</v>
      </c>
      <c r="F193">
        <f t="shared" si="25"/>
        <v>19.5</v>
      </c>
      <c r="G193">
        <v>1.95E-2</v>
      </c>
      <c r="H193" s="3">
        <v>7</v>
      </c>
      <c r="I193" s="3">
        <v>0.46</v>
      </c>
      <c r="J193">
        <v>6.0400000000000002E-2</v>
      </c>
      <c r="K193">
        <v>4.9500000000000002E-2</v>
      </c>
      <c r="L193">
        <f t="shared" si="23"/>
        <v>7.4361902728144524E-2</v>
      </c>
      <c r="M193">
        <f t="shared" si="24"/>
        <v>272.56104000000005</v>
      </c>
      <c r="N193">
        <f t="shared" si="20"/>
        <v>0.86352758352758363</v>
      </c>
      <c r="O193">
        <f t="shared" si="21"/>
        <v>0.22360196798996712</v>
      </c>
      <c r="P193">
        <f t="shared" si="22"/>
        <v>0.21343676275293424</v>
      </c>
      <c r="Q193">
        <f t="shared" si="26"/>
        <v>7043461.9916839646</v>
      </c>
      <c r="R193">
        <f t="shared" si="26"/>
        <v>6723258.026717429</v>
      </c>
    </row>
    <row r="194" spans="1:18" x14ac:dyDescent="0.2">
      <c r="A194" t="s">
        <v>15</v>
      </c>
      <c r="B194" t="s">
        <v>212</v>
      </c>
      <c r="C194" t="s">
        <v>230</v>
      </c>
      <c r="D194" s="6">
        <v>47.914814999999997</v>
      </c>
      <c r="E194">
        <f t="shared" si="19"/>
        <v>47914815</v>
      </c>
      <c r="F194">
        <f t="shared" si="25"/>
        <v>19</v>
      </c>
      <c r="G194">
        <v>1.9E-2</v>
      </c>
      <c r="H194" s="3">
        <v>8</v>
      </c>
      <c r="I194" s="3">
        <v>0.46</v>
      </c>
      <c r="J194">
        <v>2.63E-2</v>
      </c>
      <c r="K194">
        <v>4.9500000000000002E-2</v>
      </c>
      <c r="L194">
        <f t="shared" si="23"/>
        <v>6.0406016393659348E-2</v>
      </c>
      <c r="M194">
        <f t="shared" si="24"/>
        <v>118.68138000000002</v>
      </c>
      <c r="N194">
        <f t="shared" si="20"/>
        <v>0.3859011164274323</v>
      </c>
      <c r="O194">
        <f t="shared" si="21"/>
        <v>6.5294035893890545E-2</v>
      </c>
      <c r="P194">
        <f t="shared" si="22"/>
        <v>6.2144693969265641E-2</v>
      </c>
      <c r="Q194">
        <f t="shared" si="26"/>
        <v>2056762.1306575523</v>
      </c>
      <c r="R194">
        <f t="shared" si="26"/>
        <v>1957557.8600318676</v>
      </c>
    </row>
    <row r="195" spans="1:18" x14ac:dyDescent="0.2">
      <c r="A195" t="s">
        <v>15</v>
      </c>
      <c r="B195" t="s">
        <v>212</v>
      </c>
      <c r="C195" t="s">
        <v>231</v>
      </c>
      <c r="D195" s="6">
        <v>69.670730999999989</v>
      </c>
      <c r="E195">
        <f t="shared" ref="E195:E259" si="27">D195*1000000</f>
        <v>69670730.999999985</v>
      </c>
      <c r="F195">
        <f t="shared" si="25"/>
        <v>38</v>
      </c>
      <c r="G195">
        <v>3.7999999999999999E-2</v>
      </c>
      <c r="H195" s="3">
        <v>6</v>
      </c>
      <c r="I195" s="3">
        <v>0.49</v>
      </c>
      <c r="J195">
        <v>3.5000000000000003E-2</v>
      </c>
      <c r="K195">
        <v>4.9500000000000002E-2</v>
      </c>
      <c r="L195">
        <f t="shared" si="23"/>
        <v>6.4879615906081656E-2</v>
      </c>
      <c r="M195">
        <f t="shared" si="24"/>
        <v>168.2415</v>
      </c>
      <c r="N195">
        <f t="shared" ref="N195:N258" si="28">M195/(1650*9.81*G195)</f>
        <v>0.27352472089314195</v>
      </c>
      <c r="O195">
        <f t="shared" ref="O195:O258" si="29">3.97 * (SQRT(1.65)) * (SQRT(9.81)) * ((N195-K195)^(3/2)) * ((G195)^(3/2)) * H195</f>
        <v>7.5272708834987004E-2</v>
      </c>
      <c r="P195">
        <f t="shared" ref="P195:P258" si="30">3.97 * (SQRT(1.65)) * (SQRT(9.81)) * ((N195-L195)^(3/2)) * ((G195)^(3/2)) * H195</f>
        <v>6.7655939336783072E-2</v>
      </c>
      <c r="Q195">
        <f t="shared" si="26"/>
        <v>2371090.3283020905</v>
      </c>
      <c r="R195">
        <f t="shared" si="26"/>
        <v>2131162.0891086669</v>
      </c>
    </row>
    <row r="196" spans="1:18" x14ac:dyDescent="0.2">
      <c r="A196" t="s">
        <v>15</v>
      </c>
      <c r="B196" t="s">
        <v>212</v>
      </c>
      <c r="C196" t="s">
        <v>232</v>
      </c>
      <c r="D196" s="6">
        <v>23.568908999999998</v>
      </c>
      <c r="E196">
        <f t="shared" si="27"/>
        <v>23568908.999999996</v>
      </c>
      <c r="F196">
        <f t="shared" si="25"/>
        <v>46</v>
      </c>
      <c r="G196">
        <v>4.5999999999999999E-2</v>
      </c>
      <c r="H196" s="3">
        <v>4</v>
      </c>
      <c r="I196" s="3">
        <v>0.52</v>
      </c>
      <c r="J196">
        <v>3.0700000000000002E-2</v>
      </c>
      <c r="K196">
        <v>4.9500000000000002E-2</v>
      </c>
      <c r="L196">
        <f t="shared" si="23"/>
        <v>6.2787884820922485E-2</v>
      </c>
      <c r="M196">
        <f t="shared" si="24"/>
        <v>156.60684000000001</v>
      </c>
      <c r="N196">
        <f t="shared" si="28"/>
        <v>0.21032938076416338</v>
      </c>
      <c r="O196">
        <f t="shared" si="29"/>
        <v>4.065479786577153E-2</v>
      </c>
      <c r="P196">
        <f t="shared" si="30"/>
        <v>3.5721936586924616E-2</v>
      </c>
      <c r="Q196">
        <f t="shared" si="26"/>
        <v>1280626.1327718033</v>
      </c>
      <c r="R196">
        <f t="shared" si="26"/>
        <v>1125241.0024881253</v>
      </c>
    </row>
    <row r="197" spans="1:18" x14ac:dyDescent="0.2">
      <c r="A197" t="s">
        <v>15</v>
      </c>
      <c r="B197" t="s">
        <v>212</v>
      </c>
      <c r="C197" t="s">
        <v>233</v>
      </c>
      <c r="D197" s="6">
        <v>68.893733999999995</v>
      </c>
      <c r="E197">
        <f t="shared" si="27"/>
        <v>68893734</v>
      </c>
      <c r="F197">
        <f t="shared" si="25"/>
        <v>53</v>
      </c>
      <c r="G197">
        <v>5.2999999999999999E-2</v>
      </c>
      <c r="H197" s="3">
        <v>7</v>
      </c>
      <c r="I197" s="3">
        <v>0.52</v>
      </c>
      <c r="J197">
        <v>2.0799999999999999E-2</v>
      </c>
      <c r="K197">
        <v>4.9500000000000002E-2</v>
      </c>
      <c r="L197">
        <f t="shared" ref="L197:L260" si="31">0.15 * J197^(0.25)</f>
        <v>5.6964867663478254E-2</v>
      </c>
      <c r="M197">
        <f t="shared" ref="M197:M260" si="32">1000*9.81*I197*J197</f>
        <v>106.10495999999999</v>
      </c>
      <c r="N197">
        <f t="shared" si="28"/>
        <v>0.12368210405946253</v>
      </c>
      <c r="O197">
        <f t="shared" si="29"/>
        <v>2.7563067449023124E-2</v>
      </c>
      <c r="P197">
        <f t="shared" si="30"/>
        <v>2.3509094382030447E-2</v>
      </c>
      <c r="Q197">
        <f t="shared" si="26"/>
        <v>868236.62464422837</v>
      </c>
      <c r="R197">
        <f t="shared" si="26"/>
        <v>740536.47303395905</v>
      </c>
    </row>
    <row r="198" spans="1:18" x14ac:dyDescent="0.2">
      <c r="A198" t="s">
        <v>15</v>
      </c>
      <c r="B198" t="s">
        <v>212</v>
      </c>
      <c r="C198" t="s">
        <v>234</v>
      </c>
      <c r="D198" s="6">
        <v>209.78918999999999</v>
      </c>
      <c r="E198">
        <f t="shared" si="27"/>
        <v>209789190</v>
      </c>
      <c r="F198">
        <f t="shared" ref="F198:F261" si="33">G198 * 1000</f>
        <v>40</v>
      </c>
      <c r="G198">
        <v>0.04</v>
      </c>
      <c r="H198" s="3">
        <v>14</v>
      </c>
      <c r="I198" s="3">
        <v>0.52</v>
      </c>
      <c r="J198">
        <v>8.8999999999999999E-3</v>
      </c>
      <c r="K198">
        <v>4.9500000000000002E-2</v>
      </c>
      <c r="L198">
        <f t="shared" si="31"/>
        <v>4.6072179834610989E-2</v>
      </c>
      <c r="M198">
        <f t="shared" si="32"/>
        <v>45.400680000000001</v>
      </c>
      <c r="N198">
        <f t="shared" si="28"/>
        <v>7.0121212121212126E-2</v>
      </c>
      <c r="O198">
        <f t="shared" si="29"/>
        <v>5.297320990132956E-3</v>
      </c>
      <c r="P198">
        <f t="shared" si="30"/>
        <v>6.6716217115117488E-3</v>
      </c>
      <c r="Q198">
        <f t="shared" si="26"/>
        <v>166865.61118918812</v>
      </c>
      <c r="R198">
        <f t="shared" si="26"/>
        <v>210156.08391262009</v>
      </c>
    </row>
    <row r="199" spans="1:18" x14ac:dyDescent="0.2">
      <c r="A199" t="s">
        <v>15</v>
      </c>
      <c r="B199" t="s">
        <v>212</v>
      </c>
      <c r="C199" t="s">
        <v>235</v>
      </c>
      <c r="D199" s="6">
        <v>42.734834999999997</v>
      </c>
      <c r="E199">
        <f t="shared" si="27"/>
        <v>42734835</v>
      </c>
      <c r="F199">
        <f t="shared" si="33"/>
        <v>52</v>
      </c>
      <c r="G199">
        <v>5.1999999999999998E-2</v>
      </c>
      <c r="H199" s="3">
        <v>9</v>
      </c>
      <c r="I199" s="3">
        <v>0.55000000000000004</v>
      </c>
      <c r="J199">
        <v>1.5699999999999999E-2</v>
      </c>
      <c r="K199">
        <v>4.9500000000000002E-2</v>
      </c>
      <c r="L199">
        <f t="shared" si="31"/>
        <v>5.3096533967688278E-2</v>
      </c>
      <c r="M199">
        <f t="shared" si="32"/>
        <v>84.709349999999986</v>
      </c>
      <c r="N199">
        <f t="shared" si="28"/>
        <v>0.10064102564102563</v>
      </c>
      <c r="O199">
        <f t="shared" si="29"/>
        <v>1.9713723360673022E-2</v>
      </c>
      <c r="P199">
        <f t="shared" si="30"/>
        <v>1.7671150275454964E-2</v>
      </c>
      <c r="Q199">
        <f t="shared" ref="Q199:R214" si="34">O199 * 31500000</f>
        <v>620982.28586120019</v>
      </c>
      <c r="R199">
        <f t="shared" si="34"/>
        <v>556641.23367683135</v>
      </c>
    </row>
    <row r="200" spans="1:18" x14ac:dyDescent="0.2">
      <c r="A200" t="s">
        <v>15</v>
      </c>
      <c r="B200" t="s">
        <v>212</v>
      </c>
      <c r="C200" t="s">
        <v>236</v>
      </c>
      <c r="D200" s="6">
        <v>45.324824999999997</v>
      </c>
      <c r="E200">
        <f t="shared" si="27"/>
        <v>45324825</v>
      </c>
      <c r="F200">
        <f t="shared" si="33"/>
        <v>20</v>
      </c>
      <c r="G200">
        <v>0.02</v>
      </c>
      <c r="H200" s="3">
        <v>12</v>
      </c>
      <c r="I200" s="3">
        <v>0.55000000000000004</v>
      </c>
      <c r="J200">
        <v>1.18E-2</v>
      </c>
      <c r="K200">
        <v>4.9500000000000002E-2</v>
      </c>
      <c r="L200">
        <f t="shared" si="31"/>
        <v>4.9438098775337717E-2</v>
      </c>
      <c r="M200">
        <f t="shared" si="32"/>
        <v>63.666899999999998</v>
      </c>
      <c r="N200">
        <f t="shared" si="28"/>
        <v>0.19666666666666666</v>
      </c>
      <c r="O200">
        <f t="shared" si="29"/>
        <v>3.0606058350201977E-2</v>
      </c>
      <c r="P200">
        <f t="shared" si="30"/>
        <v>3.0625370655201357E-2</v>
      </c>
      <c r="Q200">
        <f t="shared" si="34"/>
        <v>964090.83803136228</v>
      </c>
      <c r="R200">
        <f t="shared" si="34"/>
        <v>964699.17563884275</v>
      </c>
    </row>
    <row r="201" spans="1:18" x14ac:dyDescent="0.2">
      <c r="A201" t="s">
        <v>15</v>
      </c>
      <c r="B201" t="s">
        <v>212</v>
      </c>
      <c r="C201" t="s">
        <v>237</v>
      </c>
      <c r="D201" s="6">
        <v>132.08948999999998</v>
      </c>
      <c r="E201">
        <f t="shared" si="27"/>
        <v>132089489.99999999</v>
      </c>
      <c r="F201">
        <f t="shared" si="33"/>
        <v>27.5</v>
      </c>
      <c r="G201">
        <v>2.75E-2</v>
      </c>
      <c r="H201" s="3">
        <v>10</v>
      </c>
      <c r="I201" s="3">
        <v>0.61</v>
      </c>
      <c r="J201">
        <v>1.2999999999999999E-2</v>
      </c>
      <c r="K201">
        <v>4.9500000000000002E-2</v>
      </c>
      <c r="L201">
        <f t="shared" si="31"/>
        <v>5.0649725630777707E-2</v>
      </c>
      <c r="M201">
        <f t="shared" si="32"/>
        <v>77.793299999999988</v>
      </c>
      <c r="N201">
        <f t="shared" si="28"/>
        <v>0.17476584022038563</v>
      </c>
      <c r="O201">
        <f t="shared" si="29"/>
        <v>3.2293491832523877E-2</v>
      </c>
      <c r="P201">
        <f t="shared" si="30"/>
        <v>3.1849915234787717E-2</v>
      </c>
      <c r="Q201">
        <f t="shared" si="34"/>
        <v>1017244.9927245021</v>
      </c>
      <c r="R201">
        <f t="shared" si="34"/>
        <v>1003272.329895813</v>
      </c>
    </row>
    <row r="202" spans="1:18" x14ac:dyDescent="0.2">
      <c r="A202" t="s">
        <v>15</v>
      </c>
      <c r="B202" t="s">
        <v>212</v>
      </c>
      <c r="C202" t="s">
        <v>238</v>
      </c>
      <c r="D202" s="6">
        <v>207.19919999999999</v>
      </c>
      <c r="E202">
        <f t="shared" si="27"/>
        <v>207199200</v>
      </c>
      <c r="F202">
        <f t="shared" si="33"/>
        <v>37.5</v>
      </c>
      <c r="G202">
        <v>3.7499999999999999E-2</v>
      </c>
      <c r="H202" s="3">
        <v>9</v>
      </c>
      <c r="I202" s="3">
        <v>0.73</v>
      </c>
      <c r="J202">
        <v>1.24E-2</v>
      </c>
      <c r="K202">
        <v>4.9500000000000002E-2</v>
      </c>
      <c r="L202">
        <f t="shared" si="31"/>
        <v>5.0054909482222722E-2</v>
      </c>
      <c r="M202">
        <f t="shared" si="32"/>
        <v>88.800119999999993</v>
      </c>
      <c r="N202">
        <f t="shared" si="28"/>
        <v>0.14629494949494948</v>
      </c>
      <c r="O202">
        <f t="shared" si="29"/>
        <v>3.1436590647128136E-2</v>
      </c>
      <c r="P202">
        <f t="shared" si="30"/>
        <v>3.1166647274560842E-2</v>
      </c>
      <c r="Q202">
        <f t="shared" si="34"/>
        <v>990252.60538453632</v>
      </c>
      <c r="R202">
        <f t="shared" si="34"/>
        <v>981749.38914866652</v>
      </c>
    </row>
    <row r="203" spans="1:18" x14ac:dyDescent="0.2">
      <c r="A203" t="s">
        <v>15</v>
      </c>
      <c r="B203" t="s">
        <v>212</v>
      </c>
      <c r="C203" t="s">
        <v>239</v>
      </c>
      <c r="D203" s="6">
        <v>31.597877999999994</v>
      </c>
      <c r="E203">
        <f t="shared" si="27"/>
        <v>31597877.999999993</v>
      </c>
      <c r="F203">
        <f t="shared" si="33"/>
        <v>12</v>
      </c>
      <c r="G203">
        <v>1.2E-2</v>
      </c>
      <c r="H203" s="3">
        <v>10</v>
      </c>
      <c r="I203" s="3">
        <v>0.73</v>
      </c>
      <c r="J203">
        <v>2.5000000000000001E-3</v>
      </c>
      <c r="K203">
        <v>4.9500000000000002E-2</v>
      </c>
      <c r="L203">
        <f t="shared" si="31"/>
        <v>3.3541019662496847E-2</v>
      </c>
      <c r="M203">
        <f t="shared" si="32"/>
        <v>17.90325</v>
      </c>
      <c r="N203">
        <f t="shared" si="28"/>
        <v>9.2171717171717168E-2</v>
      </c>
      <c r="O203">
        <f t="shared" si="29"/>
        <v>1.8507554264109245E-3</v>
      </c>
      <c r="P203">
        <f t="shared" si="30"/>
        <v>2.9807561105601446E-3</v>
      </c>
      <c r="Q203">
        <f t="shared" si="34"/>
        <v>58298.795931944122</v>
      </c>
      <c r="R203">
        <f t="shared" si="34"/>
        <v>93893.817482644561</v>
      </c>
    </row>
    <row r="204" spans="1:18" x14ac:dyDescent="0.2">
      <c r="A204" t="s">
        <v>15</v>
      </c>
      <c r="B204" t="s">
        <v>212</v>
      </c>
      <c r="C204" t="s">
        <v>240</v>
      </c>
      <c r="D204" s="6">
        <v>1401.1845899999998</v>
      </c>
      <c r="E204">
        <f t="shared" si="27"/>
        <v>1401184589.9999998</v>
      </c>
      <c r="F204">
        <f t="shared" si="33"/>
        <v>51</v>
      </c>
      <c r="G204">
        <v>5.0999999999999997E-2</v>
      </c>
      <c r="H204" s="3">
        <v>15</v>
      </c>
      <c r="I204" s="3">
        <v>0.73</v>
      </c>
      <c r="J204">
        <v>1.06E-2</v>
      </c>
      <c r="K204">
        <v>4.9500000000000002E-2</v>
      </c>
      <c r="L204">
        <f t="shared" si="31"/>
        <v>4.8130206541444169E-2</v>
      </c>
      <c r="M204">
        <f t="shared" si="32"/>
        <v>75.909779999999998</v>
      </c>
      <c r="N204">
        <f t="shared" si="28"/>
        <v>9.1954842543077842E-2</v>
      </c>
      <c r="O204">
        <f t="shared" si="29"/>
        <v>2.41381708842675E-2</v>
      </c>
      <c r="P204">
        <f t="shared" si="30"/>
        <v>2.531576072260602E-2</v>
      </c>
      <c r="Q204">
        <f t="shared" si="34"/>
        <v>760352.38285442628</v>
      </c>
      <c r="R204">
        <f t="shared" si="34"/>
        <v>797446.46276208968</v>
      </c>
    </row>
    <row r="205" spans="1:18" x14ac:dyDescent="0.2">
      <c r="A205" t="s">
        <v>15</v>
      </c>
      <c r="B205" t="s">
        <v>212</v>
      </c>
      <c r="C205" t="s">
        <v>241</v>
      </c>
      <c r="D205" s="6">
        <v>303.02882999999997</v>
      </c>
      <c r="E205">
        <f t="shared" si="27"/>
        <v>303028830</v>
      </c>
      <c r="F205">
        <f t="shared" si="33"/>
        <v>37</v>
      </c>
      <c r="G205">
        <v>3.6999999999999998E-2</v>
      </c>
      <c r="H205" s="3">
        <v>9</v>
      </c>
      <c r="I205" s="3">
        <v>0.76</v>
      </c>
      <c r="J205">
        <v>1.6899999999999998E-2</v>
      </c>
      <c r="K205">
        <v>4.9500000000000002E-2</v>
      </c>
      <c r="L205">
        <f t="shared" si="31"/>
        <v>5.4083269131959842E-2</v>
      </c>
      <c r="M205">
        <f t="shared" si="32"/>
        <v>125.99964</v>
      </c>
      <c r="N205">
        <f t="shared" si="28"/>
        <v>0.21038493038493039</v>
      </c>
      <c r="O205">
        <f t="shared" si="29"/>
        <v>6.6021460667445339E-2</v>
      </c>
      <c r="P205">
        <f t="shared" si="30"/>
        <v>6.3220433436414494E-2</v>
      </c>
      <c r="Q205">
        <f t="shared" si="34"/>
        <v>2079676.0110245282</v>
      </c>
      <c r="R205">
        <f t="shared" si="34"/>
        <v>1991443.6532470565</v>
      </c>
    </row>
    <row r="206" spans="1:18" x14ac:dyDescent="0.2">
      <c r="A206" t="s">
        <v>15</v>
      </c>
      <c r="B206" t="s">
        <v>212</v>
      </c>
      <c r="C206" t="s">
        <v>242</v>
      </c>
      <c r="D206" s="6">
        <v>380.72852999999998</v>
      </c>
      <c r="E206">
        <f t="shared" si="27"/>
        <v>380728530</v>
      </c>
      <c r="F206">
        <f t="shared" si="33"/>
        <v>30</v>
      </c>
      <c r="G206">
        <v>0.03</v>
      </c>
      <c r="H206" s="3">
        <v>24</v>
      </c>
      <c r="I206" s="3">
        <v>0.76</v>
      </c>
      <c r="J206">
        <v>4.0000000000000001E-3</v>
      </c>
      <c r="K206">
        <v>4.9500000000000002E-2</v>
      </c>
      <c r="L206">
        <f t="shared" si="31"/>
        <v>3.7723002890488071E-2</v>
      </c>
      <c r="M206">
        <f t="shared" si="32"/>
        <v>29.822400000000002</v>
      </c>
      <c r="N206">
        <f t="shared" si="28"/>
        <v>6.1414141414141421E-2</v>
      </c>
      <c r="O206">
        <f t="shared" si="29"/>
        <v>2.5903248521596698E-3</v>
      </c>
      <c r="P206">
        <f t="shared" si="30"/>
        <v>7.2633839911388741E-3</v>
      </c>
      <c r="Q206">
        <f t="shared" si="34"/>
        <v>81595.232843029604</v>
      </c>
      <c r="R206">
        <f t="shared" si="34"/>
        <v>228796.59572087452</v>
      </c>
    </row>
    <row r="207" spans="1:18" x14ac:dyDescent="0.2">
      <c r="A207" t="s">
        <v>15</v>
      </c>
      <c r="B207" t="s">
        <v>212</v>
      </c>
      <c r="C207" t="s">
        <v>243</v>
      </c>
      <c r="D207" s="6">
        <v>132.08948999999998</v>
      </c>
      <c r="E207">
        <f t="shared" si="27"/>
        <v>132089489.99999999</v>
      </c>
      <c r="F207">
        <f t="shared" si="33"/>
        <v>30</v>
      </c>
      <c r="G207">
        <v>0.03</v>
      </c>
      <c r="H207" s="3">
        <v>10</v>
      </c>
      <c r="I207" s="3">
        <v>0.82</v>
      </c>
      <c r="J207">
        <v>9.9000000000000008E-3</v>
      </c>
      <c r="K207">
        <v>4.9500000000000002E-2</v>
      </c>
      <c r="L207">
        <f t="shared" si="31"/>
        <v>4.7315132182948562E-2</v>
      </c>
      <c r="M207">
        <f t="shared" si="32"/>
        <v>79.63758</v>
      </c>
      <c r="N207">
        <f t="shared" si="28"/>
        <v>0.16400000000000001</v>
      </c>
      <c r="O207">
        <f t="shared" si="29"/>
        <v>3.2155635320637567E-2</v>
      </c>
      <c r="P207">
        <f t="shared" si="30"/>
        <v>3.3080393921392691E-2</v>
      </c>
      <c r="Q207">
        <f t="shared" si="34"/>
        <v>1012902.5126000834</v>
      </c>
      <c r="R207">
        <f t="shared" si="34"/>
        <v>1042032.4085238698</v>
      </c>
    </row>
    <row r="208" spans="1:18" x14ac:dyDescent="0.2">
      <c r="A208" t="s">
        <v>15</v>
      </c>
      <c r="B208" t="s">
        <v>212</v>
      </c>
      <c r="C208" t="s">
        <v>244</v>
      </c>
      <c r="D208" s="6">
        <v>489.50810999999999</v>
      </c>
      <c r="E208">
        <f t="shared" si="27"/>
        <v>489508110</v>
      </c>
      <c r="F208">
        <f t="shared" si="33"/>
        <v>28.5</v>
      </c>
      <c r="G208">
        <v>2.8500000000000001E-2</v>
      </c>
      <c r="H208" s="3">
        <v>16</v>
      </c>
      <c r="I208" s="3">
        <v>0.98</v>
      </c>
      <c r="J208">
        <v>3.5999999999999999E-3</v>
      </c>
      <c r="K208">
        <v>4.9500000000000002E-2</v>
      </c>
      <c r="L208">
        <f t="shared" si="31"/>
        <v>3.6742346141747671E-2</v>
      </c>
      <c r="M208">
        <f t="shared" si="32"/>
        <v>34.609679999999997</v>
      </c>
      <c r="N208">
        <f t="shared" si="28"/>
        <v>7.5023923444976076E-2</v>
      </c>
      <c r="O208">
        <f t="shared" si="29"/>
        <v>5.013896967847895E-3</v>
      </c>
      <c r="P208">
        <f t="shared" si="30"/>
        <v>9.2095623099474385E-3</v>
      </c>
      <c r="Q208">
        <f t="shared" si="34"/>
        <v>157937.7544872087</v>
      </c>
      <c r="R208">
        <f t="shared" si="34"/>
        <v>290101.21276334429</v>
      </c>
    </row>
    <row r="209" spans="1:18" x14ac:dyDescent="0.2">
      <c r="A209" t="s">
        <v>15</v>
      </c>
      <c r="B209" t="s">
        <v>212</v>
      </c>
      <c r="C209" t="s">
        <v>245</v>
      </c>
      <c r="D209" s="6">
        <v>3107.9879999999998</v>
      </c>
      <c r="E209">
        <f t="shared" si="27"/>
        <v>3107988000</v>
      </c>
      <c r="F209">
        <f t="shared" si="33"/>
        <v>56</v>
      </c>
      <c r="G209">
        <v>5.6000000000000001E-2</v>
      </c>
      <c r="H209" s="3">
        <v>50</v>
      </c>
      <c r="I209" s="3">
        <v>1.3</v>
      </c>
      <c r="J209">
        <v>4.5999999999999999E-3</v>
      </c>
      <c r="K209">
        <v>4.9500000000000002E-2</v>
      </c>
      <c r="L209">
        <f t="shared" si="31"/>
        <v>3.9064360307103266E-2</v>
      </c>
      <c r="M209">
        <f t="shared" si="32"/>
        <v>58.663800000000002</v>
      </c>
      <c r="N209">
        <f t="shared" si="28"/>
        <v>6.4718614718614717E-2</v>
      </c>
      <c r="O209">
        <f t="shared" si="29"/>
        <v>1.9869260832322599E-2</v>
      </c>
      <c r="P209">
        <f t="shared" si="30"/>
        <v>4.3486867318952023E-2</v>
      </c>
      <c r="Q209">
        <f t="shared" si="34"/>
        <v>625881.71621816186</v>
      </c>
      <c r="R209">
        <f t="shared" si="34"/>
        <v>1369836.3205469886</v>
      </c>
    </row>
    <row r="210" spans="1:18" x14ac:dyDescent="0.2">
      <c r="A210" t="s">
        <v>15</v>
      </c>
      <c r="B210" t="s">
        <v>212</v>
      </c>
      <c r="C210" t="s">
        <v>246</v>
      </c>
      <c r="D210" s="6">
        <v>4661.982</v>
      </c>
      <c r="E210">
        <f t="shared" si="27"/>
        <v>4661982000</v>
      </c>
      <c r="F210">
        <f t="shared" si="33"/>
        <v>45</v>
      </c>
      <c r="G210">
        <v>4.4999999999999998E-2</v>
      </c>
      <c r="H210" s="3">
        <v>50</v>
      </c>
      <c r="I210" s="3">
        <v>1.5</v>
      </c>
      <c r="J210">
        <v>1.8E-3</v>
      </c>
      <c r="K210">
        <v>4.9500000000000002E-2</v>
      </c>
      <c r="L210">
        <f t="shared" si="31"/>
        <v>3.0896507158606763E-2</v>
      </c>
      <c r="M210">
        <f t="shared" si="32"/>
        <v>26.486999999999998</v>
      </c>
      <c r="N210">
        <f t="shared" si="28"/>
        <v>3.6363636363636362E-2</v>
      </c>
      <c r="O210" t="e">
        <f t="shared" si="29"/>
        <v>#NUM!</v>
      </c>
      <c r="P210">
        <f t="shared" si="30"/>
        <v>3.081731263023742E-3</v>
      </c>
      <c r="Q210" t="e">
        <f t="shared" si="34"/>
        <v>#NUM!</v>
      </c>
      <c r="R210">
        <f t="shared" si="34"/>
        <v>97074.534785247874</v>
      </c>
    </row>
    <row r="211" spans="1:18" x14ac:dyDescent="0.2">
      <c r="A211" t="s">
        <v>15</v>
      </c>
      <c r="B211" t="s">
        <v>247</v>
      </c>
      <c r="C211" t="s">
        <v>248</v>
      </c>
      <c r="D211" s="6">
        <v>143.485446</v>
      </c>
      <c r="E211">
        <f t="shared" si="27"/>
        <v>143485446</v>
      </c>
      <c r="F211">
        <f t="shared" si="33"/>
        <v>84.8</v>
      </c>
      <c r="G211">
        <v>8.48E-2</v>
      </c>
      <c r="H211" s="3">
        <v>7.9248000000000003</v>
      </c>
      <c r="I211" s="3">
        <v>0.38</v>
      </c>
      <c r="J211">
        <v>1.4E-2</v>
      </c>
      <c r="K211">
        <v>4.9500000000000002E-2</v>
      </c>
      <c r="L211">
        <f t="shared" si="31"/>
        <v>5.1596859423755886E-2</v>
      </c>
      <c r="M211">
        <f t="shared" si="32"/>
        <v>52.189200000000007</v>
      </c>
      <c r="N211">
        <f t="shared" si="28"/>
        <v>3.8021726700971988E-2</v>
      </c>
      <c r="O211" t="e">
        <f t="shared" si="29"/>
        <v>#NUM!</v>
      </c>
      <c r="P211" t="e">
        <f t="shared" si="30"/>
        <v>#NUM!</v>
      </c>
      <c r="Q211" t="e">
        <f t="shared" si="34"/>
        <v>#NUM!</v>
      </c>
      <c r="R211" t="e">
        <f t="shared" si="34"/>
        <v>#NUM!</v>
      </c>
    </row>
    <row r="212" spans="1:18" x14ac:dyDescent="0.2">
      <c r="A212" t="s">
        <v>15</v>
      </c>
      <c r="B212" t="s">
        <v>247</v>
      </c>
      <c r="C212" t="s">
        <v>249</v>
      </c>
      <c r="D212" s="6">
        <v>282.30890999999997</v>
      </c>
      <c r="E212">
        <f t="shared" si="27"/>
        <v>282308909.99999994</v>
      </c>
      <c r="F212">
        <f t="shared" si="33"/>
        <v>36.6</v>
      </c>
      <c r="G212">
        <v>3.6600000000000001E-2</v>
      </c>
      <c r="H212" s="3">
        <v>26.822400000000002</v>
      </c>
      <c r="I212" s="3">
        <v>0.39319199999999999</v>
      </c>
      <c r="J212">
        <v>2E-3</v>
      </c>
      <c r="K212">
        <v>4.9500000000000002E-2</v>
      </c>
      <c r="L212">
        <f t="shared" si="31"/>
        <v>3.1721137903216928E-2</v>
      </c>
      <c r="M212">
        <f t="shared" si="32"/>
        <v>7.7144270399999995</v>
      </c>
      <c r="N212">
        <f t="shared" si="28"/>
        <v>1.3021758569299553E-2</v>
      </c>
      <c r="O212" t="e">
        <f t="shared" si="29"/>
        <v>#NUM!</v>
      </c>
      <c r="P212" t="e">
        <f t="shared" si="30"/>
        <v>#NUM!</v>
      </c>
      <c r="Q212" t="e">
        <f t="shared" si="34"/>
        <v>#NUM!</v>
      </c>
      <c r="R212" t="e">
        <f t="shared" si="34"/>
        <v>#NUM!</v>
      </c>
    </row>
    <row r="213" spans="1:18" x14ac:dyDescent="0.2">
      <c r="A213" t="s">
        <v>15</v>
      </c>
      <c r="B213" t="s">
        <v>247</v>
      </c>
      <c r="C213" t="s">
        <v>250</v>
      </c>
      <c r="D213" s="6">
        <v>63.454754999999992</v>
      </c>
      <c r="E213">
        <f t="shared" si="27"/>
        <v>63454754.999999993</v>
      </c>
      <c r="F213">
        <f t="shared" si="33"/>
        <v>90</v>
      </c>
      <c r="G213">
        <v>0.09</v>
      </c>
      <c r="H213" s="3">
        <v>13.07592</v>
      </c>
      <c r="I213" s="3">
        <v>0.40843200000000002</v>
      </c>
      <c r="J213">
        <v>0.01</v>
      </c>
      <c r="K213">
        <v>4.9500000000000002E-2</v>
      </c>
      <c r="L213">
        <f t="shared" si="31"/>
        <v>4.7434164902525701E-2</v>
      </c>
      <c r="M213">
        <f t="shared" si="32"/>
        <v>40.067179199999998</v>
      </c>
      <c r="N213">
        <f t="shared" si="28"/>
        <v>2.7503838383838384E-2</v>
      </c>
      <c r="O213" t="e">
        <f t="shared" si="29"/>
        <v>#NUM!</v>
      </c>
      <c r="P213" t="e">
        <f t="shared" si="30"/>
        <v>#NUM!</v>
      </c>
      <c r="Q213" t="e">
        <f t="shared" si="34"/>
        <v>#NUM!</v>
      </c>
      <c r="R213" t="e">
        <f t="shared" si="34"/>
        <v>#NUM!</v>
      </c>
    </row>
    <row r="214" spans="1:18" x14ac:dyDescent="0.2">
      <c r="A214" t="s">
        <v>15</v>
      </c>
      <c r="B214" t="s">
        <v>247</v>
      </c>
      <c r="C214" t="s">
        <v>251</v>
      </c>
      <c r="D214" s="6">
        <v>233.87609699999999</v>
      </c>
      <c r="E214">
        <f t="shared" si="27"/>
        <v>233876097</v>
      </c>
      <c r="F214">
        <f t="shared" si="33"/>
        <v>32</v>
      </c>
      <c r="G214">
        <v>3.2000000000000001E-2</v>
      </c>
      <c r="H214" s="3">
        <v>35.2044</v>
      </c>
      <c r="I214" s="3">
        <v>0.46</v>
      </c>
      <c r="J214">
        <v>1.0999999999999999E-2</v>
      </c>
      <c r="K214">
        <v>4.9500000000000002E-2</v>
      </c>
      <c r="L214">
        <f t="shared" si="31"/>
        <v>4.8577977606965493E-2</v>
      </c>
      <c r="M214">
        <f t="shared" si="32"/>
        <v>49.638600000000004</v>
      </c>
      <c r="N214">
        <f t="shared" si="28"/>
        <v>9.5833333333333354E-2</v>
      </c>
      <c r="O214">
        <f t="shared" si="29"/>
        <v>3.2101787475009344E-2</v>
      </c>
      <c r="P214">
        <f t="shared" si="30"/>
        <v>3.3064765890000972E-2</v>
      </c>
      <c r="Q214">
        <f t="shared" si="34"/>
        <v>1011206.3054627944</v>
      </c>
      <c r="R214">
        <f t="shared" si="34"/>
        <v>1041540.1255350306</v>
      </c>
    </row>
    <row r="215" spans="1:18" x14ac:dyDescent="0.2">
      <c r="A215" t="s">
        <v>15</v>
      </c>
      <c r="B215" t="s">
        <v>247</v>
      </c>
      <c r="C215" t="s">
        <v>252</v>
      </c>
      <c r="D215" s="6">
        <v>62.159759999999991</v>
      </c>
      <c r="E215">
        <f t="shared" si="27"/>
        <v>62159759.999999993</v>
      </c>
      <c r="F215">
        <f t="shared" si="33"/>
        <v>48.2</v>
      </c>
      <c r="G215">
        <v>4.82E-2</v>
      </c>
      <c r="H215" s="3">
        <v>7.7114400000000005</v>
      </c>
      <c r="I215" s="3">
        <v>0.48</v>
      </c>
      <c r="J215">
        <v>3.0000000000000001E-3</v>
      </c>
      <c r="K215">
        <v>4.9500000000000002E-2</v>
      </c>
      <c r="L215">
        <f t="shared" si="31"/>
        <v>3.5105209789810736E-2</v>
      </c>
      <c r="M215">
        <f t="shared" si="32"/>
        <v>14.1264</v>
      </c>
      <c r="N215">
        <f t="shared" si="28"/>
        <v>1.8106374952847983E-2</v>
      </c>
      <c r="O215" t="e">
        <f t="shared" si="29"/>
        <v>#NUM!</v>
      </c>
      <c r="P215" t="e">
        <f t="shared" si="30"/>
        <v>#NUM!</v>
      </c>
      <c r="Q215" t="e">
        <f t="shared" ref="Q215:R230" si="35">O215 * 31500000</f>
        <v>#NUM!</v>
      </c>
      <c r="R215" t="e">
        <f t="shared" si="35"/>
        <v>#NUM!</v>
      </c>
    </row>
    <row r="216" spans="1:18" x14ac:dyDescent="0.2">
      <c r="A216" t="s">
        <v>15</v>
      </c>
      <c r="B216" t="s">
        <v>247</v>
      </c>
      <c r="C216" t="s">
        <v>253</v>
      </c>
      <c r="D216" s="6">
        <v>139.08246299999999</v>
      </c>
      <c r="E216">
        <f t="shared" si="27"/>
        <v>139082463</v>
      </c>
      <c r="F216">
        <f t="shared" si="33"/>
        <v>128</v>
      </c>
      <c r="G216">
        <v>0.128</v>
      </c>
      <c r="H216" s="3">
        <v>12.100560000000002</v>
      </c>
      <c r="I216" s="3">
        <v>0.48</v>
      </c>
      <c r="J216">
        <v>1.7000000000000001E-2</v>
      </c>
      <c r="K216">
        <v>4.9500000000000002E-2</v>
      </c>
      <c r="L216">
        <f t="shared" si="31"/>
        <v>5.4163097052709171E-2</v>
      </c>
      <c r="M216">
        <f t="shared" si="32"/>
        <v>80.049600000000012</v>
      </c>
      <c r="N216">
        <f t="shared" si="28"/>
        <v>3.8636363636363642E-2</v>
      </c>
      <c r="O216" t="e">
        <f t="shared" si="29"/>
        <v>#NUM!</v>
      </c>
      <c r="P216" t="e">
        <f t="shared" si="30"/>
        <v>#NUM!</v>
      </c>
      <c r="Q216" t="e">
        <f t="shared" si="35"/>
        <v>#NUM!</v>
      </c>
      <c r="R216" t="e">
        <f t="shared" si="35"/>
        <v>#NUM!</v>
      </c>
    </row>
    <row r="217" spans="1:18" x14ac:dyDescent="0.2">
      <c r="A217" t="s">
        <v>15</v>
      </c>
      <c r="B217" t="s">
        <v>247</v>
      </c>
      <c r="C217" t="s">
        <v>254</v>
      </c>
      <c r="D217" s="6">
        <v>8.8318659000000004</v>
      </c>
      <c r="E217">
        <f t="shared" si="27"/>
        <v>8831865.9000000004</v>
      </c>
      <c r="F217">
        <f t="shared" si="33"/>
        <v>24.7</v>
      </c>
      <c r="G217">
        <v>2.47E-2</v>
      </c>
      <c r="H217" s="3">
        <v>3.9319200000000003</v>
      </c>
      <c r="I217" s="3">
        <v>0.49</v>
      </c>
      <c r="J217">
        <v>4.0000000000000001E-3</v>
      </c>
      <c r="K217">
        <v>4.9500000000000002E-2</v>
      </c>
      <c r="L217">
        <f t="shared" si="31"/>
        <v>3.7723002890488071E-2</v>
      </c>
      <c r="M217">
        <f t="shared" si="32"/>
        <v>19.227599999999999</v>
      </c>
      <c r="N217">
        <f t="shared" si="28"/>
        <v>4.8092258618574406E-2</v>
      </c>
      <c r="O217" t="e">
        <f t="shared" si="29"/>
        <v>#NUM!</v>
      </c>
      <c r="P217">
        <f t="shared" si="30"/>
        <v>2.5741773418036306E-4</v>
      </c>
      <c r="Q217" t="e">
        <f t="shared" si="35"/>
        <v>#NUM!</v>
      </c>
      <c r="R217">
        <f t="shared" si="35"/>
        <v>8108.6586266814365</v>
      </c>
    </row>
    <row r="218" spans="1:18" x14ac:dyDescent="0.2">
      <c r="A218" t="s">
        <v>15</v>
      </c>
      <c r="B218" t="s">
        <v>247</v>
      </c>
      <c r="C218" t="s">
        <v>255</v>
      </c>
      <c r="D218" s="6">
        <v>63.195755999999989</v>
      </c>
      <c r="E218">
        <f t="shared" si="27"/>
        <v>63195755.999999985</v>
      </c>
      <c r="F218">
        <f t="shared" si="33"/>
        <v>174.4</v>
      </c>
      <c r="G218">
        <v>0.1744</v>
      </c>
      <c r="H218" s="3">
        <v>14.478000000000002</v>
      </c>
      <c r="I218" s="3">
        <v>0.52</v>
      </c>
      <c r="J218">
        <v>0.02</v>
      </c>
      <c r="K218">
        <v>4.9500000000000002E-2</v>
      </c>
      <c r="L218">
        <f t="shared" si="31"/>
        <v>5.6409046396295903E-2</v>
      </c>
      <c r="M218">
        <f t="shared" si="32"/>
        <v>102.024</v>
      </c>
      <c r="N218">
        <f t="shared" si="28"/>
        <v>3.6141228801779259E-2</v>
      </c>
      <c r="O218" t="e">
        <f t="shared" si="29"/>
        <v>#NUM!</v>
      </c>
      <c r="P218" t="e">
        <f t="shared" si="30"/>
        <v>#NUM!</v>
      </c>
      <c r="Q218" t="e">
        <f t="shared" si="35"/>
        <v>#NUM!</v>
      </c>
      <c r="R218" t="e">
        <f t="shared" si="35"/>
        <v>#NUM!</v>
      </c>
    </row>
    <row r="219" spans="1:18" x14ac:dyDescent="0.2">
      <c r="A219" t="s">
        <v>15</v>
      </c>
      <c r="B219" t="s">
        <v>247</v>
      </c>
      <c r="C219" t="s">
        <v>256</v>
      </c>
      <c r="D219" s="6">
        <v>78.217697999999999</v>
      </c>
      <c r="E219">
        <f t="shared" si="27"/>
        <v>78217698</v>
      </c>
      <c r="F219">
        <f t="shared" si="33"/>
        <v>99.5</v>
      </c>
      <c r="G219">
        <v>9.9500000000000005E-2</v>
      </c>
      <c r="H219" s="3">
        <v>8.8391999999999999</v>
      </c>
      <c r="I219" s="3">
        <v>0.54</v>
      </c>
      <c r="J219">
        <v>1.2999999999999999E-2</v>
      </c>
      <c r="K219">
        <v>4.9500000000000002E-2</v>
      </c>
      <c r="L219">
        <f t="shared" si="31"/>
        <v>5.0649725630777707E-2</v>
      </c>
      <c r="M219">
        <f t="shared" si="32"/>
        <v>68.866200000000006</v>
      </c>
      <c r="N219">
        <f t="shared" si="28"/>
        <v>4.2759250799451802E-2</v>
      </c>
      <c r="O219" t="e">
        <f t="shared" si="29"/>
        <v>#NUM!</v>
      </c>
      <c r="P219" t="e">
        <f t="shared" si="30"/>
        <v>#NUM!</v>
      </c>
      <c r="Q219" t="e">
        <f t="shared" si="35"/>
        <v>#NUM!</v>
      </c>
      <c r="R219" t="e">
        <f t="shared" si="35"/>
        <v>#NUM!</v>
      </c>
    </row>
    <row r="220" spans="1:18" x14ac:dyDescent="0.2">
      <c r="A220" t="s">
        <v>15</v>
      </c>
      <c r="B220" t="s">
        <v>247</v>
      </c>
      <c r="C220" t="s">
        <v>257</v>
      </c>
      <c r="D220" s="6">
        <v>33.669869999999996</v>
      </c>
      <c r="E220">
        <f t="shared" si="27"/>
        <v>33669869.999999993</v>
      </c>
      <c r="F220">
        <f t="shared" si="33"/>
        <v>77.899999999999991</v>
      </c>
      <c r="G220">
        <v>7.7899999999999997E-2</v>
      </c>
      <c r="H220" s="3">
        <v>9.9060000000000006</v>
      </c>
      <c r="I220" s="3">
        <v>0.54</v>
      </c>
      <c r="J220">
        <v>1.2999999999999999E-2</v>
      </c>
      <c r="K220">
        <v>4.9500000000000002E-2</v>
      </c>
      <c r="L220">
        <f t="shared" si="31"/>
        <v>5.0649725630777707E-2</v>
      </c>
      <c r="M220">
        <f t="shared" si="32"/>
        <v>68.866200000000006</v>
      </c>
      <c r="N220">
        <f t="shared" si="28"/>
        <v>5.4615474384408925E-2</v>
      </c>
      <c r="O220">
        <f t="shared" si="29"/>
        <v>1.2586366222275339E-3</v>
      </c>
      <c r="P220">
        <f t="shared" si="30"/>
        <v>8.5913079699631275E-4</v>
      </c>
      <c r="Q220">
        <f t="shared" si="35"/>
        <v>39647.053600167317</v>
      </c>
      <c r="R220">
        <f t="shared" si="35"/>
        <v>27062.620105383852</v>
      </c>
    </row>
    <row r="221" spans="1:18" x14ac:dyDescent="0.2">
      <c r="A221" t="s">
        <v>15</v>
      </c>
      <c r="B221" t="s">
        <v>247</v>
      </c>
      <c r="C221" t="s">
        <v>258</v>
      </c>
      <c r="D221" s="6">
        <v>80.03069099999999</v>
      </c>
      <c r="E221">
        <f t="shared" si="27"/>
        <v>80030690.999999985</v>
      </c>
      <c r="F221">
        <f t="shared" si="33"/>
        <v>77</v>
      </c>
      <c r="G221">
        <v>7.6999999999999999E-2</v>
      </c>
      <c r="H221" s="3">
        <v>18.56232</v>
      </c>
      <c r="I221" s="3">
        <v>0.560832</v>
      </c>
      <c r="J221">
        <v>1.4999999999999999E-2</v>
      </c>
      <c r="K221">
        <v>4.9500000000000002E-2</v>
      </c>
      <c r="L221">
        <f t="shared" si="31"/>
        <v>5.2494532673708745E-2</v>
      </c>
      <c r="M221">
        <f t="shared" si="32"/>
        <v>82.526428799999991</v>
      </c>
      <c r="N221">
        <f t="shared" si="28"/>
        <v>6.6213931523022421E-2</v>
      </c>
      <c r="O221">
        <f t="shared" si="29"/>
        <v>1.3688417833918443E-2</v>
      </c>
      <c r="P221">
        <f t="shared" si="30"/>
        <v>1.0179769600899082E-2</v>
      </c>
      <c r="Q221">
        <f t="shared" si="35"/>
        <v>431185.16176843096</v>
      </c>
      <c r="R221">
        <f t="shared" si="35"/>
        <v>320662.7424283211</v>
      </c>
    </row>
    <row r="222" spans="1:18" x14ac:dyDescent="0.2">
      <c r="A222" t="s">
        <v>15</v>
      </c>
      <c r="B222" t="s">
        <v>247</v>
      </c>
      <c r="C222" t="s">
        <v>259</v>
      </c>
      <c r="D222" s="6">
        <v>97.901621999999989</v>
      </c>
      <c r="E222">
        <f t="shared" si="27"/>
        <v>97901621.999999985</v>
      </c>
      <c r="F222">
        <f t="shared" si="33"/>
        <v>98.3</v>
      </c>
      <c r="G222">
        <v>9.8299999999999998E-2</v>
      </c>
      <c r="H222" s="3">
        <v>9.6316800000000011</v>
      </c>
      <c r="I222" s="3">
        <v>0.61</v>
      </c>
      <c r="J222">
        <v>5.0000000000000001E-3</v>
      </c>
      <c r="K222">
        <v>4.9500000000000002E-2</v>
      </c>
      <c r="L222">
        <f t="shared" si="31"/>
        <v>3.9887219227087413E-2</v>
      </c>
      <c r="M222">
        <f t="shared" si="32"/>
        <v>29.920499999999997</v>
      </c>
      <c r="N222">
        <f t="shared" si="28"/>
        <v>1.8804525416936401E-2</v>
      </c>
      <c r="O222" t="e">
        <f t="shared" si="29"/>
        <v>#NUM!</v>
      </c>
      <c r="P222" t="e">
        <f t="shared" si="30"/>
        <v>#NUM!</v>
      </c>
      <c r="Q222" t="e">
        <f t="shared" si="35"/>
        <v>#NUM!</v>
      </c>
      <c r="R222" t="e">
        <f t="shared" si="35"/>
        <v>#NUM!</v>
      </c>
    </row>
    <row r="223" spans="1:18" x14ac:dyDescent="0.2">
      <c r="A223" t="s">
        <v>15</v>
      </c>
      <c r="B223" t="s">
        <v>247</v>
      </c>
      <c r="C223" t="s">
        <v>260</v>
      </c>
      <c r="D223" s="6">
        <v>52.058799</v>
      </c>
      <c r="E223">
        <f t="shared" si="27"/>
        <v>52058799</v>
      </c>
      <c r="F223">
        <f t="shared" si="33"/>
        <v>186.29999999999998</v>
      </c>
      <c r="G223">
        <v>0.18629999999999999</v>
      </c>
      <c r="H223" s="3">
        <v>12.3444</v>
      </c>
      <c r="I223" s="3">
        <v>0.62</v>
      </c>
      <c r="J223">
        <v>2.1000000000000001E-2</v>
      </c>
      <c r="K223">
        <v>4.9500000000000002E-2</v>
      </c>
      <c r="L223">
        <f t="shared" si="31"/>
        <v>5.71013114375898E-2</v>
      </c>
      <c r="M223">
        <f t="shared" si="32"/>
        <v>127.72620000000001</v>
      </c>
      <c r="N223">
        <f t="shared" si="28"/>
        <v>4.2355926413897432E-2</v>
      </c>
      <c r="O223" t="e">
        <f t="shared" si="29"/>
        <v>#NUM!</v>
      </c>
      <c r="P223" t="e">
        <f t="shared" si="30"/>
        <v>#NUM!</v>
      </c>
      <c r="Q223" t="e">
        <f t="shared" si="35"/>
        <v>#NUM!</v>
      </c>
      <c r="R223" t="e">
        <f t="shared" si="35"/>
        <v>#NUM!</v>
      </c>
    </row>
    <row r="224" spans="1:18" x14ac:dyDescent="0.2">
      <c r="A224" t="s">
        <v>15</v>
      </c>
      <c r="B224" t="s">
        <v>247</v>
      </c>
      <c r="C224" t="s">
        <v>261</v>
      </c>
      <c r="D224" s="6">
        <v>323.74874999999997</v>
      </c>
      <c r="E224">
        <f t="shared" si="27"/>
        <v>323748750</v>
      </c>
      <c r="F224">
        <f t="shared" si="33"/>
        <v>80.8</v>
      </c>
      <c r="G224">
        <v>8.0799999999999997E-2</v>
      </c>
      <c r="H224" s="3">
        <v>15.6972</v>
      </c>
      <c r="I224" s="3">
        <v>0.64007999999999998</v>
      </c>
      <c r="J224">
        <v>5.0000000000000001E-3</v>
      </c>
      <c r="K224">
        <v>4.9500000000000002E-2</v>
      </c>
      <c r="L224">
        <f t="shared" si="31"/>
        <v>3.9887219227087413E-2</v>
      </c>
      <c r="M224">
        <f t="shared" si="32"/>
        <v>31.395924000000001</v>
      </c>
      <c r="N224">
        <f t="shared" si="28"/>
        <v>2.4005400540054008E-2</v>
      </c>
      <c r="O224" t="e">
        <f t="shared" si="29"/>
        <v>#NUM!</v>
      </c>
      <c r="P224" t="e">
        <f t="shared" si="30"/>
        <v>#NUM!</v>
      </c>
      <c r="Q224" t="e">
        <f t="shared" si="35"/>
        <v>#NUM!</v>
      </c>
      <c r="R224" t="e">
        <f t="shared" si="35"/>
        <v>#NUM!</v>
      </c>
    </row>
    <row r="225" spans="1:18" x14ac:dyDescent="0.2">
      <c r="A225" t="s">
        <v>15</v>
      </c>
      <c r="B225" t="s">
        <v>247</v>
      </c>
      <c r="C225" t="s">
        <v>262</v>
      </c>
      <c r="D225" s="6">
        <v>96.865625999999992</v>
      </c>
      <c r="E225">
        <f t="shared" si="27"/>
        <v>96865625.999999985</v>
      </c>
      <c r="F225">
        <f t="shared" si="33"/>
        <v>128</v>
      </c>
      <c r="G225">
        <v>0.128</v>
      </c>
      <c r="H225" s="3">
        <v>12.3444</v>
      </c>
      <c r="I225" s="3">
        <v>0.65</v>
      </c>
      <c r="J225">
        <v>2.1000000000000001E-2</v>
      </c>
      <c r="K225">
        <v>4.9500000000000002E-2</v>
      </c>
      <c r="L225">
        <f t="shared" si="31"/>
        <v>5.71013114375898E-2</v>
      </c>
      <c r="M225">
        <f t="shared" si="32"/>
        <v>133.90650000000002</v>
      </c>
      <c r="N225">
        <f t="shared" si="28"/>
        <v>6.4630681818181837E-2</v>
      </c>
      <c r="O225">
        <f t="shared" si="29"/>
        <v>1.6805044655793955E-2</v>
      </c>
      <c r="P225">
        <f t="shared" si="30"/>
        <v>5.8991564586683932E-3</v>
      </c>
      <c r="Q225">
        <f t="shared" si="35"/>
        <v>529358.90665750962</v>
      </c>
      <c r="R225">
        <f t="shared" si="35"/>
        <v>185823.42844805439</v>
      </c>
    </row>
    <row r="226" spans="1:18" x14ac:dyDescent="0.2">
      <c r="A226" t="s">
        <v>15</v>
      </c>
      <c r="B226" t="s">
        <v>247</v>
      </c>
      <c r="C226" t="s">
        <v>263</v>
      </c>
      <c r="D226" s="6">
        <v>205.127208</v>
      </c>
      <c r="E226">
        <f t="shared" si="27"/>
        <v>205127208</v>
      </c>
      <c r="F226">
        <f t="shared" si="33"/>
        <v>104.80000000000001</v>
      </c>
      <c r="G226">
        <v>0.1048</v>
      </c>
      <c r="H226" s="3">
        <v>24.841200000000001</v>
      </c>
      <c r="I226" s="3">
        <v>0.65</v>
      </c>
      <c r="J226">
        <v>1.6E-2</v>
      </c>
      <c r="K226">
        <v>4.9500000000000002E-2</v>
      </c>
      <c r="L226">
        <f t="shared" si="31"/>
        <v>5.3348382301167681E-2</v>
      </c>
      <c r="M226">
        <f t="shared" si="32"/>
        <v>102.024</v>
      </c>
      <c r="N226">
        <f t="shared" si="28"/>
        <v>6.0143418922044875E-2</v>
      </c>
      <c r="O226">
        <f t="shared" si="29"/>
        <v>1.4780979417406269E-2</v>
      </c>
      <c r="P226">
        <f t="shared" si="30"/>
        <v>7.5399624043655392E-3</v>
      </c>
      <c r="Q226">
        <f t="shared" si="35"/>
        <v>465600.85164829745</v>
      </c>
      <c r="R226">
        <f t="shared" si="35"/>
        <v>237508.81573751449</v>
      </c>
    </row>
    <row r="227" spans="1:18" x14ac:dyDescent="0.2">
      <c r="A227" t="s">
        <v>15</v>
      </c>
      <c r="B227" t="s">
        <v>247</v>
      </c>
      <c r="C227" t="s">
        <v>264</v>
      </c>
      <c r="D227" s="6">
        <v>360.00860999999998</v>
      </c>
      <c r="E227">
        <f t="shared" si="27"/>
        <v>360008610</v>
      </c>
      <c r="F227">
        <f t="shared" si="33"/>
        <v>78.3</v>
      </c>
      <c r="G227">
        <v>7.8299999999999995E-2</v>
      </c>
      <c r="H227" s="3">
        <v>23.53</v>
      </c>
      <c r="I227" s="3">
        <v>0.68</v>
      </c>
      <c r="J227">
        <v>3.0000000000000001E-3</v>
      </c>
      <c r="K227">
        <v>4.9500000000000002E-2</v>
      </c>
      <c r="L227">
        <f t="shared" si="31"/>
        <v>3.5105209789810736E-2</v>
      </c>
      <c r="M227">
        <f t="shared" si="32"/>
        <v>20.0124</v>
      </c>
      <c r="N227">
        <f t="shared" si="28"/>
        <v>1.5790084755601997E-2</v>
      </c>
      <c r="O227" t="e">
        <f t="shared" si="29"/>
        <v>#NUM!</v>
      </c>
      <c r="P227" t="e">
        <f t="shared" si="30"/>
        <v>#NUM!</v>
      </c>
      <c r="Q227" t="e">
        <f t="shared" si="35"/>
        <v>#NUM!</v>
      </c>
      <c r="R227" t="e">
        <f t="shared" si="35"/>
        <v>#NUM!</v>
      </c>
    </row>
    <row r="228" spans="1:18" x14ac:dyDescent="0.2">
      <c r="A228" t="s">
        <v>15</v>
      </c>
      <c r="B228" t="s">
        <v>247</v>
      </c>
      <c r="C228" t="s">
        <v>265</v>
      </c>
      <c r="D228" s="6">
        <v>271.94894999999997</v>
      </c>
      <c r="E228">
        <f t="shared" si="27"/>
        <v>271948949.99999994</v>
      </c>
      <c r="F228">
        <f t="shared" si="33"/>
        <v>150</v>
      </c>
      <c r="G228">
        <v>0.15</v>
      </c>
      <c r="H228" s="3">
        <v>20.025360000000003</v>
      </c>
      <c r="I228" s="3">
        <v>0.69189599999999996</v>
      </c>
      <c r="J228">
        <v>1.4E-2</v>
      </c>
      <c r="K228">
        <v>4.9500000000000002E-2</v>
      </c>
      <c r="L228">
        <f t="shared" si="31"/>
        <v>5.1596859423755886E-2</v>
      </c>
      <c r="M228">
        <f t="shared" si="32"/>
        <v>95.024996639999998</v>
      </c>
      <c r="N228">
        <f t="shared" si="28"/>
        <v>3.9137551515151518E-2</v>
      </c>
      <c r="O228" t="e">
        <f t="shared" si="29"/>
        <v>#NUM!</v>
      </c>
      <c r="P228" t="e">
        <f t="shared" si="30"/>
        <v>#NUM!</v>
      </c>
      <c r="Q228" t="e">
        <f t="shared" si="35"/>
        <v>#NUM!</v>
      </c>
      <c r="R228" t="e">
        <f t="shared" si="35"/>
        <v>#NUM!</v>
      </c>
    </row>
    <row r="229" spans="1:18" x14ac:dyDescent="0.2">
      <c r="A229" t="s">
        <v>15</v>
      </c>
      <c r="B229" t="s">
        <v>247</v>
      </c>
      <c r="C229" t="s">
        <v>266</v>
      </c>
      <c r="D229" s="6">
        <v>375.54854999999998</v>
      </c>
      <c r="E229">
        <f t="shared" si="27"/>
        <v>375548550</v>
      </c>
      <c r="F229">
        <f t="shared" si="33"/>
        <v>139.6</v>
      </c>
      <c r="G229">
        <v>0.1396</v>
      </c>
      <c r="H229" s="3">
        <v>23.073360000000001</v>
      </c>
      <c r="I229" s="3">
        <v>0.734568</v>
      </c>
      <c r="J229">
        <v>1.2999999999999999E-2</v>
      </c>
      <c r="K229">
        <v>4.9500000000000002E-2</v>
      </c>
      <c r="L229">
        <f t="shared" si="31"/>
        <v>5.0649725630777707E-2</v>
      </c>
      <c r="M229">
        <f t="shared" si="32"/>
        <v>93.679457039999988</v>
      </c>
      <c r="N229">
        <f t="shared" si="28"/>
        <v>4.1457775462359979E-2</v>
      </c>
      <c r="O229" t="e">
        <f t="shared" si="29"/>
        <v>#NUM!</v>
      </c>
      <c r="P229" t="e">
        <f t="shared" si="30"/>
        <v>#NUM!</v>
      </c>
      <c r="Q229" t="e">
        <f t="shared" si="35"/>
        <v>#NUM!</v>
      </c>
      <c r="R229" t="e">
        <f t="shared" si="35"/>
        <v>#NUM!</v>
      </c>
    </row>
    <row r="230" spans="1:18" x14ac:dyDescent="0.2">
      <c r="A230" t="s">
        <v>15</v>
      </c>
      <c r="B230" t="s">
        <v>247</v>
      </c>
      <c r="C230" t="s">
        <v>267</v>
      </c>
      <c r="D230" s="6">
        <v>117.067548</v>
      </c>
      <c r="E230">
        <f t="shared" si="27"/>
        <v>117067548</v>
      </c>
      <c r="F230">
        <f t="shared" si="33"/>
        <v>121.7</v>
      </c>
      <c r="G230">
        <v>0.1217</v>
      </c>
      <c r="H230" s="3">
        <v>12.070080000000001</v>
      </c>
      <c r="I230" s="3">
        <v>0.76</v>
      </c>
      <c r="J230">
        <v>7.0000000000000001E-3</v>
      </c>
      <c r="K230">
        <v>4.9500000000000002E-2</v>
      </c>
      <c r="L230">
        <f t="shared" si="31"/>
        <v>4.3387614127786168E-2</v>
      </c>
      <c r="M230">
        <f t="shared" si="32"/>
        <v>52.189200000000007</v>
      </c>
      <c r="N230">
        <f t="shared" si="28"/>
        <v>2.6493364209058543E-2</v>
      </c>
      <c r="O230" t="e">
        <f t="shared" si="29"/>
        <v>#NUM!</v>
      </c>
      <c r="P230" t="e">
        <f t="shared" si="30"/>
        <v>#NUM!</v>
      </c>
      <c r="Q230" t="e">
        <f t="shared" si="35"/>
        <v>#NUM!</v>
      </c>
      <c r="R230" t="e">
        <f t="shared" si="35"/>
        <v>#NUM!</v>
      </c>
    </row>
    <row r="231" spans="1:18" x14ac:dyDescent="0.2">
      <c r="A231" t="s">
        <v>15</v>
      </c>
      <c r="B231" t="s">
        <v>247</v>
      </c>
      <c r="C231" t="s">
        <v>268</v>
      </c>
      <c r="D231" s="6">
        <v>471.37817999999999</v>
      </c>
      <c r="E231">
        <f t="shared" si="27"/>
        <v>471378180</v>
      </c>
      <c r="F231">
        <f t="shared" si="33"/>
        <v>104.6</v>
      </c>
      <c r="G231">
        <v>0.1046</v>
      </c>
      <c r="H231" s="3">
        <v>17.62</v>
      </c>
      <c r="I231" s="3">
        <v>0.76</v>
      </c>
      <c r="J231">
        <v>0.01</v>
      </c>
      <c r="K231">
        <v>4.9500000000000002E-2</v>
      </c>
      <c r="L231">
        <f t="shared" si="31"/>
        <v>4.7434164902525701E-2</v>
      </c>
      <c r="M231">
        <f t="shared" si="32"/>
        <v>74.556000000000012</v>
      </c>
      <c r="N231">
        <f t="shared" si="28"/>
        <v>4.4034996233849016E-2</v>
      </c>
      <c r="O231" t="e">
        <f t="shared" si="29"/>
        <v>#NUM!</v>
      </c>
      <c r="P231" t="e">
        <f t="shared" si="30"/>
        <v>#NUM!</v>
      </c>
      <c r="Q231" t="e">
        <f t="shared" ref="Q231:R252" si="36">O231 * 31500000</f>
        <v>#NUM!</v>
      </c>
      <c r="R231" t="e">
        <f t="shared" si="36"/>
        <v>#NUM!</v>
      </c>
    </row>
    <row r="232" spans="1:18" x14ac:dyDescent="0.2">
      <c r="A232" t="s">
        <v>15</v>
      </c>
      <c r="B232" t="s">
        <v>247</v>
      </c>
      <c r="C232" t="s">
        <v>269</v>
      </c>
      <c r="D232" s="6">
        <v>512.81801999999993</v>
      </c>
      <c r="E232">
        <f t="shared" si="27"/>
        <v>512818019.99999994</v>
      </c>
      <c r="F232">
        <f t="shared" si="33"/>
        <v>114.9</v>
      </c>
      <c r="G232">
        <v>0.1149</v>
      </c>
      <c r="H232" s="3">
        <v>22.067520000000002</v>
      </c>
      <c r="I232" s="3">
        <v>0.79</v>
      </c>
      <c r="J232">
        <v>1.0999999999999999E-2</v>
      </c>
      <c r="K232">
        <v>4.9500000000000002E-2</v>
      </c>
      <c r="L232">
        <f t="shared" si="31"/>
        <v>4.8577977606965493E-2</v>
      </c>
      <c r="M232">
        <f t="shared" si="32"/>
        <v>85.248900000000006</v>
      </c>
      <c r="N232">
        <f t="shared" si="28"/>
        <v>4.583695967507978E-2</v>
      </c>
      <c r="O232" t="e">
        <f t="shared" si="29"/>
        <v>#NUM!</v>
      </c>
      <c r="P232" t="e">
        <f t="shared" si="30"/>
        <v>#NUM!</v>
      </c>
      <c r="Q232" t="e">
        <f t="shared" si="36"/>
        <v>#NUM!</v>
      </c>
      <c r="R232" t="e">
        <f t="shared" si="36"/>
        <v>#NUM!</v>
      </c>
    </row>
    <row r="233" spans="1:18" x14ac:dyDescent="0.2">
      <c r="A233" t="s">
        <v>15</v>
      </c>
      <c r="B233" t="s">
        <v>247</v>
      </c>
      <c r="C233" t="s">
        <v>270</v>
      </c>
      <c r="D233" s="6">
        <v>59.828769000000001</v>
      </c>
      <c r="E233">
        <f t="shared" si="27"/>
        <v>59828769</v>
      </c>
      <c r="F233">
        <f t="shared" si="33"/>
        <v>36.900000000000006</v>
      </c>
      <c r="G233">
        <v>3.6900000000000002E-2</v>
      </c>
      <c r="H233" s="3">
        <v>9.5707199999999997</v>
      </c>
      <c r="I233" s="3">
        <v>0.8</v>
      </c>
      <c r="J233">
        <v>1E-3</v>
      </c>
      <c r="K233">
        <v>4.9500000000000002E-2</v>
      </c>
      <c r="L233">
        <f t="shared" si="31"/>
        <v>2.6674191150583844E-2</v>
      </c>
      <c r="M233">
        <f t="shared" si="32"/>
        <v>7.8479999999999999</v>
      </c>
      <c r="N233">
        <f t="shared" si="28"/>
        <v>1.3139525334647285E-2</v>
      </c>
      <c r="O233" t="e">
        <f t="shared" si="29"/>
        <v>#NUM!</v>
      </c>
      <c r="P233" t="e">
        <f t="shared" si="30"/>
        <v>#NUM!</v>
      </c>
      <c r="Q233" t="e">
        <f t="shared" si="36"/>
        <v>#NUM!</v>
      </c>
      <c r="R233" t="e">
        <f t="shared" si="36"/>
        <v>#NUM!</v>
      </c>
    </row>
    <row r="234" spans="1:18" x14ac:dyDescent="0.2">
      <c r="A234" t="s">
        <v>15</v>
      </c>
      <c r="B234" t="s">
        <v>247</v>
      </c>
      <c r="C234" t="s">
        <v>271</v>
      </c>
      <c r="D234" s="6">
        <v>1105.9257299999999</v>
      </c>
      <c r="E234">
        <f t="shared" si="27"/>
        <v>1105925730</v>
      </c>
      <c r="F234">
        <f t="shared" si="33"/>
        <v>85.1</v>
      </c>
      <c r="G234">
        <v>8.5099999999999995E-2</v>
      </c>
      <c r="H234" s="3">
        <v>45.63</v>
      </c>
      <c r="I234" s="3">
        <v>0.8</v>
      </c>
      <c r="J234">
        <v>1.2E-2</v>
      </c>
      <c r="K234">
        <v>4.9500000000000002E-2</v>
      </c>
      <c r="L234">
        <f t="shared" si="31"/>
        <v>4.9646263794703091E-2</v>
      </c>
      <c r="M234">
        <f t="shared" si="32"/>
        <v>94.176000000000002</v>
      </c>
      <c r="N234">
        <f t="shared" si="28"/>
        <v>6.8368764020937944E-2</v>
      </c>
      <c r="O234">
        <f t="shared" si="29"/>
        <v>4.6895046526991731E-2</v>
      </c>
      <c r="P234">
        <f t="shared" si="30"/>
        <v>4.6350834567703572E-2</v>
      </c>
      <c r="Q234">
        <f t="shared" si="36"/>
        <v>1477193.9656002396</v>
      </c>
      <c r="R234">
        <f t="shared" si="36"/>
        <v>1460051.2888826625</v>
      </c>
    </row>
    <row r="235" spans="1:18" x14ac:dyDescent="0.2">
      <c r="A235" t="s">
        <v>15</v>
      </c>
      <c r="B235" t="s">
        <v>247</v>
      </c>
      <c r="C235" t="s">
        <v>272</v>
      </c>
      <c r="D235" s="6">
        <v>163.16936999999999</v>
      </c>
      <c r="E235">
        <f t="shared" si="27"/>
        <v>163169370</v>
      </c>
      <c r="F235">
        <f t="shared" si="33"/>
        <v>96</v>
      </c>
      <c r="G235">
        <v>9.6000000000000002E-2</v>
      </c>
      <c r="H235" s="3">
        <v>12.3444</v>
      </c>
      <c r="I235" s="3">
        <v>0.83</v>
      </c>
      <c r="J235">
        <v>3.0000000000000001E-3</v>
      </c>
      <c r="K235">
        <v>4.9500000000000002E-2</v>
      </c>
      <c r="L235">
        <f t="shared" si="31"/>
        <v>3.5105209789810736E-2</v>
      </c>
      <c r="M235">
        <f t="shared" si="32"/>
        <v>24.4269</v>
      </c>
      <c r="N235">
        <f t="shared" si="28"/>
        <v>1.571969696969697E-2</v>
      </c>
      <c r="O235" t="e">
        <f t="shared" si="29"/>
        <v>#NUM!</v>
      </c>
      <c r="P235" t="e">
        <f t="shared" si="30"/>
        <v>#NUM!</v>
      </c>
      <c r="Q235" t="e">
        <f t="shared" si="36"/>
        <v>#NUM!</v>
      </c>
      <c r="R235" t="e">
        <f t="shared" si="36"/>
        <v>#NUM!</v>
      </c>
    </row>
    <row r="236" spans="1:18" x14ac:dyDescent="0.2">
      <c r="A236" t="s">
        <v>15</v>
      </c>
      <c r="B236" t="s">
        <v>247</v>
      </c>
      <c r="C236" t="s">
        <v>273</v>
      </c>
      <c r="D236" s="6">
        <v>533.53793999999994</v>
      </c>
      <c r="E236">
        <f t="shared" si="27"/>
        <v>533537939.99999994</v>
      </c>
      <c r="F236">
        <f t="shared" si="33"/>
        <v>158.1</v>
      </c>
      <c r="G236">
        <v>0.15809999999999999</v>
      </c>
      <c r="H236" s="3">
        <v>29.4132</v>
      </c>
      <c r="I236" s="3">
        <v>0.87</v>
      </c>
      <c r="J236">
        <v>6.0000000000000001E-3</v>
      </c>
      <c r="K236">
        <v>4.9500000000000002E-2</v>
      </c>
      <c r="L236">
        <f t="shared" si="31"/>
        <v>4.1747365255706111E-2</v>
      </c>
      <c r="M236">
        <f t="shared" si="32"/>
        <v>51.208200000000005</v>
      </c>
      <c r="N236">
        <f t="shared" si="28"/>
        <v>2.0010350181128171E-2</v>
      </c>
      <c r="O236" t="e">
        <f t="shared" si="29"/>
        <v>#NUM!</v>
      </c>
      <c r="P236" t="e">
        <f t="shared" si="30"/>
        <v>#NUM!</v>
      </c>
      <c r="Q236" t="e">
        <f t="shared" si="36"/>
        <v>#NUM!</v>
      </c>
      <c r="R236" t="e">
        <f t="shared" si="36"/>
        <v>#NUM!</v>
      </c>
    </row>
    <row r="237" spans="1:18" x14ac:dyDescent="0.2">
      <c r="A237" t="s">
        <v>15</v>
      </c>
      <c r="B237" t="s">
        <v>247</v>
      </c>
      <c r="C237" t="s">
        <v>274</v>
      </c>
      <c r="D237" s="6">
        <v>162.91037099999997</v>
      </c>
      <c r="E237">
        <f t="shared" si="27"/>
        <v>162910370.99999997</v>
      </c>
      <c r="F237">
        <f t="shared" si="33"/>
        <v>133.19999999999999</v>
      </c>
      <c r="G237">
        <v>0.13319999999999999</v>
      </c>
      <c r="H237" s="3">
        <v>15.02664</v>
      </c>
      <c r="I237" s="3">
        <v>0.91135200000000005</v>
      </c>
      <c r="J237">
        <v>1.4E-2</v>
      </c>
      <c r="K237">
        <v>4.9500000000000002E-2</v>
      </c>
      <c r="L237">
        <f t="shared" si="31"/>
        <v>5.1596859423755886E-2</v>
      </c>
      <c r="M237">
        <f t="shared" si="32"/>
        <v>125.16508368000001</v>
      </c>
      <c r="N237">
        <f t="shared" si="28"/>
        <v>5.8053180453180461E-2</v>
      </c>
      <c r="O237">
        <f t="shared" si="29"/>
        <v>9.2294676927835839E-3</v>
      </c>
      <c r="P237">
        <f t="shared" si="30"/>
        <v>6.0528913304168028E-3</v>
      </c>
      <c r="Q237">
        <f t="shared" si="36"/>
        <v>290728.23232268292</v>
      </c>
      <c r="R237">
        <f t="shared" si="36"/>
        <v>190666.0769081293</v>
      </c>
    </row>
    <row r="238" spans="1:18" x14ac:dyDescent="0.2">
      <c r="A238" t="s">
        <v>15</v>
      </c>
      <c r="B238" t="s">
        <v>247</v>
      </c>
      <c r="C238" t="s">
        <v>275</v>
      </c>
      <c r="D238" s="6">
        <v>188.29227299999999</v>
      </c>
      <c r="E238">
        <f t="shared" si="27"/>
        <v>188292273</v>
      </c>
      <c r="F238">
        <f t="shared" si="33"/>
        <v>174.8</v>
      </c>
      <c r="G238">
        <v>0.17480000000000001</v>
      </c>
      <c r="H238" s="3">
        <v>16.489999999999998</v>
      </c>
      <c r="I238" s="3">
        <v>0.94</v>
      </c>
      <c r="J238">
        <v>0.01</v>
      </c>
      <c r="K238">
        <v>4.9500000000000002E-2</v>
      </c>
      <c r="L238">
        <f t="shared" si="31"/>
        <v>4.7434164902525701E-2</v>
      </c>
      <c r="M238">
        <f t="shared" si="32"/>
        <v>92.213999999999999</v>
      </c>
      <c r="N238">
        <f t="shared" si="28"/>
        <v>3.2591359822481104E-2</v>
      </c>
      <c r="O238" t="e">
        <f t="shared" si="29"/>
        <v>#NUM!</v>
      </c>
      <c r="P238" t="e">
        <f t="shared" si="30"/>
        <v>#NUM!</v>
      </c>
      <c r="Q238" t="e">
        <f t="shared" si="36"/>
        <v>#NUM!</v>
      </c>
      <c r="R238" t="e">
        <f t="shared" si="36"/>
        <v>#NUM!</v>
      </c>
    </row>
    <row r="239" spans="1:18" x14ac:dyDescent="0.2">
      <c r="A239" t="s">
        <v>15</v>
      </c>
      <c r="B239" t="s">
        <v>247</v>
      </c>
      <c r="C239" t="s">
        <v>276</v>
      </c>
      <c r="D239" s="6">
        <v>769.2270299999999</v>
      </c>
      <c r="E239">
        <f t="shared" si="27"/>
        <v>769227029.99999988</v>
      </c>
      <c r="F239">
        <f t="shared" si="33"/>
        <v>74.400000000000006</v>
      </c>
      <c r="G239">
        <v>7.4400000000000008E-2</v>
      </c>
      <c r="H239" s="3">
        <v>42.732959999999999</v>
      </c>
      <c r="I239" s="3">
        <v>0.95707200000000003</v>
      </c>
      <c r="J239">
        <v>8.9999999999999993E-3</v>
      </c>
      <c r="K239">
        <v>4.9500000000000002E-2</v>
      </c>
      <c r="L239">
        <f t="shared" si="31"/>
        <v>4.6201054323615341E-2</v>
      </c>
      <c r="M239">
        <f t="shared" si="32"/>
        <v>84.499886880000005</v>
      </c>
      <c r="N239">
        <f t="shared" si="28"/>
        <v>7.0166568914956012E-2</v>
      </c>
      <c r="O239">
        <f t="shared" si="29"/>
        <v>4.1152093444793376E-2</v>
      </c>
      <c r="P239">
        <f t="shared" si="30"/>
        <v>5.1388921138232541E-2</v>
      </c>
      <c r="Q239">
        <f t="shared" si="36"/>
        <v>1296290.9435109913</v>
      </c>
      <c r="R239">
        <f t="shared" si="36"/>
        <v>1618751.0158543249</v>
      </c>
    </row>
    <row r="240" spans="1:18" x14ac:dyDescent="0.2">
      <c r="A240" t="s">
        <v>15</v>
      </c>
      <c r="B240" t="s">
        <v>247</v>
      </c>
      <c r="C240" t="s">
        <v>277</v>
      </c>
      <c r="D240" s="6">
        <v>442.88828999999998</v>
      </c>
      <c r="E240">
        <f t="shared" si="27"/>
        <v>442888290</v>
      </c>
      <c r="F240">
        <f t="shared" si="33"/>
        <v>67.099999999999994</v>
      </c>
      <c r="G240">
        <v>6.7099999999999993E-2</v>
      </c>
      <c r="H240" s="3">
        <v>22.59</v>
      </c>
      <c r="I240" s="3">
        <v>1.02</v>
      </c>
      <c r="J240">
        <v>4.0000000000000001E-3</v>
      </c>
      <c r="K240">
        <v>4.9500000000000002E-2</v>
      </c>
      <c r="L240">
        <f t="shared" si="31"/>
        <v>3.7723002890488071E-2</v>
      </c>
      <c r="M240">
        <f t="shared" si="32"/>
        <v>40.024800000000006</v>
      </c>
      <c r="N240">
        <f t="shared" si="28"/>
        <v>3.6851375152418382E-2</v>
      </c>
      <c r="O240" t="e">
        <f t="shared" si="29"/>
        <v>#NUM!</v>
      </c>
      <c r="P240" t="e">
        <f t="shared" si="30"/>
        <v>#NUM!</v>
      </c>
      <c r="Q240" t="e">
        <f t="shared" si="36"/>
        <v>#NUM!</v>
      </c>
      <c r="R240" t="e">
        <f t="shared" si="36"/>
        <v>#NUM!</v>
      </c>
    </row>
    <row r="241" spans="1:18" x14ac:dyDescent="0.2">
      <c r="A241" t="s">
        <v>15</v>
      </c>
      <c r="B241" t="s">
        <v>247</v>
      </c>
      <c r="C241" t="s">
        <v>278</v>
      </c>
      <c r="D241" s="6">
        <v>391.08848999999998</v>
      </c>
      <c r="E241">
        <f t="shared" si="27"/>
        <v>391088490</v>
      </c>
      <c r="F241">
        <f t="shared" si="33"/>
        <v>15</v>
      </c>
      <c r="G241">
        <v>1.4999999999999999E-2</v>
      </c>
      <c r="H241" s="3">
        <v>14.538960000000001</v>
      </c>
      <c r="I241" s="3">
        <v>1.0271760000000001</v>
      </c>
      <c r="J241">
        <v>1E-3</v>
      </c>
      <c r="K241">
        <v>4.9500000000000002E-2</v>
      </c>
      <c r="L241">
        <f t="shared" si="31"/>
        <v>2.6674191150583844E-2</v>
      </c>
      <c r="M241">
        <f t="shared" si="32"/>
        <v>10.076596560000002</v>
      </c>
      <c r="N241">
        <f t="shared" si="28"/>
        <v>4.1502060606060619E-2</v>
      </c>
      <c r="O241" t="e">
        <f t="shared" si="29"/>
        <v>#NUM!</v>
      </c>
      <c r="P241">
        <f t="shared" si="30"/>
        <v>7.7029192227271608E-4</v>
      </c>
      <c r="Q241" t="e">
        <f t="shared" si="36"/>
        <v>#NUM!</v>
      </c>
      <c r="R241">
        <f t="shared" si="36"/>
        <v>24264.195551590557</v>
      </c>
    </row>
    <row r="242" spans="1:18" x14ac:dyDescent="0.2">
      <c r="A242" t="s">
        <v>15</v>
      </c>
      <c r="B242" t="s">
        <v>247</v>
      </c>
      <c r="C242" t="s">
        <v>279</v>
      </c>
      <c r="D242" s="6">
        <v>600.87767999999994</v>
      </c>
      <c r="E242">
        <f t="shared" si="27"/>
        <v>600877680</v>
      </c>
      <c r="F242">
        <f t="shared" si="33"/>
        <v>95</v>
      </c>
      <c r="G242">
        <v>9.5000000000000001E-2</v>
      </c>
      <c r="H242" s="3">
        <v>20.177760000000003</v>
      </c>
      <c r="I242" s="3">
        <v>1.05</v>
      </c>
      <c r="J242">
        <v>3.0000000000000001E-3</v>
      </c>
      <c r="K242">
        <v>4.9500000000000002E-2</v>
      </c>
      <c r="L242">
        <f t="shared" si="31"/>
        <v>3.5105209789810736E-2</v>
      </c>
      <c r="M242">
        <f t="shared" si="32"/>
        <v>30.901500000000002</v>
      </c>
      <c r="N242">
        <f t="shared" si="28"/>
        <v>2.0095693779904309E-2</v>
      </c>
      <c r="O242" t="e">
        <f t="shared" si="29"/>
        <v>#NUM!</v>
      </c>
      <c r="P242" t="e">
        <f t="shared" si="30"/>
        <v>#NUM!</v>
      </c>
      <c r="Q242" t="e">
        <f t="shared" si="36"/>
        <v>#NUM!</v>
      </c>
      <c r="R242" t="e">
        <f t="shared" si="36"/>
        <v>#NUM!</v>
      </c>
    </row>
    <row r="243" spans="1:18" x14ac:dyDescent="0.2">
      <c r="A243" t="s">
        <v>15</v>
      </c>
      <c r="B243" t="s">
        <v>247</v>
      </c>
      <c r="C243" t="s">
        <v>280</v>
      </c>
      <c r="D243" s="6">
        <v>1810.4030099999998</v>
      </c>
      <c r="E243">
        <f t="shared" si="27"/>
        <v>1810403009.9999998</v>
      </c>
      <c r="F243">
        <f t="shared" si="33"/>
        <v>158.6</v>
      </c>
      <c r="G243">
        <v>0.15859999999999999</v>
      </c>
      <c r="H243" s="3">
        <v>49.133760000000002</v>
      </c>
      <c r="I243" s="3">
        <v>1.2374879999999999</v>
      </c>
      <c r="J243">
        <v>1.2E-2</v>
      </c>
      <c r="K243">
        <v>4.9500000000000002E-2</v>
      </c>
      <c r="L243">
        <f t="shared" si="31"/>
        <v>4.9646263794703091E-2</v>
      </c>
      <c r="M243">
        <f t="shared" si="32"/>
        <v>145.67708736</v>
      </c>
      <c r="N243">
        <f t="shared" si="28"/>
        <v>5.6745981886965495E-2</v>
      </c>
      <c r="O243">
        <f t="shared" si="29"/>
        <v>3.0573673493326237E-2</v>
      </c>
      <c r="P243">
        <f t="shared" si="30"/>
        <v>2.9652643345814779E-2</v>
      </c>
      <c r="Q243">
        <f t="shared" si="36"/>
        <v>963070.71503977641</v>
      </c>
      <c r="R243">
        <f t="shared" si="36"/>
        <v>934058.26539316552</v>
      </c>
    </row>
    <row r="244" spans="1:18" x14ac:dyDescent="0.2">
      <c r="A244" t="s">
        <v>15</v>
      </c>
      <c r="B244" t="s">
        <v>281</v>
      </c>
      <c r="C244" t="s">
        <v>282</v>
      </c>
      <c r="D244" s="6">
        <v>0.25899899999999998</v>
      </c>
      <c r="E244">
        <f t="shared" si="27"/>
        <v>258998.99999999997</v>
      </c>
      <c r="F244">
        <f t="shared" si="33"/>
        <v>7.6</v>
      </c>
      <c r="G244">
        <v>7.6E-3</v>
      </c>
      <c r="H244" s="3">
        <v>2.7</v>
      </c>
      <c r="I244" s="3">
        <v>0.2</v>
      </c>
      <c r="J244">
        <v>1.23E-2</v>
      </c>
      <c r="K244">
        <v>4.9500000000000002E-2</v>
      </c>
      <c r="L244">
        <f t="shared" si="31"/>
        <v>4.9953685689267398E-2</v>
      </c>
      <c r="M244">
        <f t="shared" si="32"/>
        <v>24.1326</v>
      </c>
      <c r="N244">
        <f t="shared" si="28"/>
        <v>0.19617224880382775</v>
      </c>
      <c r="O244">
        <f t="shared" si="29"/>
        <v>1.6049926991372069E-3</v>
      </c>
      <c r="P244">
        <f t="shared" si="30"/>
        <v>1.5975516305550023E-3</v>
      </c>
      <c r="Q244">
        <f t="shared" si="36"/>
        <v>50557.270022822013</v>
      </c>
      <c r="R244">
        <f t="shared" si="36"/>
        <v>50322.876362482573</v>
      </c>
    </row>
    <row r="245" spans="1:18" x14ac:dyDescent="0.2">
      <c r="A245" t="s">
        <v>15</v>
      </c>
      <c r="B245" t="s">
        <v>281</v>
      </c>
      <c r="C245" t="s">
        <v>283</v>
      </c>
      <c r="D245" s="6">
        <v>3.1079879999999998</v>
      </c>
      <c r="E245">
        <f t="shared" si="27"/>
        <v>3107987.9999999995</v>
      </c>
      <c r="F245">
        <f t="shared" si="33"/>
        <v>54.699999999999996</v>
      </c>
      <c r="G245">
        <v>5.4699999999999999E-2</v>
      </c>
      <c r="H245" s="3">
        <v>3</v>
      </c>
      <c r="I245" s="3">
        <v>0.3</v>
      </c>
      <c r="J245">
        <v>2.41E-2</v>
      </c>
      <c r="K245">
        <v>4.9500000000000002E-2</v>
      </c>
      <c r="L245">
        <f t="shared" si="31"/>
        <v>5.9101093954837293E-2</v>
      </c>
      <c r="M245">
        <f t="shared" si="32"/>
        <v>70.926299999999998</v>
      </c>
      <c r="N245">
        <f t="shared" si="28"/>
        <v>8.0106365298321422E-2</v>
      </c>
      <c r="O245">
        <f t="shared" si="29"/>
        <v>3.2823649230178222E-3</v>
      </c>
      <c r="P245">
        <f t="shared" si="30"/>
        <v>1.8662149788207611E-3</v>
      </c>
      <c r="Q245">
        <f t="shared" si="36"/>
        <v>103394.49507506139</v>
      </c>
      <c r="R245">
        <f t="shared" si="36"/>
        <v>58785.771832853978</v>
      </c>
    </row>
    <row r="246" spans="1:18" x14ac:dyDescent="0.2">
      <c r="A246" t="s">
        <v>15</v>
      </c>
      <c r="B246" t="s">
        <v>281</v>
      </c>
      <c r="C246" t="s">
        <v>284</v>
      </c>
      <c r="D246" s="6">
        <v>5.3871791999999994</v>
      </c>
      <c r="E246">
        <f t="shared" si="27"/>
        <v>5387179.1999999993</v>
      </c>
      <c r="F246">
        <f t="shared" si="33"/>
        <v>75.899999999999991</v>
      </c>
      <c r="G246">
        <v>7.5899999999999995E-2</v>
      </c>
      <c r="H246" s="3">
        <v>7.1</v>
      </c>
      <c r="I246" s="3">
        <v>0.4</v>
      </c>
      <c r="J246">
        <v>2.1999999999999999E-2</v>
      </c>
      <c r="K246">
        <v>4.9500000000000002E-2</v>
      </c>
      <c r="L246">
        <f t="shared" si="31"/>
        <v>5.7769276602646219E-2</v>
      </c>
      <c r="M246">
        <f t="shared" si="32"/>
        <v>86.327999999999989</v>
      </c>
      <c r="N246">
        <f t="shared" si="28"/>
        <v>7.026789635485288E-2</v>
      </c>
      <c r="O246">
        <f t="shared" si="29"/>
        <v>7.0970318899009725E-3</v>
      </c>
      <c r="P246">
        <f t="shared" si="30"/>
        <v>3.3134550134636532E-3</v>
      </c>
      <c r="Q246">
        <f t="shared" si="36"/>
        <v>223556.50453188064</v>
      </c>
      <c r="R246">
        <f t="shared" si="36"/>
        <v>104373.83292410508</v>
      </c>
    </row>
    <row r="247" spans="1:18" x14ac:dyDescent="0.2">
      <c r="A247" t="s">
        <v>15</v>
      </c>
      <c r="B247" t="s">
        <v>281</v>
      </c>
      <c r="C247" t="s">
        <v>285</v>
      </c>
      <c r="D247" s="6">
        <v>29.007887999999994</v>
      </c>
      <c r="E247">
        <f t="shared" si="27"/>
        <v>29007887.999999993</v>
      </c>
      <c r="F247">
        <f t="shared" si="33"/>
        <v>73</v>
      </c>
      <c r="G247">
        <v>7.2999999999999995E-2</v>
      </c>
      <c r="H247" s="3">
        <v>10.9</v>
      </c>
      <c r="I247" s="3">
        <v>0.4</v>
      </c>
      <c r="J247">
        <v>5.4999999999999997E-3</v>
      </c>
      <c r="K247">
        <v>4.9500000000000002E-2</v>
      </c>
      <c r="L247">
        <f t="shared" si="31"/>
        <v>4.0849047229972506E-2</v>
      </c>
      <c r="M247">
        <f t="shared" si="32"/>
        <v>21.581999999999997</v>
      </c>
      <c r="N247">
        <f t="shared" si="28"/>
        <v>1.8264840182648401E-2</v>
      </c>
      <c r="O247" t="e">
        <f t="shared" si="29"/>
        <v>#NUM!</v>
      </c>
      <c r="P247" t="e">
        <f t="shared" si="30"/>
        <v>#NUM!</v>
      </c>
      <c r="Q247" t="e">
        <f t="shared" si="36"/>
        <v>#NUM!</v>
      </c>
      <c r="R247" t="e">
        <f t="shared" si="36"/>
        <v>#NUM!</v>
      </c>
    </row>
    <row r="248" spans="1:18" x14ac:dyDescent="0.2">
      <c r="A248" t="s">
        <v>15</v>
      </c>
      <c r="B248" t="s">
        <v>281</v>
      </c>
      <c r="C248" t="s">
        <v>286</v>
      </c>
      <c r="D248" s="6">
        <v>133.643484</v>
      </c>
      <c r="E248">
        <f t="shared" si="27"/>
        <v>133643484</v>
      </c>
      <c r="F248">
        <f t="shared" si="33"/>
        <v>14.1</v>
      </c>
      <c r="G248">
        <v>1.41E-2</v>
      </c>
      <c r="H248" s="3">
        <v>3</v>
      </c>
      <c r="I248" s="3">
        <v>0.5</v>
      </c>
      <c r="J248">
        <v>6.6E-3</v>
      </c>
      <c r="K248">
        <v>4.9500000000000002E-2</v>
      </c>
      <c r="L248">
        <f t="shared" si="31"/>
        <v>4.275404824157697E-2</v>
      </c>
      <c r="M248">
        <f t="shared" si="32"/>
        <v>32.372999999999998</v>
      </c>
      <c r="N248">
        <f t="shared" si="28"/>
        <v>0.14184397163120566</v>
      </c>
      <c r="O248">
        <f t="shared" si="29"/>
        <v>2.2512811245864826E-3</v>
      </c>
      <c r="P248">
        <f t="shared" si="30"/>
        <v>2.5024254326510122E-3</v>
      </c>
      <c r="Q248">
        <f t="shared" si="36"/>
        <v>70915.355424474197</v>
      </c>
      <c r="R248">
        <f t="shared" si="36"/>
        <v>78826.401128506885</v>
      </c>
    </row>
    <row r="249" spans="1:18" x14ac:dyDescent="0.2">
      <c r="A249" t="s">
        <v>15</v>
      </c>
      <c r="B249" t="s">
        <v>281</v>
      </c>
      <c r="C249" t="s">
        <v>287</v>
      </c>
      <c r="D249" s="6">
        <v>19.165925999999999</v>
      </c>
      <c r="E249">
        <f t="shared" si="27"/>
        <v>19165926</v>
      </c>
      <c r="F249">
        <f t="shared" si="33"/>
        <v>32.300000000000004</v>
      </c>
      <c r="G249">
        <v>3.2300000000000002E-2</v>
      </c>
      <c r="H249" s="3">
        <v>5.3</v>
      </c>
      <c r="I249" s="3">
        <v>0.5</v>
      </c>
      <c r="J249">
        <v>3.5000000000000001E-3</v>
      </c>
      <c r="K249">
        <v>4.9500000000000002E-2</v>
      </c>
      <c r="L249">
        <f t="shared" si="31"/>
        <v>3.6484489186466816E-2</v>
      </c>
      <c r="M249">
        <f t="shared" si="32"/>
        <v>17.1675</v>
      </c>
      <c r="N249">
        <f t="shared" si="28"/>
        <v>3.2836100947556054E-2</v>
      </c>
      <c r="O249" t="e">
        <f t="shared" si="29"/>
        <v>#NUM!</v>
      </c>
      <c r="P249" t="e">
        <f t="shared" si="30"/>
        <v>#NUM!</v>
      </c>
      <c r="Q249" t="e">
        <f t="shared" si="36"/>
        <v>#NUM!</v>
      </c>
      <c r="R249" t="e">
        <f t="shared" si="36"/>
        <v>#NUM!</v>
      </c>
    </row>
    <row r="250" spans="1:18" x14ac:dyDescent="0.2">
      <c r="A250" t="s">
        <v>15</v>
      </c>
      <c r="B250" t="s">
        <v>281</v>
      </c>
      <c r="C250" t="s">
        <v>288</v>
      </c>
      <c r="D250" s="6">
        <v>8.8836656999999999</v>
      </c>
      <c r="E250">
        <f t="shared" si="27"/>
        <v>8883665.6999999993</v>
      </c>
      <c r="F250">
        <f t="shared" si="33"/>
        <v>61.6</v>
      </c>
      <c r="G250">
        <v>6.1600000000000002E-2</v>
      </c>
      <c r="H250" s="3">
        <v>8</v>
      </c>
      <c r="I250" s="3">
        <v>0.5</v>
      </c>
      <c r="J250">
        <v>2.2800000000000001E-2</v>
      </c>
      <c r="K250">
        <v>4.9500000000000002E-2</v>
      </c>
      <c r="L250">
        <f t="shared" si="31"/>
        <v>5.828743857703679E-2</v>
      </c>
      <c r="M250">
        <f t="shared" si="32"/>
        <v>111.834</v>
      </c>
      <c r="N250">
        <f t="shared" si="28"/>
        <v>0.11216056670602126</v>
      </c>
      <c r="O250">
        <f t="shared" si="29"/>
        <v>3.0642169834212599E-2</v>
      </c>
      <c r="P250">
        <f t="shared" si="30"/>
        <v>2.4427910942511209E-2</v>
      </c>
      <c r="Q250">
        <f t="shared" si="36"/>
        <v>965228.34977769689</v>
      </c>
      <c r="R250">
        <f t="shared" si="36"/>
        <v>769479.19468910305</v>
      </c>
    </row>
    <row r="251" spans="1:18" x14ac:dyDescent="0.2">
      <c r="A251" t="s">
        <v>15</v>
      </c>
      <c r="B251" t="s">
        <v>281</v>
      </c>
      <c r="C251" t="s">
        <v>289</v>
      </c>
      <c r="D251" s="6">
        <v>48.950810999999995</v>
      </c>
      <c r="E251">
        <f t="shared" si="27"/>
        <v>48950810.999999993</v>
      </c>
      <c r="F251">
        <f t="shared" si="33"/>
        <v>15.100000000000001</v>
      </c>
      <c r="G251">
        <v>1.5100000000000001E-2</v>
      </c>
      <c r="H251" s="3">
        <v>7.6809599999999998</v>
      </c>
      <c r="I251" s="3">
        <v>0.52</v>
      </c>
      <c r="J251">
        <v>4.7000000000000002E-3</v>
      </c>
      <c r="K251">
        <v>4.9500000000000002E-2</v>
      </c>
      <c r="L251">
        <f t="shared" si="31"/>
        <v>3.9274957480438279E-2</v>
      </c>
      <c r="M251">
        <f t="shared" si="32"/>
        <v>23.975639999999999</v>
      </c>
      <c r="N251">
        <f t="shared" si="28"/>
        <v>9.8093517961067619E-2</v>
      </c>
      <c r="O251">
        <f t="shared" si="29"/>
        <v>2.4384587811088388E-3</v>
      </c>
      <c r="P251">
        <f t="shared" si="30"/>
        <v>3.2472781782851624E-3</v>
      </c>
      <c r="Q251">
        <f t="shared" si="36"/>
        <v>76811.451604928414</v>
      </c>
      <c r="R251">
        <f t="shared" si="36"/>
        <v>102289.26261598262</v>
      </c>
    </row>
    <row r="252" spans="1:18" x14ac:dyDescent="0.2">
      <c r="A252" t="s">
        <v>15</v>
      </c>
      <c r="B252" t="s">
        <v>281</v>
      </c>
      <c r="C252" t="s">
        <v>290</v>
      </c>
      <c r="D252" s="6">
        <v>17.1198339</v>
      </c>
      <c r="E252">
        <f t="shared" si="27"/>
        <v>17119833.899999999</v>
      </c>
      <c r="F252">
        <f t="shared" si="33"/>
        <v>32.4</v>
      </c>
      <c r="G252">
        <v>3.2399999999999998E-2</v>
      </c>
      <c r="H252" s="3">
        <v>8.5</v>
      </c>
      <c r="I252" s="3">
        <v>0.6</v>
      </c>
      <c r="J252">
        <v>5.8999999999999999E-3</v>
      </c>
      <c r="K252">
        <v>4.9500000000000002E-2</v>
      </c>
      <c r="L252">
        <f t="shared" si="31"/>
        <v>4.1572320037140544E-2</v>
      </c>
      <c r="M252">
        <f t="shared" si="32"/>
        <v>34.727399999999996</v>
      </c>
      <c r="N252">
        <f t="shared" si="28"/>
        <v>6.6217732884399541E-2</v>
      </c>
      <c r="O252">
        <f t="shared" si="29"/>
        <v>1.7114708094565887E-3</v>
      </c>
      <c r="P252">
        <f t="shared" si="30"/>
        <v>3.0634272417082147E-3</v>
      </c>
      <c r="Q252">
        <f t="shared" si="36"/>
        <v>53911.33049788254</v>
      </c>
      <c r="R252">
        <f t="shared" si="36"/>
        <v>96497.958113808767</v>
      </c>
    </row>
    <row r="253" spans="1:18" x14ac:dyDescent="0.2">
      <c r="A253" t="s">
        <v>15</v>
      </c>
      <c r="B253" t="s">
        <v>281</v>
      </c>
      <c r="C253" t="s">
        <v>291</v>
      </c>
      <c r="D253" s="6">
        <v>44.806826999999998</v>
      </c>
      <c r="E253">
        <f t="shared" si="27"/>
        <v>44806827</v>
      </c>
      <c r="F253">
        <f t="shared" si="33"/>
        <v>108</v>
      </c>
      <c r="G253">
        <v>0.108</v>
      </c>
      <c r="H253" s="3">
        <v>16.899999999999999</v>
      </c>
      <c r="I253" s="3">
        <v>0.6</v>
      </c>
      <c r="J253">
        <v>1.1900000000000001E-2</v>
      </c>
      <c r="K253">
        <v>4.9500000000000002E-2</v>
      </c>
      <c r="L253">
        <f t="shared" si="31"/>
        <v>4.9542509280344649E-2</v>
      </c>
      <c r="M253">
        <f t="shared" si="32"/>
        <v>70.043400000000005</v>
      </c>
      <c r="N253">
        <f t="shared" si="28"/>
        <v>4.0067340067340071E-2</v>
      </c>
      <c r="O253" t="e">
        <f t="shared" si="29"/>
        <v>#NUM!</v>
      </c>
      <c r="P253" t="e">
        <f t="shared" si="30"/>
        <v>#NUM!</v>
      </c>
      <c r="Q253" t="e">
        <f t="shared" ref="Q253:R276" si="37">O253 * 31500000</f>
        <v>#NUM!</v>
      </c>
      <c r="R253" t="e">
        <f t="shared" si="37"/>
        <v>#NUM!</v>
      </c>
    </row>
    <row r="254" spans="1:18" x14ac:dyDescent="0.2">
      <c r="A254" t="s">
        <v>15</v>
      </c>
      <c r="B254" t="s">
        <v>281</v>
      </c>
      <c r="C254" t="s">
        <v>292</v>
      </c>
      <c r="D254" s="6">
        <v>30.302882999999994</v>
      </c>
      <c r="E254">
        <f t="shared" si="27"/>
        <v>30302882.999999993</v>
      </c>
      <c r="F254">
        <f t="shared" si="33"/>
        <v>37.400000000000006</v>
      </c>
      <c r="G254">
        <v>3.7400000000000003E-2</v>
      </c>
      <c r="H254" s="3">
        <v>11.8</v>
      </c>
      <c r="I254" s="3">
        <v>0.7</v>
      </c>
      <c r="J254">
        <v>4.4000000000000003E-3</v>
      </c>
      <c r="K254">
        <v>4.9500000000000002E-2</v>
      </c>
      <c r="L254">
        <f t="shared" si="31"/>
        <v>3.8632643653520919E-2</v>
      </c>
      <c r="M254">
        <f t="shared" si="32"/>
        <v>30.2148</v>
      </c>
      <c r="N254">
        <f t="shared" si="28"/>
        <v>4.9910873440285199E-2</v>
      </c>
      <c r="O254">
        <f t="shared" si="29"/>
        <v>1.1353205420233622E-5</v>
      </c>
      <c r="P254">
        <f t="shared" si="30"/>
        <v>1.6327428905598431E-3</v>
      </c>
      <c r="Q254">
        <f t="shared" si="37"/>
        <v>357.62597073735907</v>
      </c>
      <c r="R254">
        <f t="shared" si="37"/>
        <v>51431.401052635054</v>
      </c>
    </row>
    <row r="255" spans="1:18" x14ac:dyDescent="0.2">
      <c r="A255" t="s">
        <v>15</v>
      </c>
      <c r="B255" t="s">
        <v>281</v>
      </c>
      <c r="C255" t="s">
        <v>293</v>
      </c>
      <c r="D255" s="6">
        <v>88.836656999999988</v>
      </c>
      <c r="E255">
        <f t="shared" si="27"/>
        <v>88836656.999999985</v>
      </c>
      <c r="F255">
        <f t="shared" si="33"/>
        <v>28</v>
      </c>
      <c r="G255">
        <v>2.8000000000000001E-2</v>
      </c>
      <c r="H255" s="3">
        <v>17.3</v>
      </c>
      <c r="I255" s="3">
        <v>0.7</v>
      </c>
      <c r="J255">
        <v>5.3E-3</v>
      </c>
      <c r="K255">
        <v>4.9500000000000002E-2</v>
      </c>
      <c r="L255">
        <f t="shared" si="31"/>
        <v>4.0472518146121274E-2</v>
      </c>
      <c r="M255">
        <f t="shared" si="32"/>
        <v>36.395099999999999</v>
      </c>
      <c r="N255">
        <f t="shared" si="28"/>
        <v>8.0303030303030293E-2</v>
      </c>
      <c r="O255">
        <f t="shared" si="29"/>
        <v>6.9990693600257984E-3</v>
      </c>
      <c r="P255">
        <f t="shared" si="30"/>
        <v>1.0291388399096766E-2</v>
      </c>
      <c r="Q255">
        <f t="shared" si="37"/>
        <v>220470.68484081264</v>
      </c>
      <c r="R255">
        <f t="shared" si="37"/>
        <v>324178.73457154812</v>
      </c>
    </row>
    <row r="256" spans="1:18" x14ac:dyDescent="0.2">
      <c r="A256" t="s">
        <v>15</v>
      </c>
      <c r="B256" t="s">
        <v>281</v>
      </c>
      <c r="C256" t="s">
        <v>294</v>
      </c>
      <c r="D256" s="6">
        <v>41.180841000000001</v>
      </c>
      <c r="E256">
        <f t="shared" si="27"/>
        <v>41180841</v>
      </c>
      <c r="F256">
        <f t="shared" si="33"/>
        <v>50.3</v>
      </c>
      <c r="G256">
        <v>5.0299999999999997E-2</v>
      </c>
      <c r="H256" s="3">
        <v>13.4</v>
      </c>
      <c r="I256" s="3">
        <v>0.8</v>
      </c>
      <c r="J256">
        <v>5.4000000000000003E-3</v>
      </c>
      <c r="K256">
        <v>4.9500000000000002E-2</v>
      </c>
      <c r="L256">
        <f t="shared" si="31"/>
        <v>4.0662090162443015E-2</v>
      </c>
      <c r="M256">
        <f t="shared" si="32"/>
        <v>42.379200000000004</v>
      </c>
      <c r="N256">
        <f t="shared" si="28"/>
        <v>5.2051328393276711E-2</v>
      </c>
      <c r="O256">
        <f t="shared" si="29"/>
        <v>3.111525051301644E-4</v>
      </c>
      <c r="P256">
        <f t="shared" si="30"/>
        <v>2.9347139361547829E-3</v>
      </c>
      <c r="Q256">
        <f t="shared" si="37"/>
        <v>9801.3039116001783</v>
      </c>
      <c r="R256">
        <f t="shared" si="37"/>
        <v>92443.488988875659</v>
      </c>
    </row>
    <row r="257" spans="1:18" x14ac:dyDescent="0.2">
      <c r="A257" t="s">
        <v>15</v>
      </c>
      <c r="B257" t="s">
        <v>281</v>
      </c>
      <c r="C257" t="s">
        <v>295</v>
      </c>
      <c r="D257" s="6">
        <v>55.425785999999995</v>
      </c>
      <c r="E257">
        <f t="shared" si="27"/>
        <v>55425785.999999993</v>
      </c>
      <c r="F257">
        <f t="shared" si="33"/>
        <v>135</v>
      </c>
      <c r="G257">
        <v>0.13500000000000001</v>
      </c>
      <c r="H257" s="3">
        <v>15.9</v>
      </c>
      <c r="I257" s="3">
        <v>0.8</v>
      </c>
      <c r="J257">
        <v>1.9E-2</v>
      </c>
      <c r="K257">
        <v>4.9500000000000002E-2</v>
      </c>
      <c r="L257">
        <f t="shared" si="31"/>
        <v>5.5690313064484562E-2</v>
      </c>
      <c r="M257">
        <f t="shared" si="32"/>
        <v>149.11199999999999</v>
      </c>
      <c r="N257">
        <f t="shared" si="28"/>
        <v>6.823793490460156E-2</v>
      </c>
      <c r="O257">
        <f t="shared" si="29"/>
        <v>3.231077302097872E-2</v>
      </c>
      <c r="P257">
        <f t="shared" si="30"/>
        <v>1.7705446844688125E-2</v>
      </c>
      <c r="Q257">
        <f t="shared" si="37"/>
        <v>1017789.3501608297</v>
      </c>
      <c r="R257">
        <f t="shared" si="37"/>
        <v>557721.57560767594</v>
      </c>
    </row>
    <row r="258" spans="1:18" x14ac:dyDescent="0.2">
      <c r="A258" t="s">
        <v>15</v>
      </c>
      <c r="B258" t="s">
        <v>281</v>
      </c>
      <c r="C258" t="s">
        <v>296</v>
      </c>
      <c r="D258" s="6">
        <v>66.821742</v>
      </c>
      <c r="E258">
        <f t="shared" si="27"/>
        <v>66821742</v>
      </c>
      <c r="F258">
        <f t="shared" si="33"/>
        <v>63.6</v>
      </c>
      <c r="G258">
        <v>6.3600000000000004E-2</v>
      </c>
      <c r="H258" s="3">
        <v>20.6</v>
      </c>
      <c r="I258" s="3">
        <v>0.8</v>
      </c>
      <c r="J258">
        <v>3.5999999999999999E-3</v>
      </c>
      <c r="K258">
        <v>4.9500000000000002E-2</v>
      </c>
      <c r="L258">
        <f t="shared" si="31"/>
        <v>3.6742346141747671E-2</v>
      </c>
      <c r="M258">
        <f t="shared" si="32"/>
        <v>28.252800000000001</v>
      </c>
      <c r="N258">
        <f t="shared" si="28"/>
        <v>2.7444253859348195E-2</v>
      </c>
      <c r="O258" t="e">
        <f t="shared" si="29"/>
        <v>#NUM!</v>
      </c>
      <c r="P258" t="e">
        <f t="shared" si="30"/>
        <v>#NUM!</v>
      </c>
      <c r="Q258" t="e">
        <f t="shared" si="37"/>
        <v>#NUM!</v>
      </c>
      <c r="R258" t="e">
        <f t="shared" si="37"/>
        <v>#NUM!</v>
      </c>
    </row>
    <row r="259" spans="1:18" x14ac:dyDescent="0.2">
      <c r="A259" t="s">
        <v>15</v>
      </c>
      <c r="B259" t="s">
        <v>281</v>
      </c>
      <c r="C259" t="s">
        <v>297</v>
      </c>
      <c r="D259" s="6">
        <v>44.547827999999996</v>
      </c>
      <c r="E259">
        <f t="shared" si="27"/>
        <v>44547827.999999993</v>
      </c>
      <c r="F259">
        <f t="shared" si="33"/>
        <v>22</v>
      </c>
      <c r="G259">
        <v>2.1999999999999999E-2</v>
      </c>
      <c r="H259" s="3">
        <v>11.2</v>
      </c>
      <c r="I259" s="3">
        <v>0.9</v>
      </c>
      <c r="J259">
        <v>3.5999999999999999E-3</v>
      </c>
      <c r="K259">
        <v>4.9500000000000002E-2</v>
      </c>
      <c r="L259">
        <f t="shared" si="31"/>
        <v>3.6742346141747671E-2</v>
      </c>
      <c r="M259">
        <f t="shared" si="32"/>
        <v>31.784399999999998</v>
      </c>
      <c r="N259">
        <f t="shared" ref="N259:N322" si="38">M259/(1650*9.81*G259)</f>
        <v>8.9256198347107449E-2</v>
      </c>
      <c r="O259">
        <f t="shared" ref="O259:O322" si="39">3.97 * (SQRT(1.65)) * (SQRT(9.81)) * ((N259-K259)^(3/2)) * ((G259)^(3/2)) * H259</f>
        <v>4.6272855372795274E-3</v>
      </c>
      <c r="P259">
        <f t="shared" ref="P259:P322" si="40">3.97 * (SQRT(1.65)) * (SQRT(9.81)) * ((N259-L259)^(3/2)) * ((G259)^(3/2)) * H259</f>
        <v>7.0247333366706298E-3</v>
      </c>
      <c r="Q259">
        <f t="shared" si="37"/>
        <v>145759.4944243051</v>
      </c>
      <c r="R259">
        <f t="shared" si="37"/>
        <v>221279.10010512485</v>
      </c>
    </row>
    <row r="260" spans="1:18" x14ac:dyDescent="0.2">
      <c r="A260" t="s">
        <v>15</v>
      </c>
      <c r="B260" t="s">
        <v>281</v>
      </c>
      <c r="C260" t="s">
        <v>298</v>
      </c>
      <c r="D260" s="6">
        <v>118.362543</v>
      </c>
      <c r="E260">
        <f t="shared" ref="E260:E323" si="41">D260*1000000</f>
        <v>118362543</v>
      </c>
      <c r="F260">
        <f t="shared" si="33"/>
        <v>19.8</v>
      </c>
      <c r="G260">
        <v>1.9800000000000002E-2</v>
      </c>
      <c r="H260" s="3">
        <v>17.899999999999999</v>
      </c>
      <c r="I260" s="3">
        <v>0.9</v>
      </c>
      <c r="J260">
        <v>2.7000000000000001E-3</v>
      </c>
      <c r="K260">
        <v>4.9500000000000002E-2</v>
      </c>
      <c r="L260">
        <f t="shared" si="31"/>
        <v>3.4192605854321663E-2</v>
      </c>
      <c r="M260">
        <f t="shared" si="32"/>
        <v>23.8383</v>
      </c>
      <c r="N260">
        <f t="shared" si="38"/>
        <v>7.43801652892562E-2</v>
      </c>
      <c r="O260">
        <f t="shared" si="39"/>
        <v>3.1260627452000004E-3</v>
      </c>
      <c r="P260">
        <f t="shared" si="40"/>
        <v>6.4173429305315281E-3</v>
      </c>
      <c r="Q260">
        <f t="shared" si="37"/>
        <v>98470.976473800009</v>
      </c>
      <c r="R260">
        <f t="shared" si="37"/>
        <v>202146.30231174314</v>
      </c>
    </row>
    <row r="261" spans="1:18" x14ac:dyDescent="0.2">
      <c r="A261" t="s">
        <v>15</v>
      </c>
      <c r="B261" t="s">
        <v>281</v>
      </c>
      <c r="C261" t="s">
        <v>299</v>
      </c>
      <c r="D261" s="6">
        <v>8.8577657999999992</v>
      </c>
      <c r="E261">
        <f t="shared" si="41"/>
        <v>8857765.7999999989</v>
      </c>
      <c r="F261">
        <f t="shared" si="33"/>
        <v>51.4</v>
      </c>
      <c r="G261">
        <v>5.1400000000000001E-2</v>
      </c>
      <c r="H261" s="3">
        <v>27.1</v>
      </c>
      <c r="I261" s="3">
        <v>0.9</v>
      </c>
      <c r="J261">
        <v>7.3000000000000001E-3</v>
      </c>
      <c r="K261">
        <v>4.9500000000000002E-2</v>
      </c>
      <c r="L261">
        <f t="shared" ref="L261:L324" si="42">0.15 * J261^(0.25)</f>
        <v>4.3845191785376471E-2</v>
      </c>
      <c r="M261">
        <f t="shared" ref="M261:M324" si="43">1000*9.81*I261*J261</f>
        <v>64.451700000000002</v>
      </c>
      <c r="N261">
        <f t="shared" si="38"/>
        <v>7.7467279801910163E-2</v>
      </c>
      <c r="O261">
        <f t="shared" si="39"/>
        <v>2.3591540080134078E-2</v>
      </c>
      <c r="P261">
        <f t="shared" si="40"/>
        <v>3.109696272084039E-2</v>
      </c>
      <c r="Q261">
        <f t="shared" si="37"/>
        <v>743133.51252422342</v>
      </c>
      <c r="R261">
        <f t="shared" si="37"/>
        <v>979554.32570647227</v>
      </c>
    </row>
    <row r="262" spans="1:18" x14ac:dyDescent="0.2">
      <c r="A262" t="s">
        <v>15</v>
      </c>
      <c r="B262" t="s">
        <v>281</v>
      </c>
      <c r="C262" t="s">
        <v>300</v>
      </c>
      <c r="D262" s="6">
        <v>572.38779</v>
      </c>
      <c r="E262">
        <f t="shared" si="41"/>
        <v>572387790</v>
      </c>
      <c r="F262">
        <f t="shared" ref="F262:F325" si="44">G262 * 1000</f>
        <v>55.199999999999996</v>
      </c>
      <c r="G262">
        <v>5.5199999999999999E-2</v>
      </c>
      <c r="H262" s="3">
        <v>66.400000000000006</v>
      </c>
      <c r="I262" s="3">
        <v>0.9</v>
      </c>
      <c r="J262">
        <v>1.6000000000000001E-3</v>
      </c>
      <c r="K262">
        <v>4.9500000000000002E-2</v>
      </c>
      <c r="L262">
        <f t="shared" si="42"/>
        <v>0.03</v>
      </c>
      <c r="M262">
        <f t="shared" si="43"/>
        <v>14.1264</v>
      </c>
      <c r="N262">
        <f t="shared" si="38"/>
        <v>1.58102766798419E-2</v>
      </c>
      <c r="O262" t="e">
        <f t="shared" si="39"/>
        <v>#NUM!</v>
      </c>
      <c r="P262" t="e">
        <f t="shared" si="40"/>
        <v>#NUM!</v>
      </c>
      <c r="Q262" t="e">
        <f t="shared" si="37"/>
        <v>#NUM!</v>
      </c>
      <c r="R262" t="e">
        <f t="shared" si="37"/>
        <v>#NUM!</v>
      </c>
    </row>
    <row r="263" spans="1:18" x14ac:dyDescent="0.2">
      <c r="A263" t="s">
        <v>15</v>
      </c>
      <c r="B263" t="s">
        <v>281</v>
      </c>
      <c r="C263" t="s">
        <v>301</v>
      </c>
      <c r="D263" s="6">
        <v>198.39323399999998</v>
      </c>
      <c r="E263">
        <f t="shared" si="41"/>
        <v>198393233.99999997</v>
      </c>
      <c r="F263">
        <f t="shared" si="44"/>
        <v>62.7</v>
      </c>
      <c r="G263">
        <v>6.2700000000000006E-2</v>
      </c>
      <c r="H263" s="3">
        <v>22.2</v>
      </c>
      <c r="I263" s="3">
        <v>1</v>
      </c>
      <c r="J263">
        <v>2.2000000000000001E-3</v>
      </c>
      <c r="K263">
        <v>4.9500000000000002E-2</v>
      </c>
      <c r="L263">
        <f t="shared" si="42"/>
        <v>3.24860515600199E-2</v>
      </c>
      <c r="M263">
        <f t="shared" si="43"/>
        <v>21.582000000000001</v>
      </c>
      <c r="N263">
        <f t="shared" si="38"/>
        <v>2.1265284423179157E-2</v>
      </c>
      <c r="O263" t="e">
        <f t="shared" si="39"/>
        <v>#NUM!</v>
      </c>
      <c r="P263" t="e">
        <f t="shared" si="40"/>
        <v>#NUM!</v>
      </c>
      <c r="Q263" t="e">
        <f t="shared" si="37"/>
        <v>#NUM!</v>
      </c>
      <c r="R263" t="e">
        <f t="shared" si="37"/>
        <v>#NUM!</v>
      </c>
    </row>
    <row r="264" spans="1:18" x14ac:dyDescent="0.2">
      <c r="A264" t="s">
        <v>15</v>
      </c>
      <c r="B264" t="s">
        <v>281</v>
      </c>
      <c r="C264" t="s">
        <v>302</v>
      </c>
      <c r="D264" s="6">
        <v>266.76896999999997</v>
      </c>
      <c r="E264">
        <f t="shared" si="41"/>
        <v>266768969.99999997</v>
      </c>
      <c r="F264">
        <f t="shared" si="44"/>
        <v>109</v>
      </c>
      <c r="G264">
        <v>0.109</v>
      </c>
      <c r="H264" s="3">
        <v>28.9</v>
      </c>
      <c r="I264" s="3">
        <v>1</v>
      </c>
      <c r="J264">
        <v>3.5000000000000001E-3</v>
      </c>
      <c r="K264">
        <v>4.9500000000000002E-2</v>
      </c>
      <c r="L264">
        <f t="shared" si="42"/>
        <v>3.6484489186466816E-2</v>
      </c>
      <c r="M264">
        <f t="shared" si="43"/>
        <v>34.335000000000001</v>
      </c>
      <c r="N264">
        <f t="shared" si="38"/>
        <v>1.9460661662496524E-2</v>
      </c>
      <c r="O264" t="e">
        <f t="shared" si="39"/>
        <v>#NUM!</v>
      </c>
      <c r="P264" t="e">
        <f t="shared" si="40"/>
        <v>#NUM!</v>
      </c>
      <c r="Q264" t="e">
        <f t="shared" si="37"/>
        <v>#NUM!</v>
      </c>
      <c r="R264" t="e">
        <f t="shared" si="37"/>
        <v>#NUM!</v>
      </c>
    </row>
    <row r="265" spans="1:18" x14ac:dyDescent="0.2">
      <c r="A265" t="s">
        <v>15</v>
      </c>
      <c r="B265" t="s">
        <v>281</v>
      </c>
      <c r="C265" t="s">
        <v>303</v>
      </c>
      <c r="D265" s="6">
        <v>114.73655699999998</v>
      </c>
      <c r="E265">
        <f t="shared" si="41"/>
        <v>114736556.99999997</v>
      </c>
      <c r="F265">
        <f t="shared" si="44"/>
        <v>25.6</v>
      </c>
      <c r="G265">
        <v>2.5600000000000001E-2</v>
      </c>
      <c r="H265" s="3">
        <v>17.2</v>
      </c>
      <c r="I265" s="3">
        <v>1.1000000000000001</v>
      </c>
      <c r="J265">
        <v>1.6999999999999999E-3</v>
      </c>
      <c r="K265">
        <v>4.9500000000000002E-2</v>
      </c>
      <c r="L265">
        <f t="shared" si="42"/>
        <v>3.0458147773033958E-2</v>
      </c>
      <c r="M265">
        <f t="shared" si="43"/>
        <v>18.3447</v>
      </c>
      <c r="N265">
        <f t="shared" si="38"/>
        <v>4.4270833333333329E-2</v>
      </c>
      <c r="O265" t="e">
        <f t="shared" si="39"/>
        <v>#NUM!</v>
      </c>
      <c r="P265">
        <f t="shared" si="40"/>
        <v>1.8267224472727351E-3</v>
      </c>
      <c r="Q265" t="e">
        <f t="shared" si="37"/>
        <v>#NUM!</v>
      </c>
      <c r="R265">
        <f t="shared" si="37"/>
        <v>57541.757089091159</v>
      </c>
    </row>
    <row r="266" spans="1:18" x14ac:dyDescent="0.2">
      <c r="A266" t="s">
        <v>15</v>
      </c>
      <c r="B266" t="s">
        <v>281</v>
      </c>
      <c r="C266" t="s">
        <v>304</v>
      </c>
      <c r="D266" s="6">
        <v>284.89889999999997</v>
      </c>
      <c r="E266">
        <f t="shared" si="41"/>
        <v>284898899.99999994</v>
      </c>
      <c r="F266">
        <f t="shared" si="44"/>
        <v>200</v>
      </c>
      <c r="G266">
        <v>0.2</v>
      </c>
      <c r="H266" s="3">
        <v>28.2</v>
      </c>
      <c r="I266" s="3">
        <v>1.1000000000000001</v>
      </c>
      <c r="J266">
        <v>9.4999999999999998E-3</v>
      </c>
      <c r="K266">
        <v>4.9500000000000002E-2</v>
      </c>
      <c r="L266">
        <f t="shared" si="42"/>
        <v>4.6829784620282179E-2</v>
      </c>
      <c r="M266">
        <f t="shared" si="43"/>
        <v>102.5145</v>
      </c>
      <c r="N266">
        <f t="shared" si="38"/>
        <v>3.1666666666666662E-2</v>
      </c>
      <c r="O266" t="e">
        <f t="shared" si="39"/>
        <v>#NUM!</v>
      </c>
      <c r="P266" t="e">
        <f t="shared" si="40"/>
        <v>#NUM!</v>
      </c>
      <c r="Q266" t="e">
        <f t="shared" si="37"/>
        <v>#NUM!</v>
      </c>
      <c r="R266" t="e">
        <f t="shared" si="37"/>
        <v>#NUM!</v>
      </c>
    </row>
    <row r="267" spans="1:18" x14ac:dyDescent="0.2">
      <c r="A267" t="s">
        <v>15</v>
      </c>
      <c r="B267" t="s">
        <v>281</v>
      </c>
      <c r="C267" t="s">
        <v>305</v>
      </c>
      <c r="D267" s="6">
        <v>383.31851999999998</v>
      </c>
      <c r="E267">
        <f t="shared" si="41"/>
        <v>383318520</v>
      </c>
      <c r="F267">
        <f t="shared" si="44"/>
        <v>48.9</v>
      </c>
      <c r="G267">
        <v>4.8899999999999999E-2</v>
      </c>
      <c r="H267" s="3">
        <v>40.200000000000003</v>
      </c>
      <c r="I267" s="3">
        <v>1.1000000000000001</v>
      </c>
      <c r="J267">
        <v>2.8E-3</v>
      </c>
      <c r="K267">
        <v>4.9500000000000002E-2</v>
      </c>
      <c r="L267">
        <f t="shared" si="42"/>
        <v>3.4504899506868095E-2</v>
      </c>
      <c r="M267">
        <f t="shared" si="43"/>
        <v>30.2148</v>
      </c>
      <c r="N267">
        <f t="shared" si="38"/>
        <v>3.8173142467620998E-2</v>
      </c>
      <c r="O267" t="e">
        <f t="shared" si="39"/>
        <v>#NUM!</v>
      </c>
      <c r="P267">
        <f t="shared" si="40"/>
        <v>1.542564965660352E-3</v>
      </c>
      <c r="Q267" t="e">
        <f t="shared" si="37"/>
        <v>#NUM!</v>
      </c>
      <c r="R267">
        <f t="shared" si="37"/>
        <v>48590.796418301084</v>
      </c>
    </row>
    <row r="268" spans="1:18" x14ac:dyDescent="0.2">
      <c r="A268" t="s">
        <v>15</v>
      </c>
      <c r="B268" t="s">
        <v>281</v>
      </c>
      <c r="C268" t="s">
        <v>306</v>
      </c>
      <c r="D268" s="6">
        <v>668.21741999999995</v>
      </c>
      <c r="E268">
        <f t="shared" si="41"/>
        <v>668217420</v>
      </c>
      <c r="F268">
        <f t="shared" si="44"/>
        <v>65.199999999999989</v>
      </c>
      <c r="G268">
        <v>6.5199999999999994E-2</v>
      </c>
      <c r="H268" s="3">
        <v>46.6</v>
      </c>
      <c r="I268" s="3">
        <v>1.1000000000000001</v>
      </c>
      <c r="J268">
        <v>3.3E-3</v>
      </c>
      <c r="K268">
        <v>4.9500000000000002E-2</v>
      </c>
      <c r="L268">
        <f t="shared" si="42"/>
        <v>3.5951725903926451E-2</v>
      </c>
      <c r="M268">
        <f t="shared" si="43"/>
        <v>35.610300000000002</v>
      </c>
      <c r="N268">
        <f t="shared" si="38"/>
        <v>3.3742331288343565E-2</v>
      </c>
      <c r="O268" t="e">
        <f t="shared" si="39"/>
        <v>#NUM!</v>
      </c>
      <c r="P268" t="e">
        <f t="shared" si="40"/>
        <v>#NUM!</v>
      </c>
      <c r="Q268" t="e">
        <f t="shared" si="37"/>
        <v>#NUM!</v>
      </c>
      <c r="R268" t="e">
        <f t="shared" si="37"/>
        <v>#NUM!</v>
      </c>
    </row>
    <row r="269" spans="1:18" x14ac:dyDescent="0.2">
      <c r="A269" t="s">
        <v>15</v>
      </c>
      <c r="B269" t="s">
        <v>281</v>
      </c>
      <c r="C269" t="s">
        <v>307</v>
      </c>
      <c r="D269" s="6">
        <v>341.87867999999997</v>
      </c>
      <c r="E269">
        <f t="shared" si="41"/>
        <v>341878680</v>
      </c>
      <c r="F269">
        <f t="shared" si="44"/>
        <v>46.1</v>
      </c>
      <c r="G269">
        <v>4.6100000000000002E-2</v>
      </c>
      <c r="H269" s="3">
        <v>25.3</v>
      </c>
      <c r="I269" s="3">
        <v>1.2</v>
      </c>
      <c r="J269">
        <v>3.3E-3</v>
      </c>
      <c r="K269">
        <v>4.9500000000000002E-2</v>
      </c>
      <c r="L269">
        <f t="shared" si="42"/>
        <v>3.5951725903926451E-2</v>
      </c>
      <c r="M269">
        <f t="shared" si="43"/>
        <v>38.8476</v>
      </c>
      <c r="N269">
        <f t="shared" si="38"/>
        <v>5.2060737527114966E-2</v>
      </c>
      <c r="O269">
        <f t="shared" si="39"/>
        <v>5.1830630375683648E-4</v>
      </c>
      <c r="P269">
        <f t="shared" si="40"/>
        <v>8.1779082564290648E-3</v>
      </c>
      <c r="Q269">
        <f t="shared" si="37"/>
        <v>16326.64856834035</v>
      </c>
      <c r="R269">
        <f t="shared" si="37"/>
        <v>257604.11007751554</v>
      </c>
    </row>
    <row r="270" spans="1:18" x14ac:dyDescent="0.2">
      <c r="A270" t="s">
        <v>15</v>
      </c>
      <c r="B270" t="s">
        <v>281</v>
      </c>
      <c r="C270" t="s">
        <v>308</v>
      </c>
      <c r="D270" s="6">
        <v>639.72753</v>
      </c>
      <c r="E270">
        <f t="shared" si="41"/>
        <v>639727530</v>
      </c>
      <c r="F270">
        <f t="shared" si="44"/>
        <v>120</v>
      </c>
      <c r="G270">
        <v>0.12</v>
      </c>
      <c r="H270" s="3">
        <v>50.3</v>
      </c>
      <c r="I270" s="3">
        <v>1.2</v>
      </c>
      <c r="J270">
        <v>3.5000000000000001E-3</v>
      </c>
      <c r="K270">
        <v>4.9500000000000002E-2</v>
      </c>
      <c r="L270">
        <f t="shared" si="42"/>
        <v>3.6484489186466816E-2</v>
      </c>
      <c r="M270">
        <f t="shared" si="43"/>
        <v>41.201999999999998</v>
      </c>
      <c r="N270">
        <f t="shared" si="38"/>
        <v>2.1212121212121213E-2</v>
      </c>
      <c r="O270" t="e">
        <f t="shared" si="39"/>
        <v>#NUM!</v>
      </c>
      <c r="P270" t="e">
        <f t="shared" si="40"/>
        <v>#NUM!</v>
      </c>
      <c r="Q270" t="e">
        <f t="shared" si="37"/>
        <v>#NUM!</v>
      </c>
      <c r="R270" t="e">
        <f t="shared" si="37"/>
        <v>#NUM!</v>
      </c>
    </row>
    <row r="271" spans="1:18" x14ac:dyDescent="0.2">
      <c r="A271" t="s">
        <v>15</v>
      </c>
      <c r="B271" t="s">
        <v>281</v>
      </c>
      <c r="C271" t="s">
        <v>309</v>
      </c>
      <c r="D271" s="6">
        <v>224.03413499999999</v>
      </c>
      <c r="E271">
        <f t="shared" si="41"/>
        <v>224034135</v>
      </c>
      <c r="F271">
        <f t="shared" si="44"/>
        <v>137</v>
      </c>
      <c r="G271">
        <v>0.13700000000000001</v>
      </c>
      <c r="H271" s="3">
        <v>23.8</v>
      </c>
      <c r="I271" s="3">
        <v>1.3</v>
      </c>
      <c r="J271">
        <v>1.24E-2</v>
      </c>
      <c r="K271">
        <v>4.9500000000000002E-2</v>
      </c>
      <c r="L271">
        <f t="shared" si="42"/>
        <v>5.0054909482222722E-2</v>
      </c>
      <c r="M271">
        <f t="shared" si="43"/>
        <v>158.13720000000001</v>
      </c>
      <c r="N271">
        <f t="shared" si="38"/>
        <v>7.1311656713116567E-2</v>
      </c>
      <c r="O271">
        <f t="shared" si="39"/>
        <v>6.2095162952843688E-2</v>
      </c>
      <c r="P271">
        <f t="shared" si="40"/>
        <v>5.9740658140820475E-2</v>
      </c>
      <c r="Q271">
        <f t="shared" si="37"/>
        <v>1955997.6330145763</v>
      </c>
      <c r="R271">
        <f t="shared" si="37"/>
        <v>1881830.7314358449</v>
      </c>
    </row>
    <row r="272" spans="1:18" x14ac:dyDescent="0.2">
      <c r="A272" t="s">
        <v>15</v>
      </c>
      <c r="B272" t="s">
        <v>281</v>
      </c>
      <c r="C272" t="s">
        <v>310</v>
      </c>
      <c r="D272" s="6">
        <v>279.71891999999997</v>
      </c>
      <c r="E272">
        <f t="shared" si="41"/>
        <v>279718919.99999994</v>
      </c>
      <c r="F272">
        <f t="shared" si="44"/>
        <v>73.099999999999994</v>
      </c>
      <c r="G272">
        <v>7.3099999999999998E-2</v>
      </c>
      <c r="H272" s="3">
        <v>27.7</v>
      </c>
      <c r="I272" s="3">
        <v>1.3</v>
      </c>
      <c r="J272">
        <v>1.2999999999999999E-3</v>
      </c>
      <c r="K272">
        <v>4.9500000000000002E-2</v>
      </c>
      <c r="L272">
        <f t="shared" si="42"/>
        <v>2.8482433831739123E-2</v>
      </c>
      <c r="M272">
        <f t="shared" si="43"/>
        <v>16.578900000000001</v>
      </c>
      <c r="N272">
        <f t="shared" si="38"/>
        <v>1.4011524271442193E-2</v>
      </c>
      <c r="O272" t="e">
        <f t="shared" si="39"/>
        <v>#NUM!</v>
      </c>
      <c r="P272" t="e">
        <f t="shared" si="40"/>
        <v>#NUM!</v>
      </c>
      <c r="Q272" t="e">
        <f t="shared" si="37"/>
        <v>#NUM!</v>
      </c>
      <c r="R272" t="e">
        <f t="shared" si="37"/>
        <v>#NUM!</v>
      </c>
    </row>
    <row r="273" spans="1:18" x14ac:dyDescent="0.2">
      <c r="A273" t="s">
        <v>15</v>
      </c>
      <c r="B273" t="s">
        <v>281</v>
      </c>
      <c r="C273" t="s">
        <v>311</v>
      </c>
      <c r="D273" s="6">
        <v>463.60820999999999</v>
      </c>
      <c r="E273">
        <f t="shared" si="41"/>
        <v>463608210</v>
      </c>
      <c r="F273">
        <f t="shared" si="44"/>
        <v>103</v>
      </c>
      <c r="G273">
        <v>0.10299999999999999</v>
      </c>
      <c r="H273" s="3">
        <v>31.4</v>
      </c>
      <c r="I273" s="3">
        <v>1.3</v>
      </c>
      <c r="J273">
        <v>5.1999999999999998E-3</v>
      </c>
      <c r="K273">
        <v>4.9500000000000002E-2</v>
      </c>
      <c r="L273">
        <f t="shared" si="42"/>
        <v>4.0280244214239751E-2</v>
      </c>
      <c r="M273">
        <f t="shared" si="43"/>
        <v>66.315600000000003</v>
      </c>
      <c r="N273">
        <f t="shared" si="38"/>
        <v>3.9776404824948521E-2</v>
      </c>
      <c r="O273" t="e">
        <f t="shared" si="39"/>
        <v>#NUM!</v>
      </c>
      <c r="P273" t="e">
        <f t="shared" si="40"/>
        <v>#NUM!</v>
      </c>
      <c r="Q273" t="e">
        <f t="shared" si="37"/>
        <v>#NUM!</v>
      </c>
      <c r="R273" t="e">
        <f t="shared" si="37"/>
        <v>#NUM!</v>
      </c>
    </row>
    <row r="274" spans="1:18" x14ac:dyDescent="0.2">
      <c r="A274" t="s">
        <v>15</v>
      </c>
      <c r="B274" t="s">
        <v>281</v>
      </c>
      <c r="C274" t="s">
        <v>312</v>
      </c>
      <c r="D274" s="6">
        <v>242.42306399999995</v>
      </c>
      <c r="E274">
        <f t="shared" si="41"/>
        <v>242423063.99999994</v>
      </c>
      <c r="F274">
        <f t="shared" si="44"/>
        <v>21.9</v>
      </c>
      <c r="G274">
        <v>2.1899999999999999E-2</v>
      </c>
      <c r="H274" s="3">
        <v>27.9</v>
      </c>
      <c r="I274" s="3">
        <v>1.4</v>
      </c>
      <c r="J274">
        <v>2.2000000000000001E-3</v>
      </c>
      <c r="K274">
        <v>4.9500000000000002E-2</v>
      </c>
      <c r="L274">
        <f t="shared" si="42"/>
        <v>3.24860515600199E-2</v>
      </c>
      <c r="M274">
        <f t="shared" si="43"/>
        <v>30.2148</v>
      </c>
      <c r="N274">
        <f t="shared" si="38"/>
        <v>8.5235920852359204E-2</v>
      </c>
      <c r="O274">
        <f t="shared" si="39"/>
        <v>9.7565174239324336E-3</v>
      </c>
      <c r="P274">
        <f t="shared" si="40"/>
        <v>1.7497235609230933E-2</v>
      </c>
      <c r="Q274">
        <f t="shared" si="37"/>
        <v>307330.29885387165</v>
      </c>
      <c r="R274">
        <f t="shared" si="37"/>
        <v>551162.92169077438</v>
      </c>
    </row>
    <row r="275" spans="1:18" x14ac:dyDescent="0.2">
      <c r="A275" t="s">
        <v>15</v>
      </c>
      <c r="B275" t="s">
        <v>281</v>
      </c>
      <c r="C275" t="s">
        <v>313</v>
      </c>
      <c r="D275" s="6">
        <v>282.30890999999997</v>
      </c>
      <c r="E275">
        <f t="shared" si="41"/>
        <v>282308909.99999994</v>
      </c>
      <c r="F275">
        <f t="shared" si="44"/>
        <v>65.699999999999989</v>
      </c>
      <c r="G275">
        <v>6.5699999999999995E-2</v>
      </c>
      <c r="H275" s="3">
        <v>34.4</v>
      </c>
      <c r="I275" s="3">
        <v>1.4</v>
      </c>
      <c r="J275">
        <v>2.3999999999999998E-3</v>
      </c>
      <c r="K275">
        <v>4.9500000000000002E-2</v>
      </c>
      <c r="L275">
        <f t="shared" si="42"/>
        <v>3.3200457591009647E-2</v>
      </c>
      <c r="M275">
        <f t="shared" si="43"/>
        <v>32.961599999999997</v>
      </c>
      <c r="N275">
        <f t="shared" si="38"/>
        <v>3.0994880309948805E-2</v>
      </c>
      <c r="O275" t="e">
        <f t="shared" si="39"/>
        <v>#NUM!</v>
      </c>
      <c r="P275" t="e">
        <f t="shared" si="40"/>
        <v>#NUM!</v>
      </c>
      <c r="Q275" t="e">
        <f t="shared" si="37"/>
        <v>#NUM!</v>
      </c>
      <c r="R275" t="e">
        <f t="shared" si="37"/>
        <v>#NUM!</v>
      </c>
    </row>
    <row r="276" spans="1:18" x14ac:dyDescent="0.2">
      <c r="A276" t="s">
        <v>15</v>
      </c>
      <c r="B276" t="s">
        <v>281</v>
      </c>
      <c r="C276" t="s">
        <v>314</v>
      </c>
      <c r="D276" s="6">
        <v>372.95855999999998</v>
      </c>
      <c r="E276">
        <f t="shared" si="41"/>
        <v>372958560</v>
      </c>
      <c r="F276">
        <f t="shared" si="44"/>
        <v>176</v>
      </c>
      <c r="G276">
        <v>0.17599999999999999</v>
      </c>
      <c r="H276" s="3">
        <v>37.200000000000003</v>
      </c>
      <c r="I276" s="3">
        <v>1.4</v>
      </c>
      <c r="J276">
        <v>3.0999999999999999E-3</v>
      </c>
      <c r="K276">
        <v>4.9500000000000002E-2</v>
      </c>
      <c r="L276">
        <f t="shared" si="42"/>
        <v>3.5394165926558502E-2</v>
      </c>
      <c r="M276">
        <f t="shared" si="43"/>
        <v>42.575400000000002</v>
      </c>
      <c r="N276">
        <f t="shared" si="38"/>
        <v>1.4944903581267221E-2</v>
      </c>
      <c r="O276" t="e">
        <f t="shared" si="39"/>
        <v>#NUM!</v>
      </c>
      <c r="P276" t="e">
        <f t="shared" si="40"/>
        <v>#NUM!</v>
      </c>
      <c r="Q276" t="e">
        <f t="shared" si="37"/>
        <v>#NUM!</v>
      </c>
      <c r="R276" t="e">
        <f t="shared" si="37"/>
        <v>#NUM!</v>
      </c>
    </row>
    <row r="277" spans="1:18" x14ac:dyDescent="0.2">
      <c r="A277" t="s">
        <v>15</v>
      </c>
      <c r="B277" t="s">
        <v>281</v>
      </c>
      <c r="C277" t="s">
        <v>315</v>
      </c>
      <c r="D277" s="6">
        <v>549.07787999999994</v>
      </c>
      <c r="E277">
        <f t="shared" si="41"/>
        <v>549077879.99999988</v>
      </c>
      <c r="F277">
        <f t="shared" si="44"/>
        <v>123</v>
      </c>
      <c r="G277">
        <v>0.123</v>
      </c>
      <c r="H277" s="3">
        <v>40.799999999999997</v>
      </c>
      <c r="I277" s="3">
        <v>1.4</v>
      </c>
      <c r="J277">
        <v>4.7999999999999996E-3</v>
      </c>
      <c r="K277">
        <v>4.9500000000000002E-2</v>
      </c>
      <c r="L277">
        <f t="shared" si="42"/>
        <v>3.9482220388574768E-2</v>
      </c>
      <c r="M277">
        <f t="shared" si="43"/>
        <v>65.923199999999994</v>
      </c>
      <c r="N277">
        <f t="shared" si="38"/>
        <v>3.311160384331116E-2</v>
      </c>
      <c r="O277" t="e">
        <f t="shared" si="39"/>
        <v>#NUM!</v>
      </c>
      <c r="P277" t="e">
        <f t="shared" si="40"/>
        <v>#NUM!</v>
      </c>
      <c r="Q277" t="e">
        <f t="shared" ref="Q277:R299" si="45">O277 * 31500000</f>
        <v>#NUM!</v>
      </c>
      <c r="R277" t="e">
        <f t="shared" si="45"/>
        <v>#NUM!</v>
      </c>
    </row>
    <row r="278" spans="1:18" x14ac:dyDescent="0.2">
      <c r="A278" t="s">
        <v>15</v>
      </c>
      <c r="B278" t="s">
        <v>281</v>
      </c>
      <c r="C278" t="s">
        <v>316</v>
      </c>
      <c r="D278" s="6">
        <v>406.62842999999998</v>
      </c>
      <c r="E278">
        <f t="shared" si="41"/>
        <v>406628430</v>
      </c>
      <c r="F278">
        <f t="shared" si="44"/>
        <v>149</v>
      </c>
      <c r="G278">
        <v>0.14899999999999999</v>
      </c>
      <c r="H278" s="3">
        <v>32.6</v>
      </c>
      <c r="I278" s="3">
        <v>1.5</v>
      </c>
      <c r="J278">
        <v>3.8E-3</v>
      </c>
      <c r="K278">
        <v>4.9500000000000002E-2</v>
      </c>
      <c r="L278">
        <f t="shared" si="42"/>
        <v>3.7242356942975827E-2</v>
      </c>
      <c r="M278">
        <f t="shared" si="43"/>
        <v>55.917000000000002</v>
      </c>
      <c r="N278">
        <f t="shared" si="38"/>
        <v>2.3184868822452714E-2</v>
      </c>
      <c r="O278" t="e">
        <f t="shared" si="39"/>
        <v>#NUM!</v>
      </c>
      <c r="P278" t="e">
        <f t="shared" si="40"/>
        <v>#NUM!</v>
      </c>
      <c r="Q278" t="e">
        <f t="shared" si="45"/>
        <v>#NUM!</v>
      </c>
      <c r="R278" t="e">
        <f t="shared" si="45"/>
        <v>#NUM!</v>
      </c>
    </row>
    <row r="279" spans="1:18" x14ac:dyDescent="0.2">
      <c r="A279" t="s">
        <v>15</v>
      </c>
      <c r="B279" t="s">
        <v>281</v>
      </c>
      <c r="C279" t="s">
        <v>317</v>
      </c>
      <c r="D279" s="6">
        <v>396.26846999999998</v>
      </c>
      <c r="E279">
        <f t="shared" si="41"/>
        <v>396268470</v>
      </c>
      <c r="F279">
        <f t="shared" si="44"/>
        <v>50.6</v>
      </c>
      <c r="G279">
        <v>5.0599999999999999E-2</v>
      </c>
      <c r="H279" s="3">
        <v>35.700000000000003</v>
      </c>
      <c r="I279" s="3">
        <v>1.5</v>
      </c>
      <c r="J279">
        <v>2.2000000000000001E-3</v>
      </c>
      <c r="K279">
        <v>4.9500000000000002E-2</v>
      </c>
      <c r="L279">
        <f t="shared" si="42"/>
        <v>3.24860515600199E-2</v>
      </c>
      <c r="M279">
        <f t="shared" si="43"/>
        <v>32.373000000000005</v>
      </c>
      <c r="N279">
        <f t="shared" si="38"/>
        <v>3.9525691699604751E-2</v>
      </c>
      <c r="O279" t="e">
        <f t="shared" si="39"/>
        <v>#NUM!</v>
      </c>
      <c r="P279">
        <f t="shared" si="40"/>
        <v>3.8334222772632783E-3</v>
      </c>
      <c r="Q279" t="e">
        <f t="shared" si="45"/>
        <v>#NUM!</v>
      </c>
      <c r="R279">
        <f t="shared" si="45"/>
        <v>120752.80173379327</v>
      </c>
    </row>
    <row r="280" spans="1:18" x14ac:dyDescent="0.2">
      <c r="A280" t="s">
        <v>15</v>
      </c>
      <c r="B280" t="s">
        <v>281</v>
      </c>
      <c r="C280" t="s">
        <v>318</v>
      </c>
      <c r="D280" s="6">
        <v>419.57837999999998</v>
      </c>
      <c r="E280">
        <f t="shared" si="41"/>
        <v>419578380</v>
      </c>
      <c r="F280">
        <f t="shared" si="44"/>
        <v>82.8</v>
      </c>
      <c r="G280">
        <v>8.2799999999999999E-2</v>
      </c>
      <c r="H280" s="3">
        <v>35.700000000000003</v>
      </c>
      <c r="I280" s="3">
        <v>1.5</v>
      </c>
      <c r="J280">
        <v>3.5000000000000001E-3</v>
      </c>
      <c r="K280">
        <v>4.9500000000000002E-2</v>
      </c>
      <c r="L280">
        <f t="shared" si="42"/>
        <v>3.6484489186466816E-2</v>
      </c>
      <c r="M280">
        <f t="shared" si="43"/>
        <v>51.502499999999998</v>
      </c>
      <c r="N280">
        <f t="shared" si="38"/>
        <v>3.8427755819060168E-2</v>
      </c>
      <c r="O280" t="e">
        <f t="shared" si="39"/>
        <v>#NUM!</v>
      </c>
      <c r="P280">
        <f t="shared" si="40"/>
        <v>1.1638025225315727E-3</v>
      </c>
      <c r="Q280" t="e">
        <f t="shared" si="45"/>
        <v>#NUM!</v>
      </c>
      <c r="R280">
        <f t="shared" si="45"/>
        <v>36659.779459744539</v>
      </c>
    </row>
    <row r="281" spans="1:18" x14ac:dyDescent="0.2">
      <c r="A281" t="s">
        <v>15</v>
      </c>
      <c r="B281" t="s">
        <v>281</v>
      </c>
      <c r="C281" t="s">
        <v>319</v>
      </c>
      <c r="D281" s="6">
        <v>189.06926999999999</v>
      </c>
      <c r="E281">
        <f t="shared" si="41"/>
        <v>189069270</v>
      </c>
      <c r="F281">
        <f t="shared" si="44"/>
        <v>47.199999999999996</v>
      </c>
      <c r="G281">
        <v>4.7199999999999999E-2</v>
      </c>
      <c r="H281" s="3">
        <v>19.399999999999999</v>
      </c>
      <c r="I281" s="3">
        <v>1.6</v>
      </c>
      <c r="J281">
        <v>1.1000000000000001E-3</v>
      </c>
      <c r="K281">
        <v>4.9500000000000002E-2</v>
      </c>
      <c r="L281">
        <f t="shared" si="42"/>
        <v>2.7317404302568082E-2</v>
      </c>
      <c r="M281">
        <f t="shared" si="43"/>
        <v>17.265600000000003</v>
      </c>
      <c r="N281">
        <f t="shared" si="38"/>
        <v>2.2598870056497179E-2</v>
      </c>
      <c r="O281" t="e">
        <f t="shared" si="39"/>
        <v>#NUM!</v>
      </c>
      <c r="P281" t="e">
        <f t="shared" si="40"/>
        <v>#NUM!</v>
      </c>
      <c r="Q281" t="e">
        <f t="shared" si="45"/>
        <v>#NUM!</v>
      </c>
      <c r="R281" t="e">
        <f t="shared" si="45"/>
        <v>#NUM!</v>
      </c>
    </row>
    <row r="282" spans="1:18" x14ac:dyDescent="0.2">
      <c r="A282" t="s">
        <v>15</v>
      </c>
      <c r="B282" t="s">
        <v>281</v>
      </c>
      <c r="C282" s="12" t="s">
        <v>320</v>
      </c>
      <c r="D282" s="6">
        <v>608.64765</v>
      </c>
      <c r="E282">
        <f t="shared" si="41"/>
        <v>608647650</v>
      </c>
      <c r="F282">
        <f t="shared" si="44"/>
        <v>36.799999999999997</v>
      </c>
      <c r="G282">
        <v>3.6799999999999999E-2</v>
      </c>
      <c r="H282" s="3">
        <v>36.9</v>
      </c>
      <c r="I282" s="3">
        <v>1.6</v>
      </c>
      <c r="J282">
        <v>3.0000000000000001E-3</v>
      </c>
      <c r="K282">
        <v>4.9500000000000002E-2</v>
      </c>
      <c r="L282">
        <f t="shared" si="42"/>
        <v>3.5105209789810736E-2</v>
      </c>
      <c r="M282">
        <f t="shared" si="43"/>
        <v>47.088000000000001</v>
      </c>
      <c r="N282">
        <f t="shared" si="38"/>
        <v>7.9051383399209488E-2</v>
      </c>
      <c r="O282">
        <f t="shared" si="39"/>
        <v>2.113643806828468E-2</v>
      </c>
      <c r="P282">
        <f t="shared" si="40"/>
        <v>3.8330693544377882E-2</v>
      </c>
      <c r="Q282">
        <f t="shared" si="45"/>
        <v>665797.79915096739</v>
      </c>
      <c r="R282">
        <f t="shared" si="45"/>
        <v>1207416.8466479033</v>
      </c>
    </row>
    <row r="283" spans="1:18" x14ac:dyDescent="0.2">
      <c r="A283" t="s">
        <v>15</v>
      </c>
      <c r="B283" t="s">
        <v>281</v>
      </c>
      <c r="C283" t="s">
        <v>321</v>
      </c>
      <c r="D283" s="6">
        <v>543.89789999999994</v>
      </c>
      <c r="E283">
        <f t="shared" si="41"/>
        <v>543897899.99999988</v>
      </c>
      <c r="F283">
        <f t="shared" si="44"/>
        <v>55.800000000000004</v>
      </c>
      <c r="G283">
        <v>5.5800000000000002E-2</v>
      </c>
      <c r="H283" s="3">
        <v>45.4</v>
      </c>
      <c r="I283" s="3">
        <v>1.7</v>
      </c>
      <c r="J283">
        <v>1.6000000000000001E-3</v>
      </c>
      <c r="K283">
        <v>4.9500000000000002E-2</v>
      </c>
      <c r="L283">
        <f t="shared" si="42"/>
        <v>0.03</v>
      </c>
      <c r="M283">
        <f t="shared" si="43"/>
        <v>26.683200000000003</v>
      </c>
      <c r="N283">
        <f t="shared" si="38"/>
        <v>2.9542739220158577E-2</v>
      </c>
      <c r="O283" t="e">
        <f t="shared" si="39"/>
        <v>#NUM!</v>
      </c>
      <c r="P283" t="e">
        <f t="shared" si="40"/>
        <v>#NUM!</v>
      </c>
      <c r="Q283" t="e">
        <f t="shared" si="45"/>
        <v>#NUM!</v>
      </c>
      <c r="R283" t="e">
        <f t="shared" si="45"/>
        <v>#NUM!</v>
      </c>
    </row>
    <row r="284" spans="1:18" x14ac:dyDescent="0.2">
      <c r="A284" t="s">
        <v>15</v>
      </c>
      <c r="B284" t="s">
        <v>322</v>
      </c>
      <c r="C284" t="s">
        <v>323</v>
      </c>
      <c r="D284" s="6">
        <v>75.368708999999996</v>
      </c>
      <c r="E284">
        <f t="shared" si="41"/>
        <v>75368709</v>
      </c>
      <c r="F284">
        <f t="shared" si="44"/>
        <v>62</v>
      </c>
      <c r="G284">
        <v>6.2E-2</v>
      </c>
      <c r="H284" s="3">
        <v>6.4</v>
      </c>
      <c r="I284" s="3">
        <v>0.33</v>
      </c>
      <c r="J284">
        <v>1.5299999999999999E-2</v>
      </c>
      <c r="K284">
        <v>4.9500000000000002E-2</v>
      </c>
      <c r="L284">
        <f t="shared" si="42"/>
        <v>5.2755059447335668E-2</v>
      </c>
      <c r="M284">
        <f t="shared" si="43"/>
        <v>49.53069</v>
      </c>
      <c r="N284">
        <f t="shared" si="38"/>
        <v>4.9354838709677419E-2</v>
      </c>
      <c r="O284" t="e">
        <f t="shared" si="39"/>
        <v>#NUM!</v>
      </c>
      <c r="P284" t="e">
        <f t="shared" si="40"/>
        <v>#NUM!</v>
      </c>
      <c r="Q284" t="e">
        <f t="shared" si="45"/>
        <v>#NUM!</v>
      </c>
      <c r="R284" t="e">
        <f t="shared" si="45"/>
        <v>#NUM!</v>
      </c>
    </row>
    <row r="285" spans="1:18" x14ac:dyDescent="0.2">
      <c r="A285" t="s">
        <v>15</v>
      </c>
      <c r="B285" t="s">
        <v>322</v>
      </c>
      <c r="C285" t="s">
        <v>324</v>
      </c>
      <c r="D285" s="6">
        <v>42.734834999999997</v>
      </c>
      <c r="E285">
        <f t="shared" si="41"/>
        <v>42734835</v>
      </c>
      <c r="F285">
        <f t="shared" si="44"/>
        <v>77</v>
      </c>
      <c r="G285">
        <v>7.6999999999999999E-2</v>
      </c>
      <c r="H285" s="3">
        <v>10.8</v>
      </c>
      <c r="I285" s="3">
        <v>0.43</v>
      </c>
      <c r="J285">
        <v>1.46E-2</v>
      </c>
      <c r="K285">
        <v>4.9500000000000002E-2</v>
      </c>
      <c r="L285">
        <f t="shared" si="42"/>
        <v>5.2141014029828556E-2</v>
      </c>
      <c r="M285">
        <f t="shared" si="43"/>
        <v>61.587180000000004</v>
      </c>
      <c r="N285">
        <f t="shared" si="38"/>
        <v>4.9413616686343961E-2</v>
      </c>
      <c r="O285" t="e">
        <f t="shared" si="39"/>
        <v>#NUM!</v>
      </c>
      <c r="P285" t="e">
        <f t="shared" si="40"/>
        <v>#NUM!</v>
      </c>
      <c r="Q285" t="e">
        <f t="shared" si="45"/>
        <v>#NUM!</v>
      </c>
      <c r="R285" t="e">
        <f t="shared" si="45"/>
        <v>#NUM!</v>
      </c>
    </row>
    <row r="286" spans="1:18" x14ac:dyDescent="0.2">
      <c r="A286" t="s">
        <v>15</v>
      </c>
      <c r="B286" t="s">
        <v>322</v>
      </c>
      <c r="C286" t="s">
        <v>325</v>
      </c>
      <c r="D286" s="6">
        <v>185.44328399999998</v>
      </c>
      <c r="E286">
        <f t="shared" si="41"/>
        <v>185443283.99999997</v>
      </c>
      <c r="F286">
        <f t="shared" si="44"/>
        <v>46</v>
      </c>
      <c r="G286">
        <v>4.5999999999999999E-2</v>
      </c>
      <c r="H286" s="3">
        <v>11.3</v>
      </c>
      <c r="I286" s="3">
        <v>0.44</v>
      </c>
      <c r="J286">
        <v>0.01</v>
      </c>
      <c r="K286">
        <v>4.9500000000000002E-2</v>
      </c>
      <c r="L286">
        <f t="shared" si="42"/>
        <v>4.7434164902525701E-2</v>
      </c>
      <c r="M286">
        <f t="shared" si="43"/>
        <v>43.163999999999994</v>
      </c>
      <c r="N286">
        <f t="shared" si="38"/>
        <v>5.7971014492753617E-2</v>
      </c>
      <c r="O286">
        <f t="shared" si="39"/>
        <v>1.388306351966434E-3</v>
      </c>
      <c r="P286">
        <f t="shared" si="40"/>
        <v>1.9259647962567791E-3</v>
      </c>
      <c r="Q286">
        <f t="shared" si="45"/>
        <v>43731.650086942675</v>
      </c>
      <c r="R286">
        <f t="shared" si="45"/>
        <v>60667.891082088543</v>
      </c>
    </row>
    <row r="287" spans="1:18" x14ac:dyDescent="0.2">
      <c r="A287" t="s">
        <v>15</v>
      </c>
      <c r="B287" t="s">
        <v>322</v>
      </c>
      <c r="C287" t="s">
        <v>326</v>
      </c>
      <c r="D287" s="6">
        <v>45.583824</v>
      </c>
      <c r="E287">
        <f t="shared" si="41"/>
        <v>45583824</v>
      </c>
      <c r="F287">
        <f t="shared" si="44"/>
        <v>99</v>
      </c>
      <c r="G287">
        <v>9.9000000000000005E-2</v>
      </c>
      <c r="H287" s="3">
        <v>11.13</v>
      </c>
      <c r="I287" s="3">
        <v>0.56000000000000005</v>
      </c>
      <c r="J287">
        <v>2.9899999999999999E-2</v>
      </c>
      <c r="K287">
        <v>4.9500000000000002E-2</v>
      </c>
      <c r="L287">
        <f t="shared" si="42"/>
        <v>6.2374784206463439E-2</v>
      </c>
      <c r="M287">
        <f t="shared" si="43"/>
        <v>164.25864000000001</v>
      </c>
      <c r="N287">
        <f t="shared" si="38"/>
        <v>0.10250382614018978</v>
      </c>
      <c r="O287">
        <f t="shared" si="39"/>
        <v>6.7573399789746497E-2</v>
      </c>
      <c r="P287">
        <f t="shared" si="40"/>
        <v>4.4514666665581869E-2</v>
      </c>
      <c r="Q287">
        <f t="shared" si="45"/>
        <v>2128562.0933770146</v>
      </c>
      <c r="R287">
        <f t="shared" si="45"/>
        <v>1402211.9999658288</v>
      </c>
    </row>
    <row r="288" spans="1:18" x14ac:dyDescent="0.2">
      <c r="A288" t="s">
        <v>15</v>
      </c>
      <c r="B288" t="s">
        <v>322</v>
      </c>
      <c r="C288" t="s">
        <v>327</v>
      </c>
      <c r="D288" s="6">
        <v>380.72852999999998</v>
      </c>
      <c r="E288">
        <f t="shared" si="41"/>
        <v>380728530</v>
      </c>
      <c r="F288">
        <f t="shared" si="44"/>
        <v>40</v>
      </c>
      <c r="G288">
        <v>0.04</v>
      </c>
      <c r="H288" s="3">
        <v>24.7</v>
      </c>
      <c r="I288" s="3">
        <v>0.79</v>
      </c>
      <c r="J288">
        <v>4.1999999999999997E-3</v>
      </c>
      <c r="K288">
        <v>4.9500000000000002E-2</v>
      </c>
      <c r="L288">
        <f t="shared" si="42"/>
        <v>3.8185948425327458E-2</v>
      </c>
      <c r="M288">
        <f t="shared" si="43"/>
        <v>32.549579999999999</v>
      </c>
      <c r="N288">
        <f t="shared" si="38"/>
        <v>5.0272727272727268E-2</v>
      </c>
      <c r="O288">
        <f t="shared" si="39"/>
        <v>6.7794316046761646E-5</v>
      </c>
      <c r="P288">
        <f t="shared" si="40"/>
        <v>4.1939165686301627E-3</v>
      </c>
      <c r="Q288">
        <f t="shared" si="45"/>
        <v>2135.5209554729918</v>
      </c>
      <c r="R288">
        <f t="shared" si="45"/>
        <v>132108.37191185012</v>
      </c>
    </row>
    <row r="289" spans="1:18" x14ac:dyDescent="0.2">
      <c r="A289" t="s">
        <v>15</v>
      </c>
      <c r="B289" t="s">
        <v>322</v>
      </c>
      <c r="C289" t="s">
        <v>328</v>
      </c>
      <c r="D289" s="6">
        <v>1155.13554</v>
      </c>
      <c r="E289">
        <f t="shared" si="41"/>
        <v>1155135540</v>
      </c>
      <c r="F289">
        <f t="shared" si="44"/>
        <v>110</v>
      </c>
      <c r="G289">
        <v>0.11</v>
      </c>
      <c r="H289" s="3">
        <v>53</v>
      </c>
      <c r="I289" s="3">
        <v>0.95</v>
      </c>
      <c r="J289">
        <v>4.0000000000000001E-3</v>
      </c>
      <c r="K289">
        <v>4.9500000000000002E-2</v>
      </c>
      <c r="L289">
        <f t="shared" si="42"/>
        <v>3.7723002890488071E-2</v>
      </c>
      <c r="M289">
        <f t="shared" si="43"/>
        <v>37.277999999999999</v>
      </c>
      <c r="N289">
        <f t="shared" si="38"/>
        <v>2.0936639118457299E-2</v>
      </c>
      <c r="O289" t="e">
        <f t="shared" si="39"/>
        <v>#NUM!</v>
      </c>
      <c r="P289" t="e">
        <f t="shared" si="40"/>
        <v>#NUM!</v>
      </c>
      <c r="Q289" t="e">
        <f t="shared" si="45"/>
        <v>#NUM!</v>
      </c>
      <c r="R289" t="e">
        <f t="shared" si="45"/>
        <v>#NUM!</v>
      </c>
    </row>
    <row r="290" spans="1:18" x14ac:dyDescent="0.2">
      <c r="A290" t="s">
        <v>15</v>
      </c>
      <c r="B290" t="s">
        <v>322</v>
      </c>
      <c r="C290" t="s">
        <v>329</v>
      </c>
      <c r="D290" s="6">
        <v>564.61781999999994</v>
      </c>
      <c r="E290">
        <f t="shared" si="41"/>
        <v>564617819.99999988</v>
      </c>
      <c r="F290">
        <f t="shared" si="44"/>
        <v>190</v>
      </c>
      <c r="G290">
        <v>0.19</v>
      </c>
      <c r="H290" s="3">
        <v>24</v>
      </c>
      <c r="I290" s="3">
        <v>1.01</v>
      </c>
      <c r="J290">
        <v>4.0000000000000001E-3</v>
      </c>
      <c r="K290">
        <v>4.9500000000000002E-2</v>
      </c>
      <c r="L290">
        <f t="shared" si="42"/>
        <v>3.7723002890488071E-2</v>
      </c>
      <c r="M290">
        <f t="shared" si="43"/>
        <v>39.632400000000004</v>
      </c>
      <c r="N290">
        <f t="shared" si="38"/>
        <v>1.2886762360446573E-2</v>
      </c>
      <c r="O290" t="e">
        <f t="shared" si="39"/>
        <v>#NUM!</v>
      </c>
      <c r="P290" t="e">
        <f t="shared" si="40"/>
        <v>#NUM!</v>
      </c>
      <c r="Q290" t="e">
        <f t="shared" si="45"/>
        <v>#NUM!</v>
      </c>
      <c r="R290" t="e">
        <f t="shared" si="45"/>
        <v>#NUM!</v>
      </c>
    </row>
    <row r="291" spans="1:18" x14ac:dyDescent="0.2">
      <c r="A291" t="s">
        <v>15</v>
      </c>
      <c r="B291" t="s">
        <v>322</v>
      </c>
      <c r="C291" t="s">
        <v>330</v>
      </c>
      <c r="D291" s="6">
        <v>2154.8716799999997</v>
      </c>
      <c r="E291">
        <f t="shared" si="41"/>
        <v>2154871679.9999995</v>
      </c>
      <c r="F291">
        <f t="shared" si="44"/>
        <v>76</v>
      </c>
      <c r="G291">
        <v>7.5999999999999998E-2</v>
      </c>
      <c r="H291" s="3">
        <v>59.1</v>
      </c>
      <c r="I291" s="3">
        <v>1.38</v>
      </c>
      <c r="J291">
        <v>3.8E-3</v>
      </c>
      <c r="K291">
        <v>4.9500000000000002E-2</v>
      </c>
      <c r="L291">
        <f t="shared" si="42"/>
        <v>3.7242356942975827E-2</v>
      </c>
      <c r="M291">
        <f t="shared" si="43"/>
        <v>51.443639999999995</v>
      </c>
      <c r="N291">
        <f t="shared" si="38"/>
        <v>4.1818181818181817E-2</v>
      </c>
      <c r="O291" t="e">
        <f t="shared" si="39"/>
        <v>#NUM!</v>
      </c>
      <c r="P291">
        <f t="shared" si="40"/>
        <v>6.1217972818859989E-3</v>
      </c>
      <c r="Q291" t="e">
        <f t="shared" si="45"/>
        <v>#NUM!</v>
      </c>
      <c r="R291">
        <f t="shared" si="45"/>
        <v>192836.61437940897</v>
      </c>
    </row>
    <row r="292" spans="1:18" x14ac:dyDescent="0.2">
      <c r="A292" t="s">
        <v>15</v>
      </c>
      <c r="B292" t="s">
        <v>322</v>
      </c>
      <c r="C292" t="s">
        <v>331</v>
      </c>
      <c r="D292" s="6">
        <v>2698.7695799999997</v>
      </c>
      <c r="E292">
        <f t="shared" si="41"/>
        <v>2698769579.9999995</v>
      </c>
      <c r="F292">
        <f t="shared" si="44"/>
        <v>146</v>
      </c>
      <c r="G292">
        <v>0.14599999999999999</v>
      </c>
      <c r="H292" s="3">
        <v>61.6</v>
      </c>
      <c r="I292" s="3">
        <v>1.43</v>
      </c>
      <c r="J292">
        <v>4.1000000000000003E-3</v>
      </c>
      <c r="K292">
        <v>4.9500000000000002E-2</v>
      </c>
      <c r="L292">
        <f t="shared" si="42"/>
        <v>3.7956593016528643E-2</v>
      </c>
      <c r="M292">
        <f t="shared" si="43"/>
        <v>57.516030000000001</v>
      </c>
      <c r="N292">
        <f t="shared" si="38"/>
        <v>2.4337899543378998E-2</v>
      </c>
      <c r="O292" t="e">
        <f t="shared" si="39"/>
        <v>#NUM!</v>
      </c>
      <c r="P292" t="e">
        <f t="shared" si="40"/>
        <v>#NUM!</v>
      </c>
      <c r="Q292" t="e">
        <f t="shared" si="45"/>
        <v>#NUM!</v>
      </c>
      <c r="R292" t="e">
        <f t="shared" si="45"/>
        <v>#NUM!</v>
      </c>
    </row>
    <row r="293" spans="1:18" x14ac:dyDescent="0.2">
      <c r="A293" t="s">
        <v>15</v>
      </c>
      <c r="B293" t="s">
        <v>322</v>
      </c>
      <c r="C293" t="s">
        <v>332</v>
      </c>
      <c r="D293" s="6">
        <v>854.69669999999996</v>
      </c>
      <c r="E293">
        <f t="shared" si="41"/>
        <v>854696700</v>
      </c>
      <c r="F293">
        <f t="shared" si="44"/>
        <v>38</v>
      </c>
      <c r="G293">
        <v>3.7999999999999999E-2</v>
      </c>
      <c r="H293" s="3">
        <v>34.200000000000003</v>
      </c>
      <c r="I293" s="3">
        <v>1.72</v>
      </c>
      <c r="J293">
        <v>2.5000000000000001E-3</v>
      </c>
      <c r="K293">
        <v>4.9500000000000002E-2</v>
      </c>
      <c r="L293">
        <f t="shared" si="42"/>
        <v>3.3541019662496847E-2</v>
      </c>
      <c r="M293">
        <f t="shared" si="43"/>
        <v>42.183</v>
      </c>
      <c r="N293">
        <f t="shared" si="38"/>
        <v>6.8580542264752797E-2</v>
      </c>
      <c r="O293">
        <f t="shared" si="39"/>
        <v>1.0664845129494924E-2</v>
      </c>
      <c r="P293">
        <f t="shared" si="40"/>
        <v>2.6540295515245258E-2</v>
      </c>
      <c r="Q293">
        <f t="shared" si="45"/>
        <v>335942.62157909013</v>
      </c>
      <c r="R293">
        <f t="shared" si="45"/>
        <v>836019.30873022566</v>
      </c>
    </row>
    <row r="294" spans="1:18" x14ac:dyDescent="0.2">
      <c r="A294" t="s">
        <v>15</v>
      </c>
      <c r="B294" t="s">
        <v>322</v>
      </c>
      <c r="C294" t="s">
        <v>333</v>
      </c>
      <c r="D294" s="6">
        <v>2090.1219299999998</v>
      </c>
      <c r="E294">
        <f t="shared" si="41"/>
        <v>2090121929.9999998</v>
      </c>
      <c r="F294">
        <f t="shared" si="44"/>
        <v>104</v>
      </c>
      <c r="G294">
        <v>0.104</v>
      </c>
      <c r="H294" s="3">
        <v>36.299999999999997</v>
      </c>
      <c r="I294" s="3">
        <v>1.82</v>
      </c>
      <c r="J294">
        <v>3.3999999999999998E-3</v>
      </c>
      <c r="K294">
        <v>4.9500000000000002E-2</v>
      </c>
      <c r="L294">
        <f t="shared" si="42"/>
        <v>3.6221046041496271E-2</v>
      </c>
      <c r="M294">
        <f t="shared" si="43"/>
        <v>60.704279999999997</v>
      </c>
      <c r="N294">
        <f t="shared" si="38"/>
        <v>3.6060606060606057E-2</v>
      </c>
      <c r="O294" t="e">
        <f t="shared" si="39"/>
        <v>#NUM!</v>
      </c>
      <c r="P294" t="e">
        <f t="shared" si="40"/>
        <v>#NUM!</v>
      </c>
      <c r="Q294" t="e">
        <f t="shared" si="45"/>
        <v>#NUM!</v>
      </c>
      <c r="R294" t="e">
        <f t="shared" si="45"/>
        <v>#NUM!</v>
      </c>
    </row>
    <row r="295" spans="1:18" x14ac:dyDescent="0.2">
      <c r="A295" t="s">
        <v>15</v>
      </c>
      <c r="B295" t="s">
        <v>322</v>
      </c>
      <c r="C295" t="s">
        <v>334</v>
      </c>
      <c r="D295" s="6">
        <v>16158.947609999999</v>
      </c>
      <c r="E295">
        <f t="shared" si="41"/>
        <v>16158947610</v>
      </c>
      <c r="F295">
        <f t="shared" si="44"/>
        <v>96</v>
      </c>
      <c r="G295">
        <v>9.6000000000000002E-2</v>
      </c>
      <c r="H295" s="3">
        <v>85.2</v>
      </c>
      <c r="I295" s="3">
        <v>1.85</v>
      </c>
      <c r="J295">
        <v>1.9E-3</v>
      </c>
      <c r="K295">
        <v>4.9500000000000002E-2</v>
      </c>
      <c r="L295">
        <f t="shared" si="42"/>
        <v>3.131696444894766E-2</v>
      </c>
      <c r="M295">
        <f t="shared" si="43"/>
        <v>34.482149999999997</v>
      </c>
      <c r="N295">
        <f t="shared" si="38"/>
        <v>2.2190656565656563E-2</v>
      </c>
      <c r="O295" t="e">
        <f t="shared" si="39"/>
        <v>#NUM!</v>
      </c>
      <c r="P295" t="e">
        <f t="shared" si="40"/>
        <v>#NUM!</v>
      </c>
      <c r="Q295" t="e">
        <f t="shared" si="45"/>
        <v>#NUM!</v>
      </c>
      <c r="R295" t="e">
        <f t="shared" si="45"/>
        <v>#NUM!</v>
      </c>
    </row>
    <row r="296" spans="1:18" x14ac:dyDescent="0.2">
      <c r="A296" t="s">
        <v>15</v>
      </c>
      <c r="B296" t="s">
        <v>322</v>
      </c>
      <c r="C296" t="s">
        <v>335</v>
      </c>
      <c r="D296" s="6">
        <v>4959.8308499999994</v>
      </c>
      <c r="E296">
        <f t="shared" si="41"/>
        <v>4959830849.999999</v>
      </c>
      <c r="F296">
        <f t="shared" si="44"/>
        <v>173</v>
      </c>
      <c r="G296">
        <v>0.17299999999999999</v>
      </c>
      <c r="H296" s="3">
        <v>89.2</v>
      </c>
      <c r="I296" s="3">
        <v>2.54</v>
      </c>
      <c r="J296">
        <v>2.0999999999999999E-3</v>
      </c>
      <c r="K296">
        <v>4.9500000000000002E-2</v>
      </c>
      <c r="L296">
        <f t="shared" si="42"/>
        <v>3.211042714392108E-2</v>
      </c>
      <c r="M296">
        <f t="shared" si="43"/>
        <v>52.326540000000001</v>
      </c>
      <c r="N296">
        <f t="shared" si="38"/>
        <v>1.8686284813452445E-2</v>
      </c>
      <c r="O296" t="e">
        <f t="shared" si="39"/>
        <v>#NUM!</v>
      </c>
      <c r="P296" t="e">
        <f t="shared" si="40"/>
        <v>#NUM!</v>
      </c>
      <c r="Q296" t="e">
        <f t="shared" si="45"/>
        <v>#NUM!</v>
      </c>
      <c r="R296" t="e">
        <f t="shared" si="45"/>
        <v>#NUM!</v>
      </c>
    </row>
    <row r="297" spans="1:18" x14ac:dyDescent="0.2">
      <c r="A297" t="s">
        <v>15</v>
      </c>
      <c r="B297" t="s">
        <v>322</v>
      </c>
      <c r="C297" t="s">
        <v>336</v>
      </c>
      <c r="D297" s="6">
        <v>3051.0082199999997</v>
      </c>
      <c r="E297">
        <f t="shared" si="41"/>
        <v>3051008219.9999995</v>
      </c>
      <c r="F297">
        <f t="shared" si="44"/>
        <v>148</v>
      </c>
      <c r="G297">
        <v>0.14799999999999999</v>
      </c>
      <c r="H297" s="3">
        <v>77.3</v>
      </c>
      <c r="I297" s="3">
        <v>2.7</v>
      </c>
      <c r="J297">
        <v>2.3E-3</v>
      </c>
      <c r="K297">
        <v>4.9500000000000002E-2</v>
      </c>
      <c r="L297">
        <f t="shared" si="42"/>
        <v>3.2849080546422632E-2</v>
      </c>
      <c r="M297">
        <f t="shared" si="43"/>
        <v>60.920099999999998</v>
      </c>
      <c r="N297">
        <f t="shared" si="38"/>
        <v>2.5429975429975431E-2</v>
      </c>
      <c r="O297" t="e">
        <f t="shared" si="39"/>
        <v>#NUM!</v>
      </c>
      <c r="P297" t="e">
        <f t="shared" si="40"/>
        <v>#NUM!</v>
      </c>
      <c r="Q297" t="e">
        <f t="shared" si="45"/>
        <v>#NUM!</v>
      </c>
      <c r="R297" t="e">
        <f t="shared" si="45"/>
        <v>#NUM!</v>
      </c>
    </row>
    <row r="298" spans="1:18" x14ac:dyDescent="0.2">
      <c r="A298" t="s">
        <v>15</v>
      </c>
      <c r="B298" t="s">
        <v>322</v>
      </c>
      <c r="C298" t="s">
        <v>337</v>
      </c>
      <c r="D298" s="6">
        <v>3356.6270399999999</v>
      </c>
      <c r="E298">
        <f t="shared" si="41"/>
        <v>3356627040</v>
      </c>
      <c r="F298">
        <f t="shared" si="44"/>
        <v>95</v>
      </c>
      <c r="G298">
        <v>9.5000000000000001E-2</v>
      </c>
      <c r="H298" s="3">
        <v>84</v>
      </c>
      <c r="I298" s="3">
        <v>2.78</v>
      </c>
      <c r="J298">
        <v>5.0000000000000001E-4</v>
      </c>
      <c r="K298">
        <v>4.9500000000000002E-2</v>
      </c>
      <c r="L298">
        <f t="shared" si="42"/>
        <v>2.2430231718318309E-2</v>
      </c>
      <c r="M298">
        <f t="shared" si="43"/>
        <v>13.635899999999999</v>
      </c>
      <c r="N298">
        <f t="shared" si="38"/>
        <v>8.8676236044657099E-3</v>
      </c>
      <c r="O298" t="e">
        <f t="shared" si="39"/>
        <v>#NUM!</v>
      </c>
      <c r="P298" t="e">
        <f t="shared" si="40"/>
        <v>#NUM!</v>
      </c>
      <c r="Q298" t="e">
        <f t="shared" si="45"/>
        <v>#NUM!</v>
      </c>
      <c r="R298" t="e">
        <f t="shared" si="45"/>
        <v>#NUM!</v>
      </c>
    </row>
    <row r="299" spans="1:18" x14ac:dyDescent="0.2">
      <c r="A299" t="s">
        <v>15</v>
      </c>
      <c r="B299" t="s">
        <v>338</v>
      </c>
      <c r="C299" t="s">
        <v>339</v>
      </c>
      <c r="D299" s="6">
        <v>0.72519719999999999</v>
      </c>
      <c r="E299">
        <f t="shared" si="41"/>
        <v>725197.2</v>
      </c>
      <c r="F299">
        <f t="shared" si="44"/>
        <v>2</v>
      </c>
      <c r="G299">
        <v>2E-3</v>
      </c>
      <c r="H299" s="3">
        <v>2.3469600000000002</v>
      </c>
      <c r="I299" s="3">
        <v>0.24</v>
      </c>
      <c r="J299">
        <v>4.8999999999999998E-3</v>
      </c>
      <c r="K299">
        <v>4.9500000000000002E-2</v>
      </c>
      <c r="L299">
        <f t="shared" si="42"/>
        <v>3.968626966596886E-2</v>
      </c>
      <c r="M299">
        <f t="shared" si="43"/>
        <v>11.53656</v>
      </c>
      <c r="N299">
        <f t="shared" si="38"/>
        <v>0.35636363636363638</v>
      </c>
      <c r="O299">
        <f t="shared" si="39"/>
        <v>5.6994874886668082E-4</v>
      </c>
      <c r="P299">
        <f t="shared" si="40"/>
        <v>5.9750728032904703E-4</v>
      </c>
      <c r="Q299">
        <f t="shared" si="45"/>
        <v>17953.385589300447</v>
      </c>
      <c r="R299">
        <f t="shared" si="45"/>
        <v>18821.479330364982</v>
      </c>
    </row>
    <row r="300" spans="1:18" x14ac:dyDescent="0.2">
      <c r="A300" t="s">
        <v>15</v>
      </c>
      <c r="B300" t="s">
        <v>338</v>
      </c>
      <c r="C300" t="s">
        <v>340</v>
      </c>
      <c r="D300" s="6">
        <v>1.8388928999999998</v>
      </c>
      <c r="E300">
        <f t="shared" si="41"/>
        <v>1838892.9</v>
      </c>
      <c r="F300">
        <f t="shared" si="44"/>
        <v>11</v>
      </c>
      <c r="G300">
        <v>1.0999999999999999E-2</v>
      </c>
      <c r="H300" s="3">
        <v>3.1394400000000005</v>
      </c>
      <c r="I300" s="3">
        <v>0.4</v>
      </c>
      <c r="J300">
        <v>3.8999999999999998E-3</v>
      </c>
      <c r="K300">
        <v>4.9500000000000002E-2</v>
      </c>
      <c r="L300">
        <f t="shared" si="42"/>
        <v>3.748499099159075E-2</v>
      </c>
      <c r="M300">
        <f t="shared" si="43"/>
        <v>15.303599999999999</v>
      </c>
      <c r="N300">
        <f t="shared" si="38"/>
        <v>8.5950413223140509E-2</v>
      </c>
      <c r="O300">
        <f t="shared" si="39"/>
        <v>4.0258897904540768E-4</v>
      </c>
      <c r="P300">
        <f t="shared" si="40"/>
        <v>6.1724303591512814E-4</v>
      </c>
      <c r="Q300">
        <f t="shared" ref="Q300:R317" si="46">O300 * 31500000</f>
        <v>12681.552839930342</v>
      </c>
      <c r="R300">
        <f t="shared" si="46"/>
        <v>19443.155631326536</v>
      </c>
    </row>
    <row r="301" spans="1:18" x14ac:dyDescent="0.2">
      <c r="A301" t="s">
        <v>15</v>
      </c>
      <c r="B301" t="s">
        <v>338</v>
      </c>
      <c r="C301" t="s">
        <v>341</v>
      </c>
      <c r="D301" s="6">
        <v>15.980238299999998</v>
      </c>
      <c r="E301">
        <f t="shared" si="41"/>
        <v>15980238.299999999</v>
      </c>
      <c r="F301">
        <f t="shared" si="44"/>
        <v>4</v>
      </c>
      <c r="G301">
        <v>4.0000000000000001E-3</v>
      </c>
      <c r="H301" s="3">
        <v>5.0596800000000011</v>
      </c>
      <c r="I301" s="3">
        <v>0.57999999999999996</v>
      </c>
      <c r="J301">
        <v>1.5E-3</v>
      </c>
      <c r="K301">
        <v>4.9500000000000002E-2</v>
      </c>
      <c r="L301">
        <f t="shared" si="42"/>
        <v>2.9519845068981459E-2</v>
      </c>
      <c r="M301">
        <f t="shared" si="43"/>
        <v>8.5346999999999991</v>
      </c>
      <c r="N301">
        <f t="shared" si="38"/>
        <v>0.13181818181818181</v>
      </c>
      <c r="O301">
        <f t="shared" si="39"/>
        <v>4.8286271781324615E-4</v>
      </c>
      <c r="P301">
        <f t="shared" si="40"/>
        <v>6.6893339740980431E-4</v>
      </c>
      <c r="Q301">
        <f t="shared" si="46"/>
        <v>15210.175611117254</v>
      </c>
      <c r="R301">
        <f t="shared" si="46"/>
        <v>21071.402018408837</v>
      </c>
    </row>
    <row r="302" spans="1:18" x14ac:dyDescent="0.2">
      <c r="A302" t="s">
        <v>15</v>
      </c>
      <c r="B302" t="s">
        <v>338</v>
      </c>
      <c r="C302" t="s">
        <v>342</v>
      </c>
      <c r="D302" s="6">
        <v>43.511831999999998</v>
      </c>
      <c r="E302">
        <f t="shared" si="41"/>
        <v>43511832</v>
      </c>
      <c r="F302">
        <f t="shared" si="44"/>
        <v>0.25</v>
      </c>
      <c r="G302">
        <v>2.5000000000000001E-4</v>
      </c>
      <c r="H302" s="3">
        <v>7.8943199999999996</v>
      </c>
      <c r="I302" s="3">
        <v>0.61</v>
      </c>
      <c r="J302">
        <v>3.8E-3</v>
      </c>
      <c r="K302">
        <v>4.9500000000000002E-2</v>
      </c>
      <c r="L302">
        <f t="shared" si="42"/>
        <v>3.7242356942975827E-2</v>
      </c>
      <c r="M302">
        <f t="shared" si="43"/>
        <v>22.739579999999997</v>
      </c>
      <c r="N302">
        <f t="shared" si="38"/>
        <v>5.6193939393939392</v>
      </c>
      <c r="O302">
        <f t="shared" si="39"/>
        <v>6.5518223108121621E-3</v>
      </c>
      <c r="P302">
        <f t="shared" si="40"/>
        <v>6.5734620588104682E-3</v>
      </c>
      <c r="Q302">
        <f t="shared" si="46"/>
        <v>206382.40279058312</v>
      </c>
      <c r="R302">
        <f t="shared" si="46"/>
        <v>207064.05485252975</v>
      </c>
    </row>
    <row r="303" spans="1:18" x14ac:dyDescent="0.2">
      <c r="A303" t="s">
        <v>15</v>
      </c>
      <c r="B303" t="s">
        <v>338</v>
      </c>
      <c r="C303" t="s">
        <v>343</v>
      </c>
      <c r="D303" s="6">
        <v>17.663731800000001</v>
      </c>
      <c r="E303">
        <f t="shared" si="41"/>
        <v>17663731.800000001</v>
      </c>
      <c r="F303">
        <f t="shared" si="44"/>
        <v>0.5</v>
      </c>
      <c r="G303">
        <v>5.0000000000000001E-4</v>
      </c>
      <c r="H303" s="3">
        <v>7.1018400000000002</v>
      </c>
      <c r="I303" s="3">
        <v>0.76</v>
      </c>
      <c r="J303">
        <v>2.5000000000000001E-3</v>
      </c>
      <c r="K303">
        <v>4.9500000000000002E-2</v>
      </c>
      <c r="L303">
        <f t="shared" si="42"/>
        <v>3.3541019662496847E-2</v>
      </c>
      <c r="M303">
        <f t="shared" si="43"/>
        <v>18.639000000000003</v>
      </c>
      <c r="N303">
        <f t="shared" si="38"/>
        <v>2.3030303030303036</v>
      </c>
      <c r="O303">
        <f t="shared" si="39"/>
        <v>4.2903031112452514E-3</v>
      </c>
      <c r="P303">
        <f t="shared" si="40"/>
        <v>4.3359581044581244E-3</v>
      </c>
      <c r="Q303">
        <f t="shared" si="46"/>
        <v>135144.54800422542</v>
      </c>
      <c r="R303">
        <f t="shared" si="46"/>
        <v>136582.68029043093</v>
      </c>
    </row>
    <row r="304" spans="1:18" x14ac:dyDescent="0.2">
      <c r="A304" t="s">
        <v>15</v>
      </c>
      <c r="B304" t="s">
        <v>338</v>
      </c>
      <c r="C304" t="s">
        <v>344</v>
      </c>
      <c r="D304" s="6">
        <v>118.103544</v>
      </c>
      <c r="E304">
        <f t="shared" si="41"/>
        <v>118103544</v>
      </c>
      <c r="F304">
        <f t="shared" si="44"/>
        <v>1</v>
      </c>
      <c r="G304">
        <v>1E-3</v>
      </c>
      <c r="H304" s="3">
        <v>9.5402400000000007</v>
      </c>
      <c r="I304" s="3">
        <v>0.94</v>
      </c>
      <c r="J304">
        <v>2.5000000000000001E-3</v>
      </c>
      <c r="K304">
        <v>4.9500000000000002E-2</v>
      </c>
      <c r="L304">
        <f t="shared" si="42"/>
        <v>3.3541019662496847E-2</v>
      </c>
      <c r="M304">
        <f t="shared" si="43"/>
        <v>23.0535</v>
      </c>
      <c r="N304">
        <f t="shared" si="38"/>
        <v>1.4242424242424243</v>
      </c>
      <c r="O304">
        <f t="shared" si="39"/>
        <v>7.7670890686768303E-3</v>
      </c>
      <c r="P304">
        <f t="shared" si="40"/>
        <v>7.9027296060904095E-3</v>
      </c>
      <c r="Q304">
        <f t="shared" si="46"/>
        <v>244663.30566332015</v>
      </c>
      <c r="R304">
        <f t="shared" si="46"/>
        <v>248935.98259184789</v>
      </c>
    </row>
    <row r="305" spans="1:18" x14ac:dyDescent="0.2">
      <c r="A305" t="s">
        <v>15</v>
      </c>
      <c r="B305" t="s">
        <v>345</v>
      </c>
      <c r="C305" t="s">
        <v>346</v>
      </c>
      <c r="D305" s="6">
        <v>11.939853899999999</v>
      </c>
      <c r="E305">
        <f t="shared" si="41"/>
        <v>11939853.899999999</v>
      </c>
      <c r="F305">
        <f t="shared" si="44"/>
        <v>6.2E-2</v>
      </c>
      <c r="G305">
        <v>6.2000000000000003E-5</v>
      </c>
      <c r="H305" s="3">
        <v>2.7</v>
      </c>
      <c r="I305" s="3">
        <v>0.1</v>
      </c>
      <c r="J305">
        <v>1.2E-2</v>
      </c>
      <c r="K305">
        <v>4.9500000000000002E-2</v>
      </c>
      <c r="L305">
        <f t="shared" si="42"/>
        <v>4.9646263794703091E-2</v>
      </c>
      <c r="M305">
        <f t="shared" si="43"/>
        <v>11.772</v>
      </c>
      <c r="N305">
        <f t="shared" si="38"/>
        <v>11.730205278592376</v>
      </c>
      <c r="O305">
        <f t="shared" si="39"/>
        <v>8.4046934980868055E-4</v>
      </c>
      <c r="P305">
        <f t="shared" si="40"/>
        <v>8.404535635378169E-4</v>
      </c>
      <c r="Q305">
        <f t="shared" si="46"/>
        <v>26474.784518973436</v>
      </c>
      <c r="R305">
        <f t="shared" si="46"/>
        <v>26474.287251441234</v>
      </c>
    </row>
    <row r="306" spans="1:18" x14ac:dyDescent="0.2">
      <c r="A306" t="s">
        <v>15</v>
      </c>
      <c r="B306" t="s">
        <v>345</v>
      </c>
      <c r="C306" t="s">
        <v>347</v>
      </c>
      <c r="D306" s="6">
        <v>14.581643699999999</v>
      </c>
      <c r="E306">
        <f t="shared" si="41"/>
        <v>14581643.699999999</v>
      </c>
      <c r="F306">
        <f t="shared" si="44"/>
        <v>45</v>
      </c>
      <c r="G306">
        <v>4.4999999999999998E-2</v>
      </c>
      <c r="H306" s="3">
        <v>1.3</v>
      </c>
      <c r="I306" s="3">
        <v>0.2</v>
      </c>
      <c r="J306">
        <v>0.06</v>
      </c>
      <c r="K306">
        <v>4.9500000000000002E-2</v>
      </c>
      <c r="L306">
        <f t="shared" si="42"/>
        <v>7.4238480057596479E-2</v>
      </c>
      <c r="M306">
        <f t="shared" si="43"/>
        <v>117.72</v>
      </c>
      <c r="N306">
        <f t="shared" si="38"/>
        <v>0.16161616161616163</v>
      </c>
      <c r="O306">
        <f t="shared" si="39"/>
        <v>7.4410022683661309E-3</v>
      </c>
      <c r="P306">
        <f t="shared" si="40"/>
        <v>5.119527512444445E-3</v>
      </c>
      <c r="Q306">
        <f t="shared" si="46"/>
        <v>234391.57145353314</v>
      </c>
      <c r="R306">
        <f t="shared" si="46"/>
        <v>161265.11664200001</v>
      </c>
    </row>
    <row r="307" spans="1:18" x14ac:dyDescent="0.2">
      <c r="A307" t="s">
        <v>15</v>
      </c>
      <c r="B307" t="s">
        <v>345</v>
      </c>
      <c r="C307" t="s">
        <v>348</v>
      </c>
      <c r="D307" s="6">
        <v>12.147053100000001</v>
      </c>
      <c r="E307">
        <f t="shared" si="41"/>
        <v>12147053.100000001</v>
      </c>
      <c r="F307">
        <f t="shared" si="44"/>
        <v>6.2E-2</v>
      </c>
      <c r="G307">
        <v>6.2000000000000003E-5</v>
      </c>
      <c r="H307" s="3">
        <v>1.9</v>
      </c>
      <c r="I307" s="3">
        <v>0.2</v>
      </c>
      <c r="J307">
        <v>3.1E-2</v>
      </c>
      <c r="K307">
        <v>4.9500000000000002E-2</v>
      </c>
      <c r="L307">
        <f t="shared" si="42"/>
        <v>6.2940716502700195E-2</v>
      </c>
      <c r="M307">
        <f t="shared" si="43"/>
        <v>60.822000000000003</v>
      </c>
      <c r="N307">
        <f t="shared" si="38"/>
        <v>60.606060606060609</v>
      </c>
      <c r="O307">
        <f t="shared" si="39"/>
        <v>6.981518915352797E-3</v>
      </c>
      <c r="P307">
        <f t="shared" si="40"/>
        <v>6.9791946896569541E-3</v>
      </c>
      <c r="Q307">
        <f t="shared" si="46"/>
        <v>219917.8458336131</v>
      </c>
      <c r="R307">
        <f t="shared" si="46"/>
        <v>219844.63272419406</v>
      </c>
    </row>
    <row r="308" spans="1:18" x14ac:dyDescent="0.2">
      <c r="A308" t="s">
        <v>15</v>
      </c>
      <c r="B308" t="s">
        <v>345</v>
      </c>
      <c r="C308" t="s">
        <v>349</v>
      </c>
      <c r="D308" s="6">
        <v>13.701047099999998</v>
      </c>
      <c r="E308">
        <f t="shared" si="41"/>
        <v>13701047.099999998</v>
      </c>
      <c r="F308">
        <f t="shared" si="44"/>
        <v>31</v>
      </c>
      <c r="G308">
        <v>3.1E-2</v>
      </c>
      <c r="H308" s="3">
        <v>2.7</v>
      </c>
      <c r="I308" s="3">
        <v>0.2</v>
      </c>
      <c r="J308">
        <v>3.5000000000000003E-2</v>
      </c>
      <c r="K308">
        <v>4.9500000000000002E-2</v>
      </c>
      <c r="L308">
        <f t="shared" si="42"/>
        <v>6.4879615906081656E-2</v>
      </c>
      <c r="M308">
        <f t="shared" si="43"/>
        <v>68.67</v>
      </c>
      <c r="N308">
        <f t="shared" si="38"/>
        <v>0.13685239491691106</v>
      </c>
      <c r="O308">
        <f t="shared" si="39"/>
        <v>6.0769478874652489E-3</v>
      </c>
      <c r="P308">
        <f t="shared" si="40"/>
        <v>4.5449142682098586E-3</v>
      </c>
      <c r="Q308">
        <f t="shared" si="46"/>
        <v>191423.85845515534</v>
      </c>
      <c r="R308">
        <f t="shared" si="46"/>
        <v>143164.79944861055</v>
      </c>
    </row>
    <row r="309" spans="1:18" x14ac:dyDescent="0.2">
      <c r="A309" t="s">
        <v>15</v>
      </c>
      <c r="B309" t="s">
        <v>345</v>
      </c>
      <c r="C309" t="s">
        <v>350</v>
      </c>
      <c r="D309" s="6">
        <v>24.604904999999999</v>
      </c>
      <c r="E309">
        <f t="shared" si="41"/>
        <v>24604905</v>
      </c>
      <c r="F309">
        <f t="shared" si="44"/>
        <v>60</v>
      </c>
      <c r="G309">
        <v>0.06</v>
      </c>
      <c r="H309" s="3">
        <v>2.7</v>
      </c>
      <c r="I309" s="3">
        <v>0.2</v>
      </c>
      <c r="J309">
        <v>3.3000000000000002E-2</v>
      </c>
      <c r="K309">
        <v>4.9500000000000002E-2</v>
      </c>
      <c r="L309">
        <f t="shared" si="42"/>
        <v>6.3932213930315396E-2</v>
      </c>
      <c r="M309">
        <f t="shared" si="43"/>
        <v>64.746000000000009</v>
      </c>
      <c r="N309">
        <f t="shared" si="38"/>
        <v>6.666666666666668E-2</v>
      </c>
      <c r="O309">
        <f t="shared" si="39"/>
        <v>1.4255635544189534E-3</v>
      </c>
      <c r="P309">
        <f t="shared" si="40"/>
        <v>9.062817907303464E-5</v>
      </c>
      <c r="Q309">
        <f t="shared" si="46"/>
        <v>44905.251964197028</v>
      </c>
      <c r="R309">
        <f t="shared" si="46"/>
        <v>2854.7876408005914</v>
      </c>
    </row>
    <row r="310" spans="1:18" x14ac:dyDescent="0.2">
      <c r="A310" t="s">
        <v>15</v>
      </c>
      <c r="B310" t="s">
        <v>345</v>
      </c>
      <c r="C310" t="s">
        <v>351</v>
      </c>
      <c r="D310" s="6">
        <v>7.0447727999999996</v>
      </c>
      <c r="E310">
        <f t="shared" si="41"/>
        <v>7044772.7999999998</v>
      </c>
      <c r="F310">
        <f t="shared" si="44"/>
        <v>5</v>
      </c>
      <c r="G310">
        <v>5.0000000000000001E-3</v>
      </c>
      <c r="H310" s="3">
        <v>3</v>
      </c>
      <c r="I310" s="3">
        <v>0.2</v>
      </c>
      <c r="J310">
        <v>1.4E-2</v>
      </c>
      <c r="K310">
        <v>4.9500000000000002E-2</v>
      </c>
      <c r="L310">
        <f t="shared" si="42"/>
        <v>5.1596859423755886E-2</v>
      </c>
      <c r="M310">
        <f t="shared" si="43"/>
        <v>27.468</v>
      </c>
      <c r="N310">
        <f t="shared" si="38"/>
        <v>0.33939393939393936</v>
      </c>
      <c r="O310">
        <f t="shared" si="39"/>
        <v>2.6442465581428052E-3</v>
      </c>
      <c r="P310">
        <f t="shared" si="40"/>
        <v>2.6156089731954385E-3</v>
      </c>
      <c r="Q310">
        <f t="shared" si="46"/>
        <v>83293.766581498363</v>
      </c>
      <c r="R310">
        <f t="shared" si="46"/>
        <v>82391.682655656317</v>
      </c>
    </row>
    <row r="311" spans="1:18" x14ac:dyDescent="0.2">
      <c r="A311" t="s">
        <v>15</v>
      </c>
      <c r="B311" t="s">
        <v>345</v>
      </c>
      <c r="C311" t="s">
        <v>352</v>
      </c>
      <c r="D311" s="6">
        <v>10.774358399999999</v>
      </c>
      <c r="E311">
        <f t="shared" si="41"/>
        <v>10774358.399999999</v>
      </c>
      <c r="F311">
        <f t="shared" si="44"/>
        <v>15</v>
      </c>
      <c r="G311">
        <v>1.4999999999999999E-2</v>
      </c>
      <c r="H311" s="3">
        <v>2.5</v>
      </c>
      <c r="I311" s="3">
        <v>0.3</v>
      </c>
      <c r="J311">
        <v>5.0999999999999997E-2</v>
      </c>
      <c r="K311">
        <v>4.9500000000000002E-2</v>
      </c>
      <c r="L311">
        <f t="shared" si="42"/>
        <v>7.128264449209426E-2</v>
      </c>
      <c r="M311">
        <f t="shared" si="43"/>
        <v>150.09299999999999</v>
      </c>
      <c r="N311">
        <f t="shared" si="38"/>
        <v>0.61818181818181817</v>
      </c>
      <c r="O311">
        <f t="shared" si="39"/>
        <v>3.1459215957851019E-2</v>
      </c>
      <c r="P311">
        <f t="shared" si="40"/>
        <v>2.9669127889407218E-2</v>
      </c>
      <c r="Q311">
        <f t="shared" si="46"/>
        <v>990965.30267230712</v>
      </c>
      <c r="R311">
        <f t="shared" si="46"/>
        <v>934577.52851632738</v>
      </c>
    </row>
    <row r="312" spans="1:18" x14ac:dyDescent="0.2">
      <c r="A312" t="s">
        <v>15</v>
      </c>
      <c r="B312" t="s">
        <v>345</v>
      </c>
      <c r="C312" t="s">
        <v>353</v>
      </c>
      <c r="D312" s="6">
        <v>124.31951999999998</v>
      </c>
      <c r="E312">
        <f t="shared" si="41"/>
        <v>124319519.99999999</v>
      </c>
      <c r="F312">
        <f t="shared" si="44"/>
        <v>14</v>
      </c>
      <c r="G312">
        <v>1.4E-2</v>
      </c>
      <c r="H312" s="3">
        <v>3</v>
      </c>
      <c r="I312" s="3">
        <v>0.3</v>
      </c>
      <c r="J312">
        <v>4.9000000000000002E-2</v>
      </c>
      <c r="K312">
        <v>4.9500000000000002E-2</v>
      </c>
      <c r="L312">
        <f t="shared" si="42"/>
        <v>7.0573276208244703E-2</v>
      </c>
      <c r="M312">
        <f t="shared" si="43"/>
        <v>144.20699999999999</v>
      </c>
      <c r="N312">
        <f t="shared" si="38"/>
        <v>0.63636363636363624</v>
      </c>
      <c r="O312">
        <f t="shared" si="39"/>
        <v>3.5685032058429045E-2</v>
      </c>
      <c r="P312">
        <f t="shared" si="40"/>
        <v>3.3780308107186297E-2</v>
      </c>
      <c r="Q312">
        <f t="shared" si="46"/>
        <v>1124078.509840515</v>
      </c>
      <c r="R312">
        <f t="shared" si="46"/>
        <v>1064079.7053763682</v>
      </c>
    </row>
    <row r="313" spans="1:18" x14ac:dyDescent="0.2">
      <c r="A313" t="s">
        <v>15</v>
      </c>
      <c r="B313" t="s">
        <v>345</v>
      </c>
      <c r="C313" t="s">
        <v>354</v>
      </c>
      <c r="D313" s="6">
        <v>13.649247299999997</v>
      </c>
      <c r="E313">
        <f t="shared" si="41"/>
        <v>13649247.299999997</v>
      </c>
      <c r="F313">
        <f t="shared" si="44"/>
        <v>39</v>
      </c>
      <c r="G313">
        <v>3.9E-2</v>
      </c>
      <c r="H313" s="3">
        <v>4.3</v>
      </c>
      <c r="I313" s="3">
        <v>0.3</v>
      </c>
      <c r="J313">
        <v>2.1999999999999999E-2</v>
      </c>
      <c r="K313">
        <v>4.9500000000000002E-2</v>
      </c>
      <c r="L313">
        <f t="shared" si="42"/>
        <v>5.7769276602646219E-2</v>
      </c>
      <c r="M313">
        <f t="shared" si="43"/>
        <v>64.745999999999995</v>
      </c>
      <c r="N313">
        <f t="shared" si="38"/>
        <v>0.10256410256410256</v>
      </c>
      <c r="O313">
        <f t="shared" si="39"/>
        <v>6.4659684955208864E-3</v>
      </c>
      <c r="P313">
        <f t="shared" si="40"/>
        <v>5.0150368563181402E-3</v>
      </c>
      <c r="Q313">
        <f t="shared" si="46"/>
        <v>203678.00760890791</v>
      </c>
      <c r="R313">
        <f t="shared" si="46"/>
        <v>157973.66097402142</v>
      </c>
    </row>
    <row r="314" spans="1:18" x14ac:dyDescent="0.2">
      <c r="A314" t="s">
        <v>15</v>
      </c>
      <c r="B314" t="s">
        <v>345</v>
      </c>
      <c r="C314" t="s">
        <v>355</v>
      </c>
      <c r="D314" s="6">
        <v>50.763804</v>
      </c>
      <c r="E314">
        <f t="shared" si="41"/>
        <v>50763804</v>
      </c>
      <c r="F314">
        <f t="shared" si="44"/>
        <v>58</v>
      </c>
      <c r="G314">
        <v>5.8000000000000003E-2</v>
      </c>
      <c r="H314" s="3">
        <v>5.8</v>
      </c>
      <c r="I314" s="3">
        <v>0.3</v>
      </c>
      <c r="J314">
        <v>2.8000000000000001E-2</v>
      </c>
      <c r="K314">
        <v>4.9500000000000002E-2</v>
      </c>
      <c r="L314">
        <f t="shared" si="42"/>
        <v>6.1359352338525706E-2</v>
      </c>
      <c r="M314">
        <f t="shared" si="43"/>
        <v>82.403999999999996</v>
      </c>
      <c r="N314">
        <f t="shared" si="38"/>
        <v>8.7774294670846395E-2</v>
      </c>
      <c r="O314">
        <f t="shared" si="39"/>
        <v>9.6894195389999084E-3</v>
      </c>
      <c r="P314">
        <f t="shared" si="40"/>
        <v>5.5553505258310494E-3</v>
      </c>
      <c r="Q314">
        <f t="shared" si="46"/>
        <v>305216.71547849709</v>
      </c>
      <c r="R314">
        <f t="shared" si="46"/>
        <v>174993.54156367807</v>
      </c>
    </row>
    <row r="315" spans="1:18" x14ac:dyDescent="0.2">
      <c r="A315" t="s">
        <v>15</v>
      </c>
      <c r="B315" t="s">
        <v>345</v>
      </c>
      <c r="C315" t="s">
        <v>356</v>
      </c>
      <c r="D315" s="6">
        <v>51.281801999999999</v>
      </c>
      <c r="E315">
        <f t="shared" si="41"/>
        <v>51281802</v>
      </c>
      <c r="F315">
        <f t="shared" si="44"/>
        <v>32.5</v>
      </c>
      <c r="G315">
        <v>3.2500000000000001E-2</v>
      </c>
      <c r="H315" s="3">
        <v>6.4</v>
      </c>
      <c r="I315" s="3">
        <v>0.3</v>
      </c>
      <c r="J315">
        <v>8.0000000000000002E-3</v>
      </c>
      <c r="K315">
        <v>4.9500000000000002E-2</v>
      </c>
      <c r="L315">
        <f t="shared" si="42"/>
        <v>4.4860463436636612E-2</v>
      </c>
      <c r="M315">
        <f t="shared" si="43"/>
        <v>23.544</v>
      </c>
      <c r="N315">
        <f t="shared" si="38"/>
        <v>4.4755244755244755E-2</v>
      </c>
      <c r="O315" t="e">
        <f t="shared" si="39"/>
        <v>#NUM!</v>
      </c>
      <c r="P315" t="e">
        <f t="shared" si="40"/>
        <v>#NUM!</v>
      </c>
      <c r="Q315" t="e">
        <f t="shared" si="46"/>
        <v>#NUM!</v>
      </c>
      <c r="R315" t="e">
        <f t="shared" si="46"/>
        <v>#NUM!</v>
      </c>
    </row>
    <row r="316" spans="1:18" x14ac:dyDescent="0.2">
      <c r="A316" t="s">
        <v>15</v>
      </c>
      <c r="B316" t="s">
        <v>345</v>
      </c>
      <c r="C316" t="s">
        <v>357</v>
      </c>
      <c r="D316" s="6">
        <v>16.834934999999998</v>
      </c>
      <c r="E316">
        <f t="shared" si="41"/>
        <v>16834934.999999996</v>
      </c>
      <c r="F316">
        <f t="shared" si="44"/>
        <v>6</v>
      </c>
      <c r="G316">
        <v>6.0000000000000001E-3</v>
      </c>
      <c r="H316" s="3">
        <v>2.46888</v>
      </c>
      <c r="I316" s="3">
        <v>0.36576000000000003</v>
      </c>
      <c r="J316">
        <v>0.05</v>
      </c>
      <c r="K316">
        <v>4.9500000000000002E-2</v>
      </c>
      <c r="L316">
        <f t="shared" si="42"/>
        <v>7.0930620675238185E-2</v>
      </c>
      <c r="M316">
        <f t="shared" si="43"/>
        <v>179.40528000000003</v>
      </c>
      <c r="N316">
        <f t="shared" si="38"/>
        <v>1.8472727272727276</v>
      </c>
      <c r="O316">
        <f t="shared" si="39"/>
        <v>4.4176979772459463E-2</v>
      </c>
      <c r="P316">
        <f t="shared" si="40"/>
        <v>4.3389411067447974E-2</v>
      </c>
      <c r="Q316">
        <f t="shared" si="46"/>
        <v>1391574.8628324731</v>
      </c>
      <c r="R316">
        <f t="shared" si="46"/>
        <v>1366766.4486246111</v>
      </c>
    </row>
    <row r="317" spans="1:18" x14ac:dyDescent="0.2">
      <c r="A317" t="s">
        <v>15</v>
      </c>
      <c r="B317" t="s">
        <v>345</v>
      </c>
      <c r="C317" t="s">
        <v>358</v>
      </c>
      <c r="D317" s="6">
        <v>22.429313399999998</v>
      </c>
      <c r="E317">
        <f t="shared" si="41"/>
        <v>22429313.399999999</v>
      </c>
      <c r="F317">
        <f t="shared" si="44"/>
        <v>70</v>
      </c>
      <c r="G317">
        <v>7.0000000000000007E-2</v>
      </c>
      <c r="H317" s="3">
        <v>6.4</v>
      </c>
      <c r="I317" s="3">
        <v>0.4</v>
      </c>
      <c r="J317">
        <v>2.5999999999999999E-2</v>
      </c>
      <c r="K317">
        <v>4.9500000000000002E-2</v>
      </c>
      <c r="L317">
        <f t="shared" si="42"/>
        <v>6.0233014093056536E-2</v>
      </c>
      <c r="M317">
        <f t="shared" si="43"/>
        <v>102.024</v>
      </c>
      <c r="N317">
        <f t="shared" si="38"/>
        <v>9.0043290043290036E-2</v>
      </c>
      <c r="O317">
        <f t="shared" si="39"/>
        <v>1.545512418384295E-2</v>
      </c>
      <c r="P317">
        <f t="shared" si="40"/>
        <v>9.7441286886437665E-3</v>
      </c>
      <c r="Q317">
        <f t="shared" si="46"/>
        <v>486836.4117910529</v>
      </c>
      <c r="R317">
        <f t="shared" si="46"/>
        <v>306940.05369227863</v>
      </c>
    </row>
    <row r="318" spans="1:18" x14ac:dyDescent="0.2">
      <c r="A318" t="s">
        <v>15</v>
      </c>
      <c r="B318" t="s">
        <v>345</v>
      </c>
      <c r="C318" t="s">
        <v>359</v>
      </c>
      <c r="D318" s="6">
        <v>119.91653699999998</v>
      </c>
      <c r="E318">
        <f t="shared" si="41"/>
        <v>119916536.99999997</v>
      </c>
      <c r="F318">
        <f t="shared" si="44"/>
        <v>52</v>
      </c>
      <c r="G318">
        <v>5.1999999999999998E-2</v>
      </c>
      <c r="H318" s="3">
        <v>7.3</v>
      </c>
      <c r="I318" s="3">
        <v>0.4</v>
      </c>
      <c r="J318">
        <v>1.2999999999999999E-2</v>
      </c>
      <c r="K318">
        <v>4.9500000000000002E-2</v>
      </c>
      <c r="L318">
        <f t="shared" si="42"/>
        <v>5.0649725630777707E-2</v>
      </c>
      <c r="M318">
        <f t="shared" si="43"/>
        <v>51.012</v>
      </c>
      <c r="N318">
        <f t="shared" si="38"/>
        <v>6.0606060606060608E-2</v>
      </c>
      <c r="O318">
        <f t="shared" si="39"/>
        <v>1.6182101346644898E-3</v>
      </c>
      <c r="P318">
        <f t="shared" si="40"/>
        <v>1.3735488441975639E-3</v>
      </c>
      <c r="Q318">
        <f t="shared" ref="Q318:R336" si="47">O318 * 31500000</f>
        <v>50973.619241931425</v>
      </c>
      <c r="R318">
        <f t="shared" si="47"/>
        <v>43266.78859222326</v>
      </c>
    </row>
    <row r="319" spans="1:18" x14ac:dyDescent="0.2">
      <c r="A319" t="s">
        <v>15</v>
      </c>
      <c r="B319" t="s">
        <v>345</v>
      </c>
      <c r="C319" t="s">
        <v>360</v>
      </c>
      <c r="D319" s="6">
        <v>22.662412499999999</v>
      </c>
      <c r="E319">
        <f t="shared" si="41"/>
        <v>22662412.5</v>
      </c>
      <c r="F319">
        <f t="shared" si="44"/>
        <v>58</v>
      </c>
      <c r="G319">
        <v>5.8000000000000003E-2</v>
      </c>
      <c r="H319" s="3">
        <v>7.9</v>
      </c>
      <c r="I319" s="3">
        <v>0.4</v>
      </c>
      <c r="J319">
        <v>2.8000000000000001E-2</v>
      </c>
      <c r="K319">
        <v>4.9500000000000002E-2</v>
      </c>
      <c r="L319">
        <f t="shared" si="42"/>
        <v>6.1359352338525706E-2</v>
      </c>
      <c r="M319">
        <f t="shared" si="43"/>
        <v>109.872</v>
      </c>
      <c r="N319">
        <f t="shared" si="38"/>
        <v>0.11703239289446186</v>
      </c>
      <c r="O319">
        <f t="shared" si="39"/>
        <v>3.0931734365582161E-2</v>
      </c>
      <c r="P319">
        <f t="shared" si="40"/>
        <v>2.3152797604336247E-2</v>
      </c>
      <c r="Q319">
        <f t="shared" si="47"/>
        <v>974349.63251583802</v>
      </c>
      <c r="R319">
        <f t="shared" si="47"/>
        <v>729313.12453659181</v>
      </c>
    </row>
    <row r="320" spans="1:18" x14ac:dyDescent="0.2">
      <c r="A320" t="s">
        <v>15</v>
      </c>
      <c r="B320" t="s">
        <v>345</v>
      </c>
      <c r="C320" t="s">
        <v>361</v>
      </c>
      <c r="D320" s="6">
        <v>74.85071099999999</v>
      </c>
      <c r="E320">
        <f t="shared" si="41"/>
        <v>74850710.999999985</v>
      </c>
      <c r="F320">
        <f t="shared" si="44"/>
        <v>165</v>
      </c>
      <c r="G320">
        <v>0.16500000000000001</v>
      </c>
      <c r="H320" s="3">
        <v>9.1</v>
      </c>
      <c r="I320" s="3">
        <v>0.4</v>
      </c>
      <c r="J320">
        <v>4.7E-2</v>
      </c>
      <c r="K320">
        <v>4.9500000000000002E-2</v>
      </c>
      <c r="L320">
        <f t="shared" si="42"/>
        <v>6.9841848217617561E-2</v>
      </c>
      <c r="M320">
        <f t="shared" si="43"/>
        <v>184.428</v>
      </c>
      <c r="N320">
        <f t="shared" si="38"/>
        <v>6.9054178145087228E-2</v>
      </c>
      <c r="O320">
        <f t="shared" si="39"/>
        <v>2.6637511017714319E-2</v>
      </c>
      <c r="P320" t="e">
        <f t="shared" si="40"/>
        <v>#NUM!</v>
      </c>
      <c r="Q320">
        <f t="shared" si="47"/>
        <v>839081.59705800109</v>
      </c>
      <c r="R320" t="e">
        <f t="shared" si="47"/>
        <v>#NUM!</v>
      </c>
    </row>
    <row r="321" spans="1:18" x14ac:dyDescent="0.2">
      <c r="A321" t="s">
        <v>15</v>
      </c>
      <c r="B321" t="s">
        <v>345</v>
      </c>
      <c r="C321" t="s">
        <v>362</v>
      </c>
      <c r="D321" s="6">
        <v>300.43883999999997</v>
      </c>
      <c r="E321">
        <f t="shared" si="41"/>
        <v>300438840</v>
      </c>
      <c r="F321">
        <f t="shared" si="44"/>
        <v>9</v>
      </c>
      <c r="G321">
        <v>8.9999999999999993E-3</v>
      </c>
      <c r="H321" s="3">
        <v>11.58</v>
      </c>
      <c r="I321" s="3">
        <v>0.46</v>
      </c>
      <c r="J321">
        <v>4.0000000000000001E-3</v>
      </c>
      <c r="K321">
        <v>4.9500000000000002E-2</v>
      </c>
      <c r="L321">
        <f t="shared" si="42"/>
        <v>3.7723002890488071E-2</v>
      </c>
      <c r="M321">
        <f t="shared" si="43"/>
        <v>18.050400000000003</v>
      </c>
      <c r="N321">
        <f t="shared" si="38"/>
        <v>0.12390572390572394</v>
      </c>
      <c r="O321">
        <f t="shared" si="39"/>
        <v>3.2051534427306131E-3</v>
      </c>
      <c r="P321">
        <f t="shared" si="40"/>
        <v>3.9954859589264929E-3</v>
      </c>
      <c r="Q321">
        <f t="shared" si="47"/>
        <v>100962.33344601431</v>
      </c>
      <c r="R321">
        <f t="shared" si="47"/>
        <v>125857.80770618453</v>
      </c>
    </row>
    <row r="322" spans="1:18" x14ac:dyDescent="0.2">
      <c r="A322" t="s">
        <v>15</v>
      </c>
      <c r="B322" t="s">
        <v>345</v>
      </c>
      <c r="C322" t="s">
        <v>363</v>
      </c>
      <c r="D322" s="6">
        <v>48.950810999999995</v>
      </c>
      <c r="E322">
        <f t="shared" si="41"/>
        <v>48950810.999999993</v>
      </c>
      <c r="F322">
        <f t="shared" si="44"/>
        <v>28</v>
      </c>
      <c r="G322">
        <v>2.8000000000000001E-2</v>
      </c>
      <c r="H322" s="3">
        <v>4.3</v>
      </c>
      <c r="I322" s="3">
        <v>0.5</v>
      </c>
      <c r="J322">
        <v>1.0999999999999999E-2</v>
      </c>
      <c r="K322">
        <v>4.9500000000000002E-2</v>
      </c>
      <c r="L322">
        <f t="shared" si="42"/>
        <v>4.8577977606965493E-2</v>
      </c>
      <c r="M322">
        <f t="shared" si="43"/>
        <v>53.954999999999998</v>
      </c>
      <c r="N322">
        <f t="shared" si="38"/>
        <v>0.11904761904761904</v>
      </c>
      <c r="O322">
        <f t="shared" si="39"/>
        <v>5.9019548798418782E-3</v>
      </c>
      <c r="P322">
        <f t="shared" si="40"/>
        <v>6.0197101135203018E-3</v>
      </c>
      <c r="Q322">
        <f t="shared" si="47"/>
        <v>185911.57871501916</v>
      </c>
      <c r="R322">
        <f t="shared" si="47"/>
        <v>189620.8685758895</v>
      </c>
    </row>
    <row r="323" spans="1:18" x14ac:dyDescent="0.2">
      <c r="A323" t="s">
        <v>15</v>
      </c>
      <c r="B323" t="s">
        <v>345</v>
      </c>
      <c r="C323" t="s">
        <v>364</v>
      </c>
      <c r="D323" s="6">
        <v>39.626846999999998</v>
      </c>
      <c r="E323">
        <f t="shared" si="41"/>
        <v>39626847</v>
      </c>
      <c r="F323">
        <f t="shared" si="44"/>
        <v>60</v>
      </c>
      <c r="G323">
        <v>0.06</v>
      </c>
      <c r="H323" s="3">
        <v>4.5999999999999996</v>
      </c>
      <c r="I323" s="3">
        <v>0.5</v>
      </c>
      <c r="J323">
        <v>0.03</v>
      </c>
      <c r="K323">
        <v>4.9500000000000002E-2</v>
      </c>
      <c r="L323">
        <f t="shared" si="42"/>
        <v>6.2426871754317256E-2</v>
      </c>
      <c r="M323">
        <f t="shared" si="43"/>
        <v>147.15</v>
      </c>
      <c r="N323">
        <f t="shared" ref="N323:N386" si="48">M323/(1650*9.81*G323)</f>
        <v>0.15151515151515152</v>
      </c>
      <c r="O323">
        <f t="shared" ref="O323:O386" si="49">3.97 * (SQRT(1.65)) * (SQRT(9.81)) * ((N323-K323)^(3/2)) * ((G323)^(3/2)) * H323</f>
        <v>3.5184283241972869E-2</v>
      </c>
      <c r="P323">
        <f t="shared" ref="P323:P386" si="50">3.97 * (SQRT(1.65)) * (SQRT(9.81)) * ((N323-L323)^(3/2)) * ((G323)^(3/2)) * H323</f>
        <v>2.8713263033510399E-2</v>
      </c>
      <c r="Q323">
        <f t="shared" si="47"/>
        <v>1108304.9221221453</v>
      </c>
      <c r="R323">
        <f t="shared" si="47"/>
        <v>904467.7855555776</v>
      </c>
    </row>
    <row r="324" spans="1:18" x14ac:dyDescent="0.2">
      <c r="A324" t="s">
        <v>15</v>
      </c>
      <c r="B324" t="s">
        <v>345</v>
      </c>
      <c r="C324" t="s">
        <v>365</v>
      </c>
      <c r="D324" s="6">
        <v>19.606224300000001</v>
      </c>
      <c r="E324">
        <f t="shared" ref="E324:E387" si="51">D324*1000000</f>
        <v>19606224.300000001</v>
      </c>
      <c r="F324">
        <f t="shared" si="44"/>
        <v>110</v>
      </c>
      <c r="G324">
        <v>0.11</v>
      </c>
      <c r="H324" s="3">
        <v>5.5</v>
      </c>
      <c r="I324" s="3">
        <v>0.5</v>
      </c>
      <c r="J324">
        <v>5.2999999999999999E-2</v>
      </c>
      <c r="K324">
        <v>4.9500000000000002E-2</v>
      </c>
      <c r="L324">
        <f t="shared" si="42"/>
        <v>7.1971445691674144E-2</v>
      </c>
      <c r="M324">
        <f t="shared" si="43"/>
        <v>259.96499999999997</v>
      </c>
      <c r="N324">
        <f t="shared" si="48"/>
        <v>0.14600550964187325</v>
      </c>
      <c r="O324">
        <f t="shared" si="49"/>
        <v>9.6083068153307624E-2</v>
      </c>
      <c r="P324">
        <f t="shared" si="50"/>
        <v>6.4560380960237695E-2</v>
      </c>
      <c r="Q324">
        <f t="shared" si="47"/>
        <v>3026616.6468291902</v>
      </c>
      <c r="R324">
        <f t="shared" si="47"/>
        <v>2033652.0002474873</v>
      </c>
    </row>
    <row r="325" spans="1:18" x14ac:dyDescent="0.2">
      <c r="A325" t="s">
        <v>15</v>
      </c>
      <c r="B325" t="s">
        <v>345</v>
      </c>
      <c r="C325" t="s">
        <v>366</v>
      </c>
      <c r="D325" s="6">
        <v>60.605765999999988</v>
      </c>
      <c r="E325">
        <f t="shared" si="51"/>
        <v>60605765.999999985</v>
      </c>
      <c r="F325">
        <f t="shared" si="44"/>
        <v>100</v>
      </c>
      <c r="G325">
        <v>0.1</v>
      </c>
      <c r="H325" s="3">
        <v>6.7</v>
      </c>
      <c r="I325" s="3">
        <v>0.5</v>
      </c>
      <c r="J325">
        <v>3.5000000000000003E-2</v>
      </c>
      <c r="K325">
        <v>4.9500000000000002E-2</v>
      </c>
      <c r="L325">
        <f t="shared" ref="L325:L388" si="52">0.15 * J325^(0.25)</f>
        <v>6.4879615906081656E-2</v>
      </c>
      <c r="M325">
        <f t="shared" ref="M325:M388" si="53">1000*9.81*I325*J325</f>
        <v>171.67500000000001</v>
      </c>
      <c r="N325">
        <f t="shared" si="48"/>
        <v>0.10606060606060606</v>
      </c>
      <c r="O325">
        <f t="shared" si="49"/>
        <v>4.5521112448328724E-2</v>
      </c>
      <c r="P325">
        <f t="shared" si="50"/>
        <v>2.828049209380459E-2</v>
      </c>
      <c r="Q325">
        <f t="shared" si="47"/>
        <v>1433915.0421223547</v>
      </c>
      <c r="R325">
        <f t="shared" si="47"/>
        <v>890835.50095484464</v>
      </c>
    </row>
    <row r="326" spans="1:18" x14ac:dyDescent="0.2">
      <c r="A326" t="s">
        <v>15</v>
      </c>
      <c r="B326" t="s">
        <v>345</v>
      </c>
      <c r="C326" t="s">
        <v>367</v>
      </c>
      <c r="D326" s="6">
        <v>28.748888999999998</v>
      </c>
      <c r="E326">
        <f t="shared" si="51"/>
        <v>28748889</v>
      </c>
      <c r="F326">
        <f t="shared" ref="F326:F389" si="54">G326 * 1000</f>
        <v>100</v>
      </c>
      <c r="G326">
        <v>0.1</v>
      </c>
      <c r="H326" s="3">
        <v>7.6</v>
      </c>
      <c r="I326" s="3">
        <v>0.5</v>
      </c>
      <c r="J326">
        <v>4.2000000000000003E-2</v>
      </c>
      <c r="K326">
        <v>4.9500000000000002E-2</v>
      </c>
      <c r="L326">
        <f t="shared" si="52"/>
        <v>6.7905285837568038E-2</v>
      </c>
      <c r="M326">
        <f t="shared" si="53"/>
        <v>206.01000000000002</v>
      </c>
      <c r="N326">
        <f t="shared" si="48"/>
        <v>0.12727272727272729</v>
      </c>
      <c r="O326">
        <f t="shared" si="49"/>
        <v>8.3257155286536724E-2</v>
      </c>
      <c r="P326">
        <f t="shared" si="50"/>
        <v>5.5526854684432463E-2</v>
      </c>
      <c r="Q326">
        <f t="shared" si="47"/>
        <v>2622600.391525907</v>
      </c>
      <c r="R326">
        <f t="shared" si="47"/>
        <v>1749095.9225596227</v>
      </c>
    </row>
    <row r="327" spans="1:18" x14ac:dyDescent="0.2">
      <c r="A327" t="s">
        <v>15</v>
      </c>
      <c r="B327" t="s">
        <v>345</v>
      </c>
      <c r="C327" t="s">
        <v>368</v>
      </c>
      <c r="D327" s="6">
        <v>184.66628699999998</v>
      </c>
      <c r="E327">
        <f t="shared" si="51"/>
        <v>184666286.99999997</v>
      </c>
      <c r="F327">
        <f t="shared" si="54"/>
        <v>105</v>
      </c>
      <c r="G327">
        <v>0.105</v>
      </c>
      <c r="H327" s="3">
        <v>10.1</v>
      </c>
      <c r="I327" s="3">
        <v>0.5</v>
      </c>
      <c r="J327">
        <v>1.7999999999999999E-2</v>
      </c>
      <c r="K327">
        <v>4.9500000000000002E-2</v>
      </c>
      <c r="L327">
        <f t="shared" si="52"/>
        <v>5.4942622522270598E-2</v>
      </c>
      <c r="M327">
        <f t="shared" si="53"/>
        <v>88.289999999999992</v>
      </c>
      <c r="N327">
        <f t="shared" si="48"/>
        <v>5.1948051948051945E-2</v>
      </c>
      <c r="O327">
        <f t="shared" si="49"/>
        <v>6.6481873403256711E-4</v>
      </c>
      <c r="P327" t="e">
        <f t="shared" si="50"/>
        <v>#NUM!</v>
      </c>
      <c r="Q327">
        <f t="shared" si="47"/>
        <v>20941.790122025865</v>
      </c>
      <c r="R327" t="e">
        <f t="shared" si="47"/>
        <v>#NUM!</v>
      </c>
    </row>
    <row r="328" spans="1:18" x14ac:dyDescent="0.2">
      <c r="A328" t="s">
        <v>15</v>
      </c>
      <c r="B328" t="s">
        <v>345</v>
      </c>
      <c r="C328" t="s">
        <v>369</v>
      </c>
      <c r="D328" s="6">
        <v>559.43783999999994</v>
      </c>
      <c r="E328">
        <f t="shared" si="51"/>
        <v>559437839.99999988</v>
      </c>
      <c r="F328">
        <f t="shared" si="54"/>
        <v>105</v>
      </c>
      <c r="G328">
        <v>0.105</v>
      </c>
      <c r="H328" s="3">
        <v>10.4</v>
      </c>
      <c r="I328" s="3">
        <v>0.5</v>
      </c>
      <c r="J328">
        <v>0.01</v>
      </c>
      <c r="K328">
        <v>4.9500000000000002E-2</v>
      </c>
      <c r="L328">
        <f t="shared" si="52"/>
        <v>4.7434164902525701E-2</v>
      </c>
      <c r="M328">
        <f t="shared" si="53"/>
        <v>49.050000000000004</v>
      </c>
      <c r="N328">
        <f t="shared" si="48"/>
        <v>2.8860028860028863E-2</v>
      </c>
      <c r="O328" t="e">
        <f t="shared" si="49"/>
        <v>#NUM!</v>
      </c>
      <c r="P328" t="e">
        <f t="shared" si="50"/>
        <v>#NUM!</v>
      </c>
      <c r="Q328" t="e">
        <f t="shared" si="47"/>
        <v>#NUM!</v>
      </c>
      <c r="R328" t="e">
        <f t="shared" si="47"/>
        <v>#NUM!</v>
      </c>
    </row>
    <row r="329" spans="1:18" x14ac:dyDescent="0.2">
      <c r="A329" t="s">
        <v>15</v>
      </c>
      <c r="B329" t="s">
        <v>345</v>
      </c>
      <c r="C329" t="s">
        <v>370</v>
      </c>
      <c r="D329" s="6">
        <v>647.49749999999995</v>
      </c>
      <c r="E329">
        <f t="shared" si="51"/>
        <v>647497500</v>
      </c>
      <c r="F329">
        <f t="shared" si="54"/>
        <v>80</v>
      </c>
      <c r="G329">
        <v>0.08</v>
      </c>
      <c r="H329" s="3">
        <v>17.399999999999999</v>
      </c>
      <c r="I329" s="3">
        <v>0.5</v>
      </c>
      <c r="J329">
        <v>4.0000000000000001E-3</v>
      </c>
      <c r="K329">
        <v>4.9500000000000002E-2</v>
      </c>
      <c r="L329">
        <f t="shared" si="52"/>
        <v>3.7723002890488071E-2</v>
      </c>
      <c r="M329">
        <f t="shared" si="53"/>
        <v>19.62</v>
      </c>
      <c r="N329">
        <f t="shared" si="48"/>
        <v>1.5151515151515152E-2</v>
      </c>
      <c r="O329" t="e">
        <f t="shared" si="49"/>
        <v>#NUM!</v>
      </c>
      <c r="P329" t="e">
        <f t="shared" si="50"/>
        <v>#NUM!</v>
      </c>
      <c r="Q329" t="e">
        <f t="shared" si="47"/>
        <v>#NUM!</v>
      </c>
      <c r="R329" t="e">
        <f t="shared" si="47"/>
        <v>#NUM!</v>
      </c>
    </row>
    <row r="330" spans="1:18" x14ac:dyDescent="0.2">
      <c r="A330" t="s">
        <v>15</v>
      </c>
      <c r="B330" t="s">
        <v>345</v>
      </c>
      <c r="C330" t="s">
        <v>371</v>
      </c>
      <c r="D330" s="6">
        <v>50.504804999999998</v>
      </c>
      <c r="E330">
        <f t="shared" si="51"/>
        <v>50504805</v>
      </c>
      <c r="F330">
        <f t="shared" si="54"/>
        <v>5.7</v>
      </c>
      <c r="G330">
        <v>5.7000000000000002E-3</v>
      </c>
      <c r="H330" s="3">
        <v>4.3</v>
      </c>
      <c r="I330" s="3">
        <v>0.6</v>
      </c>
      <c r="J330">
        <v>0.01</v>
      </c>
      <c r="K330">
        <v>4.9500000000000002E-2</v>
      </c>
      <c r="L330">
        <f t="shared" si="52"/>
        <v>4.7434164902525701E-2</v>
      </c>
      <c r="M330">
        <f t="shared" si="53"/>
        <v>58.86</v>
      </c>
      <c r="N330">
        <f t="shared" si="48"/>
        <v>0.63795853269537472</v>
      </c>
      <c r="O330">
        <f t="shared" si="49"/>
        <v>1.3342017883825809E-2</v>
      </c>
      <c r="P330">
        <f t="shared" si="50"/>
        <v>1.341233698842444E-2</v>
      </c>
      <c r="Q330">
        <f t="shared" si="47"/>
        <v>420273.56334051298</v>
      </c>
      <c r="R330">
        <f t="shared" si="47"/>
        <v>422488.61513536988</v>
      </c>
    </row>
    <row r="331" spans="1:18" x14ac:dyDescent="0.2">
      <c r="A331" t="s">
        <v>15</v>
      </c>
      <c r="B331" t="s">
        <v>345</v>
      </c>
      <c r="C331" t="s">
        <v>372</v>
      </c>
      <c r="D331" s="6">
        <v>227.40112199999999</v>
      </c>
      <c r="E331">
        <f t="shared" si="51"/>
        <v>227401122</v>
      </c>
      <c r="F331">
        <f t="shared" si="54"/>
        <v>160</v>
      </c>
      <c r="G331">
        <v>0.16</v>
      </c>
      <c r="H331" s="3">
        <v>10.1</v>
      </c>
      <c r="I331" s="3">
        <v>0.6</v>
      </c>
      <c r="J331">
        <v>0.02</v>
      </c>
      <c r="K331">
        <v>4.9500000000000002E-2</v>
      </c>
      <c r="L331">
        <f t="shared" si="52"/>
        <v>5.6409046396295903E-2</v>
      </c>
      <c r="M331">
        <f t="shared" si="53"/>
        <v>117.72</v>
      </c>
      <c r="N331">
        <f t="shared" si="48"/>
        <v>4.5454545454545449E-2</v>
      </c>
      <c r="O331" t="e">
        <f t="shared" si="49"/>
        <v>#NUM!</v>
      </c>
      <c r="P331" t="e">
        <f t="shared" si="50"/>
        <v>#NUM!</v>
      </c>
      <c r="Q331" t="e">
        <f t="shared" si="47"/>
        <v>#NUM!</v>
      </c>
      <c r="R331" t="e">
        <f t="shared" si="47"/>
        <v>#NUM!</v>
      </c>
    </row>
    <row r="332" spans="1:18" x14ac:dyDescent="0.2">
      <c r="A332" t="s">
        <v>15</v>
      </c>
      <c r="B332" t="s">
        <v>345</v>
      </c>
      <c r="C332" t="s">
        <v>373</v>
      </c>
      <c r="D332" s="6">
        <v>61.123764000000001</v>
      </c>
      <c r="E332">
        <f t="shared" si="51"/>
        <v>61123764</v>
      </c>
      <c r="F332">
        <f t="shared" si="54"/>
        <v>110</v>
      </c>
      <c r="G332">
        <v>0.11</v>
      </c>
      <c r="H332" s="3">
        <v>10.4</v>
      </c>
      <c r="I332" s="3">
        <v>0.6</v>
      </c>
      <c r="J332">
        <v>2.4E-2</v>
      </c>
      <c r="K332">
        <v>4.9500000000000002E-2</v>
      </c>
      <c r="L332">
        <f t="shared" si="52"/>
        <v>5.9039690137962911E-2</v>
      </c>
      <c r="M332">
        <f t="shared" si="53"/>
        <v>141.26400000000001</v>
      </c>
      <c r="N332">
        <f t="shared" si="48"/>
        <v>7.9338842975206617E-2</v>
      </c>
      <c r="O332">
        <f t="shared" si="49"/>
        <v>3.1236496561294878E-2</v>
      </c>
      <c r="P332">
        <f t="shared" si="50"/>
        <v>1.7526944838355086E-2</v>
      </c>
      <c r="Q332">
        <f t="shared" si="47"/>
        <v>983949.6416807886</v>
      </c>
      <c r="R332">
        <f t="shared" si="47"/>
        <v>552098.76240818517</v>
      </c>
    </row>
    <row r="333" spans="1:18" x14ac:dyDescent="0.2">
      <c r="A333" t="s">
        <v>15</v>
      </c>
      <c r="B333" t="s">
        <v>345</v>
      </c>
      <c r="C333" t="s">
        <v>374</v>
      </c>
      <c r="D333" s="6">
        <v>73.814714999999993</v>
      </c>
      <c r="E333">
        <f t="shared" si="51"/>
        <v>73814714.999999985</v>
      </c>
      <c r="F333">
        <f t="shared" si="54"/>
        <v>60</v>
      </c>
      <c r="G333">
        <v>0.06</v>
      </c>
      <c r="H333" s="3">
        <v>14.9</v>
      </c>
      <c r="I333" s="3">
        <v>0.6</v>
      </c>
      <c r="J333">
        <v>1.4999999999999999E-2</v>
      </c>
      <c r="K333">
        <v>4.9500000000000002E-2</v>
      </c>
      <c r="L333">
        <f t="shared" si="52"/>
        <v>5.2494532673708745E-2</v>
      </c>
      <c r="M333">
        <f t="shared" si="53"/>
        <v>88.289999999999992</v>
      </c>
      <c r="N333">
        <f t="shared" si="48"/>
        <v>9.0909090909090912E-2</v>
      </c>
      <c r="O333">
        <f t="shared" si="49"/>
        <v>2.9472954305365871E-2</v>
      </c>
      <c r="P333">
        <f t="shared" si="50"/>
        <v>2.6334428102627566E-2</v>
      </c>
      <c r="Q333">
        <f t="shared" si="47"/>
        <v>928398.06061902491</v>
      </c>
      <c r="R333">
        <f t="shared" si="47"/>
        <v>829534.48523276835</v>
      </c>
    </row>
    <row r="334" spans="1:18" x14ac:dyDescent="0.2">
      <c r="A334" t="s">
        <v>15</v>
      </c>
      <c r="B334" t="s">
        <v>345</v>
      </c>
      <c r="C334" t="s">
        <v>375</v>
      </c>
      <c r="D334" s="6">
        <v>271.94894999999997</v>
      </c>
      <c r="E334">
        <f t="shared" si="51"/>
        <v>271948949.99999994</v>
      </c>
      <c r="F334">
        <f t="shared" si="54"/>
        <v>40</v>
      </c>
      <c r="G334">
        <v>0.04</v>
      </c>
      <c r="H334" s="3">
        <v>22.3</v>
      </c>
      <c r="I334" s="3">
        <v>0.6</v>
      </c>
      <c r="J334">
        <v>4.0000000000000001E-3</v>
      </c>
      <c r="K334">
        <v>4.9500000000000002E-2</v>
      </c>
      <c r="L334">
        <f t="shared" si="52"/>
        <v>3.7723002890488071E-2</v>
      </c>
      <c r="M334">
        <f t="shared" si="53"/>
        <v>23.544</v>
      </c>
      <c r="N334">
        <f t="shared" si="48"/>
        <v>3.6363636363636362E-2</v>
      </c>
      <c r="O334" t="e">
        <f t="shared" si="49"/>
        <v>#NUM!</v>
      </c>
      <c r="P334" t="e">
        <f t="shared" si="50"/>
        <v>#NUM!</v>
      </c>
      <c r="Q334" t="e">
        <f t="shared" si="47"/>
        <v>#NUM!</v>
      </c>
      <c r="R334" t="e">
        <f t="shared" si="47"/>
        <v>#NUM!</v>
      </c>
    </row>
    <row r="335" spans="1:18" x14ac:dyDescent="0.2">
      <c r="A335" t="s">
        <v>15</v>
      </c>
      <c r="B335" t="s">
        <v>345</v>
      </c>
      <c r="C335" t="s">
        <v>376</v>
      </c>
      <c r="D335" s="6">
        <v>318.56876999999997</v>
      </c>
      <c r="E335">
        <f t="shared" si="51"/>
        <v>318568770</v>
      </c>
      <c r="F335">
        <f t="shared" si="54"/>
        <v>65</v>
      </c>
      <c r="G335">
        <v>6.5000000000000002E-2</v>
      </c>
      <c r="H335" s="3">
        <v>22.9</v>
      </c>
      <c r="I335" s="3">
        <v>0.6</v>
      </c>
      <c r="J335">
        <v>0.01</v>
      </c>
      <c r="K335">
        <v>4.9500000000000002E-2</v>
      </c>
      <c r="L335">
        <f t="shared" si="52"/>
        <v>4.7434164902525701E-2</v>
      </c>
      <c r="M335">
        <f t="shared" si="53"/>
        <v>58.86</v>
      </c>
      <c r="N335">
        <f t="shared" si="48"/>
        <v>5.5944055944055944E-2</v>
      </c>
      <c r="O335">
        <f t="shared" si="49"/>
        <v>3.1355335567940065E-3</v>
      </c>
      <c r="P335">
        <f t="shared" si="50"/>
        <v>4.7583731816567242E-3</v>
      </c>
      <c r="Q335">
        <f t="shared" si="47"/>
        <v>98769.307039011212</v>
      </c>
      <c r="R335">
        <f t="shared" si="47"/>
        <v>149888.75522218682</v>
      </c>
    </row>
    <row r="336" spans="1:18" x14ac:dyDescent="0.2">
      <c r="A336" t="s">
        <v>15</v>
      </c>
      <c r="B336" t="s">
        <v>345</v>
      </c>
      <c r="C336" t="s">
        <v>377</v>
      </c>
      <c r="D336" s="6">
        <v>18.9846267</v>
      </c>
      <c r="E336">
        <f t="shared" si="51"/>
        <v>18984626.699999999</v>
      </c>
      <c r="F336">
        <f t="shared" si="54"/>
        <v>80</v>
      </c>
      <c r="G336">
        <v>0.08</v>
      </c>
      <c r="H336" s="3">
        <v>5.8</v>
      </c>
      <c r="I336" s="3">
        <v>0.7</v>
      </c>
      <c r="J336">
        <v>0.05</v>
      </c>
      <c r="K336">
        <v>4.9500000000000002E-2</v>
      </c>
      <c r="L336">
        <f t="shared" si="52"/>
        <v>7.0930620675238185E-2</v>
      </c>
      <c r="M336">
        <f t="shared" si="53"/>
        <v>343.35</v>
      </c>
      <c r="N336">
        <f t="shared" si="48"/>
        <v>0.26515151515151514</v>
      </c>
      <c r="O336">
        <f t="shared" si="49"/>
        <v>0.20992237312825576</v>
      </c>
      <c r="P336">
        <f t="shared" si="50"/>
        <v>0.17942125143460533</v>
      </c>
      <c r="Q336">
        <f t="shared" si="47"/>
        <v>6612554.7535400568</v>
      </c>
      <c r="R336">
        <f t="shared" si="47"/>
        <v>5651769.420190068</v>
      </c>
    </row>
    <row r="337" spans="1:18" x14ac:dyDescent="0.2">
      <c r="A337" t="s">
        <v>15</v>
      </c>
      <c r="B337" t="s">
        <v>345</v>
      </c>
      <c r="C337" t="s">
        <v>378</v>
      </c>
      <c r="D337" s="6">
        <v>102.304605</v>
      </c>
      <c r="E337">
        <f t="shared" si="51"/>
        <v>102304605</v>
      </c>
      <c r="F337">
        <f t="shared" si="54"/>
        <v>5.2</v>
      </c>
      <c r="G337">
        <v>5.1999999999999998E-3</v>
      </c>
      <c r="H337" s="3">
        <v>7.6</v>
      </c>
      <c r="I337" s="3">
        <v>0.7</v>
      </c>
      <c r="J337">
        <v>7.0000000000000001E-3</v>
      </c>
      <c r="K337">
        <v>4.9500000000000002E-2</v>
      </c>
      <c r="L337">
        <f t="shared" si="52"/>
        <v>4.3387614127786168E-2</v>
      </c>
      <c r="M337">
        <f t="shared" si="53"/>
        <v>48.069000000000003</v>
      </c>
      <c r="N337">
        <f t="shared" si="48"/>
        <v>0.57109557109557119</v>
      </c>
      <c r="O337">
        <f t="shared" si="49"/>
        <v>1.7146932292191608E-2</v>
      </c>
      <c r="P337">
        <f t="shared" si="50"/>
        <v>1.7449221447659907E-2</v>
      </c>
      <c r="Q337">
        <f t="shared" ref="Q337:R354" si="55">O337 * 31500000</f>
        <v>540128.36720403563</v>
      </c>
      <c r="R337">
        <f t="shared" si="55"/>
        <v>549650.47560128709</v>
      </c>
    </row>
    <row r="338" spans="1:18" x14ac:dyDescent="0.2">
      <c r="A338" t="s">
        <v>15</v>
      </c>
      <c r="B338" t="s">
        <v>345</v>
      </c>
      <c r="C338" t="s">
        <v>379</v>
      </c>
      <c r="D338" s="6">
        <v>70.965725999999989</v>
      </c>
      <c r="E338">
        <f t="shared" si="51"/>
        <v>70965725.999999985</v>
      </c>
      <c r="F338">
        <f t="shared" si="54"/>
        <v>21</v>
      </c>
      <c r="G338">
        <v>2.1000000000000001E-2</v>
      </c>
      <c r="H338" s="3">
        <v>9.1</v>
      </c>
      <c r="I338" s="3">
        <v>0.7</v>
      </c>
      <c r="J338">
        <v>8.0000000000000002E-3</v>
      </c>
      <c r="K338">
        <v>4.9500000000000002E-2</v>
      </c>
      <c r="L338">
        <f t="shared" si="52"/>
        <v>4.4860463436636612E-2</v>
      </c>
      <c r="M338">
        <f t="shared" si="53"/>
        <v>54.936</v>
      </c>
      <c r="N338">
        <f t="shared" si="48"/>
        <v>0.1616161616161616</v>
      </c>
      <c r="O338">
        <f t="shared" si="49"/>
        <v>1.6605029381216586E-2</v>
      </c>
      <c r="P338">
        <f t="shared" si="50"/>
        <v>1.7646331956851738E-2</v>
      </c>
      <c r="Q338">
        <f t="shared" si="55"/>
        <v>523058.42550832249</v>
      </c>
      <c r="R338">
        <f t="shared" si="55"/>
        <v>555859.4566408298</v>
      </c>
    </row>
    <row r="339" spans="1:18" x14ac:dyDescent="0.2">
      <c r="A339" t="s">
        <v>15</v>
      </c>
      <c r="B339" t="s">
        <v>345</v>
      </c>
      <c r="C339" t="s">
        <v>380</v>
      </c>
      <c r="D339" s="6">
        <v>32.115876</v>
      </c>
      <c r="E339">
        <f t="shared" si="51"/>
        <v>32115876</v>
      </c>
      <c r="F339">
        <f t="shared" si="54"/>
        <v>35</v>
      </c>
      <c r="G339">
        <v>3.5000000000000003E-2</v>
      </c>
      <c r="H339" s="3">
        <v>11.9</v>
      </c>
      <c r="I339" s="3">
        <v>0.7</v>
      </c>
      <c r="J339">
        <v>1.6E-2</v>
      </c>
      <c r="K339">
        <v>4.9500000000000002E-2</v>
      </c>
      <c r="L339">
        <f t="shared" si="52"/>
        <v>5.3348382301167681E-2</v>
      </c>
      <c r="M339">
        <f t="shared" si="53"/>
        <v>109.872</v>
      </c>
      <c r="N339">
        <f t="shared" si="48"/>
        <v>0.19393939393939394</v>
      </c>
      <c r="O339">
        <f t="shared" si="49"/>
        <v>6.8319471277099683E-2</v>
      </c>
      <c r="P339">
        <f t="shared" si="50"/>
        <v>6.5607327074674898E-2</v>
      </c>
      <c r="Q339">
        <f t="shared" si="55"/>
        <v>2152063.3452286399</v>
      </c>
      <c r="R339">
        <f t="shared" si="55"/>
        <v>2066630.8028522593</v>
      </c>
    </row>
    <row r="340" spans="1:18" x14ac:dyDescent="0.2">
      <c r="A340" t="s">
        <v>15</v>
      </c>
      <c r="B340" t="s">
        <v>345</v>
      </c>
      <c r="C340" t="s">
        <v>381</v>
      </c>
      <c r="D340" s="6">
        <v>893.54654999999991</v>
      </c>
      <c r="E340">
        <f t="shared" si="51"/>
        <v>893546549.99999988</v>
      </c>
      <c r="F340">
        <f t="shared" si="54"/>
        <v>50</v>
      </c>
      <c r="G340">
        <v>0.05</v>
      </c>
      <c r="H340" s="3">
        <v>36.6</v>
      </c>
      <c r="I340" s="3">
        <v>0.7</v>
      </c>
      <c r="J340">
        <v>3.0000000000000001E-3</v>
      </c>
      <c r="K340">
        <v>4.9500000000000002E-2</v>
      </c>
      <c r="L340">
        <f t="shared" si="52"/>
        <v>3.5105209789810736E-2</v>
      </c>
      <c r="M340">
        <f t="shared" si="53"/>
        <v>20.600999999999999</v>
      </c>
      <c r="N340">
        <f t="shared" si="48"/>
        <v>2.5454545454545452E-2</v>
      </c>
      <c r="O340" t="e">
        <f t="shared" si="49"/>
        <v>#NUM!</v>
      </c>
      <c r="P340" t="e">
        <f t="shared" si="50"/>
        <v>#NUM!</v>
      </c>
      <c r="Q340" t="e">
        <f t="shared" si="55"/>
        <v>#NUM!</v>
      </c>
      <c r="R340" t="e">
        <f t="shared" si="55"/>
        <v>#NUM!</v>
      </c>
    </row>
    <row r="341" spans="1:18" x14ac:dyDescent="0.2">
      <c r="A341" t="s">
        <v>15</v>
      </c>
      <c r="B341" t="s">
        <v>345</v>
      </c>
      <c r="C341" t="s">
        <v>382</v>
      </c>
      <c r="D341" s="6">
        <v>33.669869999999996</v>
      </c>
      <c r="E341">
        <f t="shared" si="51"/>
        <v>33669869.999999993</v>
      </c>
      <c r="F341">
        <f t="shared" si="54"/>
        <v>215</v>
      </c>
      <c r="G341">
        <v>0.215</v>
      </c>
      <c r="H341" s="3">
        <v>7.9</v>
      </c>
      <c r="I341" s="3">
        <v>0.8</v>
      </c>
      <c r="J341">
        <v>0.01</v>
      </c>
      <c r="K341">
        <v>4.9500000000000002E-2</v>
      </c>
      <c r="L341">
        <f t="shared" si="52"/>
        <v>4.7434164902525701E-2</v>
      </c>
      <c r="M341">
        <f t="shared" si="53"/>
        <v>78.48</v>
      </c>
      <c r="N341">
        <f t="shared" si="48"/>
        <v>2.255109231853418E-2</v>
      </c>
      <c r="O341" t="e">
        <f t="shared" si="49"/>
        <v>#NUM!</v>
      </c>
      <c r="P341" t="e">
        <f t="shared" si="50"/>
        <v>#NUM!</v>
      </c>
      <c r="Q341" t="e">
        <f t="shared" si="55"/>
        <v>#NUM!</v>
      </c>
      <c r="R341" t="e">
        <f t="shared" si="55"/>
        <v>#NUM!</v>
      </c>
    </row>
    <row r="342" spans="1:18" x14ac:dyDescent="0.2">
      <c r="A342" t="s">
        <v>15</v>
      </c>
      <c r="B342" t="s">
        <v>345</v>
      </c>
      <c r="C342" t="s">
        <v>383</v>
      </c>
      <c r="D342" s="6">
        <v>538.71791999999994</v>
      </c>
      <c r="E342">
        <f t="shared" si="51"/>
        <v>538717919.99999988</v>
      </c>
      <c r="F342">
        <f t="shared" si="54"/>
        <v>28</v>
      </c>
      <c r="G342">
        <v>2.8000000000000001E-2</v>
      </c>
      <c r="H342" s="3">
        <v>13.7</v>
      </c>
      <c r="I342" s="3">
        <v>0.8</v>
      </c>
      <c r="J342">
        <v>3.0000000000000001E-3</v>
      </c>
      <c r="K342">
        <v>4.9500000000000002E-2</v>
      </c>
      <c r="L342">
        <f t="shared" si="52"/>
        <v>3.5105209789810736E-2</v>
      </c>
      <c r="M342">
        <f t="shared" si="53"/>
        <v>23.544</v>
      </c>
      <c r="N342">
        <f t="shared" si="48"/>
        <v>5.1948051948051945E-2</v>
      </c>
      <c r="O342">
        <f t="shared" si="49"/>
        <v>1.2418111094080064E-4</v>
      </c>
      <c r="P342">
        <f t="shared" si="50"/>
        <v>2.2410299712928342E-3</v>
      </c>
      <c r="Q342">
        <f t="shared" si="55"/>
        <v>3911.7049946352199</v>
      </c>
      <c r="R342">
        <f t="shared" si="55"/>
        <v>70592.444095724277</v>
      </c>
    </row>
    <row r="343" spans="1:18" x14ac:dyDescent="0.2">
      <c r="A343" t="s">
        <v>15</v>
      </c>
      <c r="B343" t="s">
        <v>345</v>
      </c>
      <c r="C343" t="s">
        <v>384</v>
      </c>
      <c r="D343" s="6">
        <v>212.63817899999998</v>
      </c>
      <c r="E343">
        <f t="shared" si="51"/>
        <v>212638178.99999997</v>
      </c>
      <c r="F343">
        <f t="shared" si="54"/>
        <v>89</v>
      </c>
      <c r="G343">
        <v>8.8999999999999996E-2</v>
      </c>
      <c r="H343" s="3">
        <v>13.7</v>
      </c>
      <c r="I343" s="3">
        <v>0.8</v>
      </c>
      <c r="J343">
        <v>1.2E-2</v>
      </c>
      <c r="K343">
        <v>4.9500000000000002E-2</v>
      </c>
      <c r="L343">
        <f t="shared" si="52"/>
        <v>4.9646263794703091E-2</v>
      </c>
      <c r="M343">
        <f t="shared" si="53"/>
        <v>94.176000000000002</v>
      </c>
      <c r="N343">
        <f t="shared" si="48"/>
        <v>6.5372829417773254E-2</v>
      </c>
      <c r="O343">
        <f t="shared" si="49"/>
        <v>1.1618607568782116E-2</v>
      </c>
      <c r="P343">
        <f t="shared" si="50"/>
        <v>1.1458384644462163E-2</v>
      </c>
      <c r="Q343">
        <f t="shared" si="55"/>
        <v>365986.13841663668</v>
      </c>
      <c r="R343">
        <f t="shared" si="55"/>
        <v>360939.11630055815</v>
      </c>
    </row>
    <row r="344" spans="1:18" x14ac:dyDescent="0.2">
      <c r="A344" t="s">
        <v>15</v>
      </c>
      <c r="B344" t="s">
        <v>345</v>
      </c>
      <c r="C344" t="s">
        <v>385</v>
      </c>
      <c r="D344" s="6">
        <v>1054.1259299999999</v>
      </c>
      <c r="E344">
        <f t="shared" si="51"/>
        <v>1054125929.9999999</v>
      </c>
      <c r="F344">
        <f t="shared" si="54"/>
        <v>27</v>
      </c>
      <c r="G344">
        <v>2.7E-2</v>
      </c>
      <c r="H344" s="3">
        <v>17.37</v>
      </c>
      <c r="I344" s="3">
        <v>0.82</v>
      </c>
      <c r="J344">
        <v>3.0000000000000001E-3</v>
      </c>
      <c r="K344">
        <v>4.9500000000000002E-2</v>
      </c>
      <c r="L344">
        <f t="shared" si="52"/>
        <v>3.5105209789810736E-2</v>
      </c>
      <c r="M344">
        <f t="shared" si="53"/>
        <v>24.1326</v>
      </c>
      <c r="N344">
        <f t="shared" si="48"/>
        <v>5.5218855218855216E-2</v>
      </c>
      <c r="O344">
        <f t="shared" si="49"/>
        <v>5.3232406515603338E-4</v>
      </c>
      <c r="P344">
        <f t="shared" si="50"/>
        <v>3.5111439267452912E-3</v>
      </c>
      <c r="Q344">
        <f t="shared" si="55"/>
        <v>16768.208052415051</v>
      </c>
      <c r="R344">
        <f t="shared" si="55"/>
        <v>110601.03369247667</v>
      </c>
    </row>
    <row r="345" spans="1:18" x14ac:dyDescent="0.2">
      <c r="A345" t="s">
        <v>15</v>
      </c>
      <c r="B345" t="s">
        <v>386</v>
      </c>
      <c r="C345" t="s">
        <v>387</v>
      </c>
      <c r="D345" s="5">
        <v>17.819131199999998</v>
      </c>
      <c r="E345">
        <f t="shared" si="51"/>
        <v>17819131.199999999</v>
      </c>
      <c r="F345">
        <f t="shared" si="54"/>
        <v>22.599999999999998</v>
      </c>
      <c r="G345">
        <v>2.2599999999999999E-2</v>
      </c>
      <c r="H345" s="3">
        <v>4.5720000000000001</v>
      </c>
      <c r="I345" s="3">
        <v>0.36575999999999997</v>
      </c>
      <c r="J345">
        <v>3.3000000000000002E-2</v>
      </c>
      <c r="K345">
        <v>4.9500000000000002E-2</v>
      </c>
      <c r="L345">
        <f t="shared" si="52"/>
        <v>6.3932213930315396E-2</v>
      </c>
      <c r="M345">
        <f t="shared" si="53"/>
        <v>118.40748480000001</v>
      </c>
      <c r="N345">
        <f t="shared" si="48"/>
        <v>0.32368141592920358</v>
      </c>
      <c r="O345">
        <f t="shared" si="49"/>
        <v>3.5619915538246373E-2</v>
      </c>
      <c r="P345">
        <f t="shared" si="50"/>
        <v>3.2844843433628652E-2</v>
      </c>
      <c r="Q345">
        <f t="shared" si="55"/>
        <v>1122027.3394547608</v>
      </c>
      <c r="R345">
        <f t="shared" si="55"/>
        <v>1034612.5681593026</v>
      </c>
    </row>
    <row r="346" spans="1:18" x14ac:dyDescent="0.2">
      <c r="A346" t="s">
        <v>15</v>
      </c>
      <c r="B346" t="s">
        <v>386</v>
      </c>
      <c r="C346" t="s">
        <v>388</v>
      </c>
      <c r="D346" s="5">
        <v>70.965725999999989</v>
      </c>
      <c r="E346">
        <f t="shared" si="51"/>
        <v>70965725.999999985</v>
      </c>
      <c r="F346">
        <f t="shared" si="54"/>
        <v>21</v>
      </c>
      <c r="G346">
        <v>2.1000000000000001E-2</v>
      </c>
      <c r="H346" s="3">
        <v>9.1440000000000001</v>
      </c>
      <c r="I346" s="3">
        <v>0.67056000000000004</v>
      </c>
      <c r="J346">
        <v>1.4E-2</v>
      </c>
      <c r="K346">
        <v>4.9500000000000002E-2</v>
      </c>
      <c r="L346">
        <f t="shared" si="52"/>
        <v>5.1596859423755886E-2</v>
      </c>
      <c r="M346">
        <f t="shared" si="53"/>
        <v>92.094710400000011</v>
      </c>
      <c r="N346">
        <f t="shared" si="48"/>
        <v>0.27093333333333336</v>
      </c>
      <c r="O346">
        <f t="shared" si="49"/>
        <v>4.6312330797853095E-2</v>
      </c>
      <c r="P346">
        <f t="shared" si="50"/>
        <v>4.5656059775613669E-2</v>
      </c>
      <c r="Q346">
        <f t="shared" si="55"/>
        <v>1458838.4201323725</v>
      </c>
      <c r="R346">
        <f t="shared" si="55"/>
        <v>1438165.8829318306</v>
      </c>
    </row>
    <row r="347" spans="1:18" x14ac:dyDescent="0.2">
      <c r="A347" t="s">
        <v>15</v>
      </c>
      <c r="B347" t="s">
        <v>389</v>
      </c>
      <c r="C347" t="s">
        <v>390</v>
      </c>
      <c r="D347" s="5">
        <v>43.770830999999994</v>
      </c>
      <c r="E347">
        <f t="shared" si="51"/>
        <v>43770830.999999993</v>
      </c>
      <c r="F347">
        <f t="shared" si="54"/>
        <v>141</v>
      </c>
      <c r="G347">
        <v>0.14099999999999999</v>
      </c>
      <c r="H347" s="3">
        <v>11</v>
      </c>
      <c r="I347" s="3">
        <v>1.1200000000000001</v>
      </c>
      <c r="J347">
        <v>2.1999999999999999E-2</v>
      </c>
      <c r="K347">
        <v>4.9500000000000002E-2</v>
      </c>
      <c r="L347">
        <f t="shared" si="52"/>
        <v>5.7769276602646219E-2</v>
      </c>
      <c r="M347">
        <f t="shared" si="53"/>
        <v>241.7184</v>
      </c>
      <c r="N347">
        <f t="shared" si="48"/>
        <v>0.10591016548463357</v>
      </c>
      <c r="O347">
        <f t="shared" si="49"/>
        <v>0.12463051721996823</v>
      </c>
      <c r="P347">
        <f t="shared" si="50"/>
        <v>9.8256093668943945E-2</v>
      </c>
      <c r="Q347">
        <f t="shared" si="55"/>
        <v>3925861.2924289992</v>
      </c>
      <c r="R347">
        <f t="shared" si="55"/>
        <v>3095066.9505717345</v>
      </c>
    </row>
    <row r="348" spans="1:18" x14ac:dyDescent="0.2">
      <c r="A348" t="s">
        <v>15</v>
      </c>
      <c r="B348" t="s">
        <v>391</v>
      </c>
      <c r="C348" t="s">
        <v>392</v>
      </c>
      <c r="D348" s="5">
        <v>1.3985946</v>
      </c>
      <c r="E348">
        <f t="shared" si="51"/>
        <v>1398594.6</v>
      </c>
      <c r="F348">
        <f t="shared" si="54"/>
        <v>0.4</v>
      </c>
      <c r="G348">
        <v>4.0000000000000002E-4</v>
      </c>
      <c r="H348" s="3">
        <v>1.9659600000000002</v>
      </c>
      <c r="I348" s="3">
        <v>0.15</v>
      </c>
      <c r="J348">
        <v>4.0000000000000001E-3</v>
      </c>
      <c r="K348">
        <v>4.9500000000000002E-2</v>
      </c>
      <c r="L348">
        <f t="shared" si="52"/>
        <v>3.7723002890488071E-2</v>
      </c>
      <c r="M348">
        <f t="shared" si="53"/>
        <v>5.8860000000000001</v>
      </c>
      <c r="N348">
        <f t="shared" si="48"/>
        <v>0.90909090909090906</v>
      </c>
      <c r="O348">
        <f t="shared" si="49"/>
        <v>2.0020244062524112E-4</v>
      </c>
      <c r="P348">
        <f t="shared" si="50"/>
        <v>2.0433087139536672E-4</v>
      </c>
      <c r="Q348">
        <f t="shared" si="55"/>
        <v>6306.3768796950953</v>
      </c>
      <c r="R348">
        <f t="shared" si="55"/>
        <v>6436.4224489540511</v>
      </c>
    </row>
    <row r="349" spans="1:18" x14ac:dyDescent="0.2">
      <c r="A349" t="s">
        <v>15</v>
      </c>
      <c r="B349" t="s">
        <v>391</v>
      </c>
      <c r="C349" t="s">
        <v>393</v>
      </c>
      <c r="D349" s="5">
        <v>0.75109709999999985</v>
      </c>
      <c r="E349">
        <f t="shared" si="51"/>
        <v>751097.09999999986</v>
      </c>
      <c r="F349">
        <f t="shared" si="54"/>
        <v>1.3</v>
      </c>
      <c r="G349">
        <v>1.2999999999999999E-3</v>
      </c>
      <c r="H349" s="3">
        <v>2.3926799999999999</v>
      </c>
      <c r="I349" s="3">
        <v>0.15</v>
      </c>
      <c r="J349">
        <v>8.9999999999999993E-3</v>
      </c>
      <c r="K349">
        <v>4.9500000000000002E-2</v>
      </c>
      <c r="L349">
        <f t="shared" si="52"/>
        <v>4.6201054323615341E-2</v>
      </c>
      <c r="M349">
        <f t="shared" si="53"/>
        <v>13.243499999999999</v>
      </c>
      <c r="N349">
        <f t="shared" si="48"/>
        <v>0.62937062937062938</v>
      </c>
      <c r="O349">
        <f t="shared" si="49"/>
        <v>7.9097598623489916E-4</v>
      </c>
      <c r="P349">
        <f t="shared" si="50"/>
        <v>7.9773549715640853E-4</v>
      </c>
      <c r="Q349">
        <f t="shared" si="55"/>
        <v>24915.743566399324</v>
      </c>
      <c r="R349">
        <f t="shared" si="55"/>
        <v>25128.668160426871</v>
      </c>
    </row>
    <row r="350" spans="1:18" x14ac:dyDescent="0.2">
      <c r="A350" t="s">
        <v>15</v>
      </c>
      <c r="B350" t="s">
        <v>391</v>
      </c>
      <c r="C350" t="s">
        <v>394</v>
      </c>
      <c r="D350" s="5">
        <v>0.85469669999999998</v>
      </c>
      <c r="E350">
        <f t="shared" si="51"/>
        <v>854696.7</v>
      </c>
      <c r="F350">
        <f t="shared" si="54"/>
        <v>13.5</v>
      </c>
      <c r="G350">
        <v>1.35E-2</v>
      </c>
      <c r="H350" s="3">
        <v>2.7584400000000002</v>
      </c>
      <c r="I350" s="3">
        <v>0.18</v>
      </c>
      <c r="J350">
        <v>1.4999999999999999E-2</v>
      </c>
      <c r="K350">
        <v>4.9500000000000002E-2</v>
      </c>
      <c r="L350">
        <f t="shared" si="52"/>
        <v>5.2494532673708745E-2</v>
      </c>
      <c r="M350">
        <f t="shared" si="53"/>
        <v>26.486999999999998</v>
      </c>
      <c r="N350">
        <f t="shared" si="48"/>
        <v>0.1212121212121212</v>
      </c>
      <c r="O350">
        <f t="shared" si="49"/>
        <v>1.3271500585550927E-3</v>
      </c>
      <c r="P350">
        <f t="shared" si="50"/>
        <v>1.2448959188475456E-3</v>
      </c>
      <c r="Q350">
        <f t="shared" si="55"/>
        <v>41805.22684448542</v>
      </c>
      <c r="R350">
        <f t="shared" si="55"/>
        <v>39214.221443697686</v>
      </c>
    </row>
    <row r="351" spans="1:18" x14ac:dyDescent="0.2">
      <c r="A351" t="s">
        <v>15</v>
      </c>
      <c r="B351" t="s">
        <v>391</v>
      </c>
      <c r="C351" t="s">
        <v>395</v>
      </c>
      <c r="D351" s="5">
        <v>1.1654955</v>
      </c>
      <c r="E351">
        <f t="shared" si="51"/>
        <v>1165495.5</v>
      </c>
      <c r="F351">
        <f t="shared" si="54"/>
        <v>14.3</v>
      </c>
      <c r="G351">
        <v>1.43E-2</v>
      </c>
      <c r="H351" s="3">
        <v>3.4442400000000002</v>
      </c>
      <c r="I351" s="3">
        <v>0.18</v>
      </c>
      <c r="J351">
        <v>1.4999999999999999E-2</v>
      </c>
      <c r="K351">
        <v>4.9500000000000002E-2</v>
      </c>
      <c r="L351">
        <f t="shared" si="52"/>
        <v>5.2494532673708745E-2</v>
      </c>
      <c r="M351">
        <f t="shared" si="53"/>
        <v>26.486999999999998</v>
      </c>
      <c r="N351">
        <f t="shared" si="48"/>
        <v>0.1144310235219326</v>
      </c>
      <c r="O351">
        <f t="shared" si="49"/>
        <v>1.5564773963953446E-3</v>
      </c>
      <c r="P351">
        <f t="shared" si="50"/>
        <v>1.4500545439820405E-3</v>
      </c>
      <c r="Q351">
        <f t="shared" si="55"/>
        <v>49029.037986453353</v>
      </c>
      <c r="R351">
        <f t="shared" si="55"/>
        <v>45676.718135434276</v>
      </c>
    </row>
    <row r="352" spans="1:18" x14ac:dyDescent="0.2">
      <c r="A352" t="s">
        <v>15</v>
      </c>
      <c r="B352" t="s">
        <v>391</v>
      </c>
      <c r="C352" t="s">
        <v>396</v>
      </c>
      <c r="D352" s="5">
        <v>3.4964865000000001</v>
      </c>
      <c r="E352">
        <f t="shared" si="51"/>
        <v>3496486.5</v>
      </c>
      <c r="F352">
        <f t="shared" si="54"/>
        <v>18.8</v>
      </c>
      <c r="G352">
        <v>1.8800000000000001E-2</v>
      </c>
      <c r="H352" s="3">
        <v>2.8590240000000002</v>
      </c>
      <c r="I352" s="3">
        <v>0.3</v>
      </c>
      <c r="J352">
        <v>7.0000000000000001E-3</v>
      </c>
      <c r="K352">
        <v>4.9500000000000002E-2</v>
      </c>
      <c r="L352">
        <f t="shared" si="52"/>
        <v>4.3387614127786168E-2</v>
      </c>
      <c r="M352">
        <f t="shared" si="53"/>
        <v>20.600999999999999</v>
      </c>
      <c r="N352">
        <f t="shared" si="48"/>
        <v>6.7698259187620888E-2</v>
      </c>
      <c r="O352">
        <f t="shared" si="49"/>
        <v>2.8897902851246168E-4</v>
      </c>
      <c r="P352">
        <f t="shared" si="50"/>
        <v>4.461863514677058E-4</v>
      </c>
      <c r="Q352">
        <f t="shared" si="55"/>
        <v>9102.8393981425434</v>
      </c>
      <c r="R352">
        <f t="shared" si="55"/>
        <v>14054.870071232732</v>
      </c>
    </row>
    <row r="353" spans="1:18" x14ac:dyDescent="0.2">
      <c r="A353" t="s">
        <v>15</v>
      </c>
      <c r="B353" t="s">
        <v>391</v>
      </c>
      <c r="C353" t="s">
        <v>397</v>
      </c>
      <c r="D353" s="5">
        <v>0.95829629999999988</v>
      </c>
      <c r="E353">
        <f t="shared" si="51"/>
        <v>958296.29999999993</v>
      </c>
      <c r="F353">
        <f t="shared" si="54"/>
        <v>20.2</v>
      </c>
      <c r="G353">
        <v>2.0199999999999999E-2</v>
      </c>
      <c r="H353" s="3">
        <v>2.9260800000000002</v>
      </c>
      <c r="I353" s="3">
        <v>0.34</v>
      </c>
      <c r="J353">
        <v>6.0000000000000001E-3</v>
      </c>
      <c r="K353">
        <v>4.9500000000000002E-2</v>
      </c>
      <c r="L353">
        <f t="shared" si="52"/>
        <v>4.1747365255706111E-2</v>
      </c>
      <c r="M353">
        <f t="shared" si="53"/>
        <v>20.0124</v>
      </c>
      <c r="N353">
        <f t="shared" si="48"/>
        <v>6.120612061206121E-2</v>
      </c>
      <c r="O353">
        <f t="shared" si="49"/>
        <v>1.6994160835109105E-4</v>
      </c>
      <c r="P353">
        <f t="shared" si="50"/>
        <v>3.6421079961365687E-4</v>
      </c>
      <c r="Q353">
        <f t="shared" si="55"/>
        <v>5353.1606630593678</v>
      </c>
      <c r="R353">
        <f t="shared" si="55"/>
        <v>11472.640187830191</v>
      </c>
    </row>
    <row r="354" spans="1:18" x14ac:dyDescent="0.2">
      <c r="A354" t="s">
        <v>15</v>
      </c>
      <c r="B354" t="s">
        <v>391</v>
      </c>
      <c r="C354" t="s">
        <v>398</v>
      </c>
      <c r="D354" s="5">
        <v>14.452144199999999</v>
      </c>
      <c r="E354">
        <f t="shared" si="51"/>
        <v>14452144.199999999</v>
      </c>
      <c r="F354">
        <f t="shared" si="54"/>
        <v>21.6</v>
      </c>
      <c r="G354">
        <v>2.1600000000000001E-2</v>
      </c>
      <c r="H354" s="3">
        <v>15.331440000000001</v>
      </c>
      <c r="I354" s="3">
        <v>0.34</v>
      </c>
      <c r="J354">
        <v>4.0000000000000001E-3</v>
      </c>
      <c r="K354">
        <v>4.9500000000000002E-2</v>
      </c>
      <c r="L354">
        <f t="shared" si="52"/>
        <v>3.7723002890488071E-2</v>
      </c>
      <c r="M354">
        <f t="shared" si="53"/>
        <v>13.341600000000001</v>
      </c>
      <c r="N354">
        <f t="shared" si="48"/>
        <v>3.8159371492704833E-2</v>
      </c>
      <c r="O354" t="e">
        <f t="shared" si="49"/>
        <v>#NUM!</v>
      </c>
      <c r="P354">
        <f t="shared" si="50"/>
        <v>7.0861574646164908E-6</v>
      </c>
      <c r="Q354" t="e">
        <f t="shared" si="55"/>
        <v>#NUM!</v>
      </c>
      <c r="R354">
        <f t="shared" si="55"/>
        <v>223.21396013541946</v>
      </c>
    </row>
    <row r="355" spans="1:18" x14ac:dyDescent="0.2">
      <c r="A355" t="s">
        <v>15</v>
      </c>
      <c r="B355" t="s">
        <v>391</v>
      </c>
      <c r="C355" t="s">
        <v>399</v>
      </c>
      <c r="D355" s="5">
        <v>6.3713753999999998</v>
      </c>
      <c r="E355">
        <f t="shared" si="51"/>
        <v>6371375.3999999994</v>
      </c>
      <c r="F355">
        <f t="shared" si="54"/>
        <v>0.4</v>
      </c>
      <c r="G355">
        <v>4.0000000000000002E-4</v>
      </c>
      <c r="H355" s="3">
        <v>6.3703199999999995</v>
      </c>
      <c r="I355" s="3">
        <v>0.55000000000000004</v>
      </c>
      <c r="J355">
        <v>3.0000000000000001E-3</v>
      </c>
      <c r="K355">
        <v>4.9500000000000002E-2</v>
      </c>
      <c r="L355">
        <f t="shared" si="52"/>
        <v>3.5105209789810736E-2</v>
      </c>
      <c r="M355">
        <f t="shared" si="53"/>
        <v>16.186499999999999</v>
      </c>
      <c r="N355">
        <f t="shared" si="48"/>
        <v>2.4999999999999996</v>
      </c>
      <c r="O355">
        <f t="shared" si="49"/>
        <v>3.1224844093227333E-3</v>
      </c>
      <c r="P355">
        <f t="shared" si="50"/>
        <v>3.1500380421385279E-3</v>
      </c>
      <c r="Q355">
        <f t="shared" ref="Q355:R370" si="56">O355 * 31500000</f>
        <v>98358.258893666105</v>
      </c>
      <c r="R355">
        <f t="shared" si="56"/>
        <v>99226.198327363629</v>
      </c>
    </row>
    <row r="356" spans="1:18" x14ac:dyDescent="0.2">
      <c r="A356" t="s">
        <v>15</v>
      </c>
      <c r="B356" t="s">
        <v>391</v>
      </c>
      <c r="C356" t="s">
        <v>400</v>
      </c>
      <c r="D356" s="5">
        <v>19.735723799999999</v>
      </c>
      <c r="E356">
        <f t="shared" si="51"/>
        <v>19735723.799999997</v>
      </c>
      <c r="F356">
        <f t="shared" si="54"/>
        <v>24.1</v>
      </c>
      <c r="G356">
        <v>2.41E-2</v>
      </c>
      <c r="H356" s="3">
        <v>8.66</v>
      </c>
      <c r="I356" s="3">
        <v>0.61</v>
      </c>
      <c r="J356">
        <v>2E-3</v>
      </c>
      <c r="K356">
        <v>4.9500000000000002E-2</v>
      </c>
      <c r="L356">
        <f t="shared" si="52"/>
        <v>3.1721137903216928E-2</v>
      </c>
      <c r="M356">
        <f t="shared" si="53"/>
        <v>11.9682</v>
      </c>
      <c r="N356">
        <f t="shared" si="48"/>
        <v>3.0680246447881303E-2</v>
      </c>
      <c r="O356" t="e">
        <f t="shared" si="49"/>
        <v>#NUM!</v>
      </c>
      <c r="P356" t="e">
        <f t="shared" si="50"/>
        <v>#NUM!</v>
      </c>
      <c r="Q356" t="e">
        <f t="shared" si="56"/>
        <v>#NUM!</v>
      </c>
      <c r="R356" t="e">
        <f t="shared" si="56"/>
        <v>#NUM!</v>
      </c>
    </row>
    <row r="357" spans="1:18" x14ac:dyDescent="0.2">
      <c r="A357" t="s">
        <v>15</v>
      </c>
      <c r="B357" t="s">
        <v>391</v>
      </c>
      <c r="C357" t="s">
        <v>401</v>
      </c>
      <c r="D357" s="5">
        <v>23.465309399999999</v>
      </c>
      <c r="E357">
        <f t="shared" si="51"/>
        <v>23465309.399999999</v>
      </c>
      <c r="F357">
        <f t="shared" si="54"/>
        <v>22.4</v>
      </c>
      <c r="G357">
        <v>2.24E-2</v>
      </c>
      <c r="H357" s="3">
        <v>8.9001599999999996</v>
      </c>
      <c r="I357" s="3">
        <v>0.64</v>
      </c>
      <c r="J357">
        <v>4.0000000000000001E-3</v>
      </c>
      <c r="K357">
        <v>4.9500000000000002E-2</v>
      </c>
      <c r="L357">
        <f t="shared" si="52"/>
        <v>3.7723002890488071E-2</v>
      </c>
      <c r="M357">
        <f t="shared" si="53"/>
        <v>25.113600000000002</v>
      </c>
      <c r="N357">
        <f t="shared" si="48"/>
        <v>6.9264069264069264E-2</v>
      </c>
      <c r="O357">
        <f t="shared" si="49"/>
        <v>1.3241932660219193E-3</v>
      </c>
      <c r="P357">
        <f t="shared" si="50"/>
        <v>2.6696318969977968E-3</v>
      </c>
      <c r="Q357">
        <f t="shared" si="56"/>
        <v>41712.087879690458</v>
      </c>
      <c r="R357">
        <f t="shared" si="56"/>
        <v>84093.404755430602</v>
      </c>
    </row>
    <row r="358" spans="1:18" x14ac:dyDescent="0.2">
      <c r="A358" t="s">
        <v>15</v>
      </c>
      <c r="B358" t="s">
        <v>391</v>
      </c>
      <c r="C358" t="s">
        <v>402</v>
      </c>
      <c r="D358" s="5">
        <v>58.015775999999988</v>
      </c>
      <c r="E358">
        <f t="shared" si="51"/>
        <v>58015775.999999985</v>
      </c>
      <c r="F358">
        <f t="shared" si="54"/>
        <v>0.2</v>
      </c>
      <c r="G358">
        <v>2.0000000000000001E-4</v>
      </c>
      <c r="H358" s="3">
        <v>13.868400000000001</v>
      </c>
      <c r="I358" s="3">
        <v>0.76</v>
      </c>
      <c r="J358">
        <v>1E-3</v>
      </c>
      <c r="K358">
        <v>4.9500000000000002E-2</v>
      </c>
      <c r="L358">
        <f t="shared" si="52"/>
        <v>2.6674191150583844E-2</v>
      </c>
      <c r="M358">
        <f t="shared" si="53"/>
        <v>7.4556000000000004</v>
      </c>
      <c r="N358">
        <f t="shared" si="48"/>
        <v>2.3030303030303028</v>
      </c>
      <c r="O358">
        <f t="shared" si="49"/>
        <v>2.119500087979051E-3</v>
      </c>
      <c r="P358">
        <f t="shared" si="50"/>
        <v>2.1517838375191127E-3</v>
      </c>
      <c r="Q358">
        <f t="shared" si="56"/>
        <v>66764.252771340107</v>
      </c>
      <c r="R358">
        <f t="shared" si="56"/>
        <v>67781.190881852046</v>
      </c>
    </row>
    <row r="359" spans="1:18" x14ac:dyDescent="0.2">
      <c r="A359" t="s">
        <v>15</v>
      </c>
      <c r="B359" t="s">
        <v>391</v>
      </c>
      <c r="C359" t="s">
        <v>403</v>
      </c>
      <c r="D359" s="5">
        <v>68.116737000000001</v>
      </c>
      <c r="E359">
        <f t="shared" si="51"/>
        <v>68116737</v>
      </c>
      <c r="F359">
        <f t="shared" si="54"/>
        <v>50.3</v>
      </c>
      <c r="G359">
        <v>5.0299999999999997E-2</v>
      </c>
      <c r="H359" s="3">
        <v>20.909279999999999</v>
      </c>
      <c r="I359" s="3">
        <v>0.76200000000000001</v>
      </c>
      <c r="J359">
        <v>6.0000000000000001E-3</v>
      </c>
      <c r="K359">
        <v>4.9500000000000002E-2</v>
      </c>
      <c r="L359">
        <f t="shared" si="52"/>
        <v>4.1747365255706111E-2</v>
      </c>
      <c r="M359">
        <f t="shared" si="53"/>
        <v>44.851320000000001</v>
      </c>
      <c r="N359">
        <f t="shared" si="48"/>
        <v>5.5087655882884515E-2</v>
      </c>
      <c r="O359">
        <f t="shared" si="49"/>
        <v>1.5736296023502853E-3</v>
      </c>
      <c r="P359">
        <f t="shared" si="50"/>
        <v>5.8050501388362298E-3</v>
      </c>
      <c r="Q359">
        <f t="shared" si="56"/>
        <v>49569.332474033989</v>
      </c>
      <c r="R359">
        <f t="shared" si="56"/>
        <v>182859.07937334123</v>
      </c>
    </row>
    <row r="360" spans="1:18" x14ac:dyDescent="0.2">
      <c r="A360" t="s">
        <v>15</v>
      </c>
      <c r="B360" t="s">
        <v>391</v>
      </c>
      <c r="C360" t="s">
        <v>404</v>
      </c>
      <c r="D360" s="5">
        <v>180.26330399999998</v>
      </c>
      <c r="E360">
        <f t="shared" si="51"/>
        <v>180263303.99999997</v>
      </c>
      <c r="F360">
        <f t="shared" si="54"/>
        <v>0.1</v>
      </c>
      <c r="G360">
        <v>1E-4</v>
      </c>
      <c r="H360" s="3">
        <v>13.80744</v>
      </c>
      <c r="I360" s="3">
        <v>1.01</v>
      </c>
      <c r="J360">
        <v>2E-3</v>
      </c>
      <c r="K360">
        <v>4.9500000000000002E-2</v>
      </c>
      <c r="L360">
        <f t="shared" si="52"/>
        <v>3.1721137903216928E-2</v>
      </c>
      <c r="M360">
        <f t="shared" si="53"/>
        <v>19.816200000000002</v>
      </c>
      <c r="N360">
        <f t="shared" si="48"/>
        <v>12.242424242424242</v>
      </c>
      <c r="O360">
        <f t="shared" si="49"/>
        <v>9.3894890626457558E-3</v>
      </c>
      <c r="P360">
        <f t="shared" si="50"/>
        <v>9.410033183084766E-3</v>
      </c>
      <c r="Q360">
        <f t="shared" si="56"/>
        <v>295768.90547334129</v>
      </c>
      <c r="R360">
        <f t="shared" si="56"/>
        <v>296416.04526717012</v>
      </c>
    </row>
    <row r="361" spans="1:18" x14ac:dyDescent="0.2">
      <c r="A361" t="s">
        <v>15</v>
      </c>
      <c r="B361" t="s">
        <v>391</v>
      </c>
      <c r="C361" t="s">
        <v>405</v>
      </c>
      <c r="D361" s="5">
        <v>90.649649999999994</v>
      </c>
      <c r="E361">
        <f t="shared" si="51"/>
        <v>90649650</v>
      </c>
      <c r="F361">
        <f t="shared" si="54"/>
        <v>57.8</v>
      </c>
      <c r="G361">
        <v>5.7799999999999997E-2</v>
      </c>
      <c r="H361" s="3">
        <v>18.227039999999999</v>
      </c>
      <c r="I361" s="3">
        <v>1.04</v>
      </c>
      <c r="J361">
        <v>5.0000000000000001E-3</v>
      </c>
      <c r="K361">
        <v>4.9500000000000002E-2</v>
      </c>
      <c r="L361">
        <f t="shared" si="52"/>
        <v>3.9887219227087413E-2</v>
      </c>
      <c r="M361">
        <f t="shared" si="53"/>
        <v>51.012</v>
      </c>
      <c r="N361">
        <f t="shared" si="48"/>
        <v>5.4524483590227532E-2</v>
      </c>
      <c r="O361">
        <f t="shared" si="49"/>
        <v>1.4408276531505378E-3</v>
      </c>
      <c r="P361">
        <f t="shared" si="50"/>
        <v>7.1641515096901561E-3</v>
      </c>
      <c r="Q361">
        <f t="shared" si="56"/>
        <v>45386.07107424194</v>
      </c>
      <c r="R361">
        <f t="shared" si="56"/>
        <v>225670.77255523991</v>
      </c>
    </row>
    <row r="362" spans="1:18" x14ac:dyDescent="0.2">
      <c r="A362" t="s">
        <v>15</v>
      </c>
      <c r="B362" t="s">
        <v>391</v>
      </c>
      <c r="C362" t="s">
        <v>406</v>
      </c>
      <c r="D362" s="5">
        <v>287.48888999999997</v>
      </c>
      <c r="E362">
        <f t="shared" si="51"/>
        <v>287488889.99999994</v>
      </c>
      <c r="F362">
        <f t="shared" si="54"/>
        <v>90.4</v>
      </c>
      <c r="G362">
        <v>9.0400000000000008E-2</v>
      </c>
      <c r="H362" s="3">
        <v>41.148000000000003</v>
      </c>
      <c r="I362" s="3">
        <v>1.64592</v>
      </c>
      <c r="J362">
        <v>4.0000000000000001E-3</v>
      </c>
      <c r="K362">
        <v>4.9500000000000002E-2</v>
      </c>
      <c r="L362">
        <f t="shared" si="52"/>
        <v>3.7723002890488071E-2</v>
      </c>
      <c r="M362">
        <f t="shared" si="53"/>
        <v>64.585900800000005</v>
      </c>
      <c r="N362">
        <f t="shared" si="48"/>
        <v>4.4138374899436845E-2</v>
      </c>
      <c r="O362" t="e">
        <f t="shared" si="49"/>
        <v>#NUM!</v>
      </c>
      <c r="P362">
        <f t="shared" si="50"/>
        <v>9.1791216768285361E-3</v>
      </c>
      <c r="Q362" t="e">
        <f t="shared" si="56"/>
        <v>#NUM!</v>
      </c>
      <c r="R362">
        <f t="shared" si="56"/>
        <v>289142.33282009891</v>
      </c>
    </row>
    <row r="363" spans="1:18" x14ac:dyDescent="0.2">
      <c r="A363" t="s">
        <v>15</v>
      </c>
      <c r="B363" t="s">
        <v>391</v>
      </c>
      <c r="C363" t="s">
        <v>407</v>
      </c>
      <c r="D363" s="5">
        <v>279.71891999999997</v>
      </c>
      <c r="E363">
        <f t="shared" si="51"/>
        <v>279718919.99999994</v>
      </c>
      <c r="F363">
        <f t="shared" si="54"/>
        <v>11.299999999999999</v>
      </c>
      <c r="G363">
        <v>1.1299999999999999E-2</v>
      </c>
      <c r="H363" s="3">
        <v>29.382720000000003</v>
      </c>
      <c r="I363" s="3">
        <v>1.86</v>
      </c>
      <c r="J363">
        <v>2E-3</v>
      </c>
      <c r="K363">
        <v>4.9500000000000002E-2</v>
      </c>
      <c r="L363">
        <f t="shared" si="52"/>
        <v>3.1721137903216928E-2</v>
      </c>
      <c r="M363">
        <f t="shared" si="53"/>
        <v>36.493200000000002</v>
      </c>
      <c r="N363">
        <f t="shared" si="48"/>
        <v>0.19951729686242964</v>
      </c>
      <c r="O363">
        <f t="shared" si="49"/>
        <v>3.275583297407017E-2</v>
      </c>
      <c r="P363">
        <f t="shared" si="50"/>
        <v>3.8748033544679365E-2</v>
      </c>
      <c r="Q363">
        <f t="shared" si="56"/>
        <v>1031808.7386832103</v>
      </c>
      <c r="R363">
        <f t="shared" si="56"/>
        <v>1220563.0566574</v>
      </c>
    </row>
    <row r="364" spans="1:18" x14ac:dyDescent="0.2">
      <c r="A364" t="s">
        <v>15</v>
      </c>
      <c r="B364" t="s">
        <v>391</v>
      </c>
      <c r="C364" t="s">
        <v>408</v>
      </c>
      <c r="D364" s="5">
        <v>246.82604699999996</v>
      </c>
      <c r="E364">
        <f t="shared" si="51"/>
        <v>246826046.99999997</v>
      </c>
      <c r="F364">
        <f t="shared" si="54"/>
        <v>1.8</v>
      </c>
      <c r="G364">
        <v>1.8E-3</v>
      </c>
      <c r="H364" s="3">
        <v>27.950160000000004</v>
      </c>
      <c r="I364" s="3">
        <v>2.04</v>
      </c>
      <c r="J364">
        <v>1E-3</v>
      </c>
      <c r="K364">
        <v>4.9500000000000002E-2</v>
      </c>
      <c r="L364">
        <f t="shared" si="52"/>
        <v>2.6674191150583844E-2</v>
      </c>
      <c r="M364">
        <f t="shared" si="53"/>
        <v>20.012400000000003</v>
      </c>
      <c r="N364">
        <f t="shared" si="48"/>
        <v>0.68686868686868696</v>
      </c>
      <c r="O364">
        <f t="shared" si="49"/>
        <v>1.7347868582495242E-2</v>
      </c>
      <c r="P364">
        <f t="shared" si="50"/>
        <v>1.8288070500518609E-2</v>
      </c>
      <c r="Q364">
        <f t="shared" si="56"/>
        <v>546457.86034860008</v>
      </c>
      <c r="R364">
        <f t="shared" si="56"/>
        <v>576074.22076633619</v>
      </c>
    </row>
    <row r="365" spans="1:18" x14ac:dyDescent="0.2">
      <c r="A365" t="s">
        <v>15</v>
      </c>
      <c r="B365" t="s">
        <v>409</v>
      </c>
      <c r="C365" t="s">
        <v>410</v>
      </c>
      <c r="D365" s="6">
        <v>3.8072852999999998</v>
      </c>
      <c r="E365">
        <f t="shared" si="51"/>
        <v>3807285.3</v>
      </c>
      <c r="F365">
        <f t="shared" si="54"/>
        <v>9.4699999999999989</v>
      </c>
      <c r="G365">
        <v>9.4699999999999993E-3</v>
      </c>
      <c r="H365" s="3">
        <v>5.7607200000000001</v>
      </c>
      <c r="I365" s="3">
        <v>0.50596799999999997</v>
      </c>
      <c r="J365">
        <v>1.6E-2</v>
      </c>
      <c r="K365">
        <v>4.9500000000000002E-2</v>
      </c>
      <c r="L365">
        <f t="shared" si="52"/>
        <v>5.3348382301167681E-2</v>
      </c>
      <c r="M365">
        <f t="shared" si="53"/>
        <v>79.416737280000007</v>
      </c>
      <c r="N365">
        <f t="shared" si="48"/>
        <v>0.51809465297110502</v>
      </c>
      <c r="O365">
        <f t="shared" si="49"/>
        <v>2.7199737382928597E-2</v>
      </c>
      <c r="P365">
        <f t="shared" si="50"/>
        <v>2.6865355272567861E-2</v>
      </c>
      <c r="Q365">
        <f t="shared" si="56"/>
        <v>856791.7275622508</v>
      </c>
      <c r="R365">
        <f t="shared" si="56"/>
        <v>846258.69108588761</v>
      </c>
    </row>
    <row r="366" spans="1:18" x14ac:dyDescent="0.2">
      <c r="A366" t="s">
        <v>15</v>
      </c>
      <c r="B366" t="s">
        <v>409</v>
      </c>
      <c r="C366" t="s">
        <v>411</v>
      </c>
      <c r="D366" s="6">
        <v>13.752846899999998</v>
      </c>
      <c r="E366">
        <f t="shared" si="51"/>
        <v>13752846.899999999</v>
      </c>
      <c r="F366">
        <f t="shared" si="54"/>
        <v>10.31</v>
      </c>
      <c r="G366">
        <v>1.031E-2</v>
      </c>
      <c r="H366" s="3">
        <v>15.578328000000001</v>
      </c>
      <c r="I366" s="3">
        <v>0.57607200000000003</v>
      </c>
      <c r="J366">
        <v>5.8999999999999999E-3</v>
      </c>
      <c r="K366">
        <v>4.9500000000000002E-2</v>
      </c>
      <c r="L366">
        <f t="shared" si="52"/>
        <v>4.1572320037140544E-2</v>
      </c>
      <c r="M366">
        <f t="shared" si="53"/>
        <v>33.342471288000006</v>
      </c>
      <c r="N366">
        <f t="shared" si="48"/>
        <v>0.19979571466360996</v>
      </c>
      <c r="O366">
        <f t="shared" si="49"/>
        <v>1.517734201536442E-2</v>
      </c>
      <c r="P366">
        <f t="shared" si="50"/>
        <v>1.6393884498160951E-2</v>
      </c>
      <c r="Q366">
        <f t="shared" si="56"/>
        <v>478086.27348397922</v>
      </c>
      <c r="R366">
        <f t="shared" si="56"/>
        <v>516407.36169206997</v>
      </c>
    </row>
    <row r="367" spans="1:18" x14ac:dyDescent="0.2">
      <c r="A367" t="s">
        <v>15</v>
      </c>
      <c r="B367" t="s">
        <v>409</v>
      </c>
      <c r="C367" t="s">
        <v>412</v>
      </c>
      <c r="D367" s="6">
        <v>24.345905999999999</v>
      </c>
      <c r="E367">
        <f t="shared" si="51"/>
        <v>24345906</v>
      </c>
      <c r="F367">
        <f t="shared" si="54"/>
        <v>132.81</v>
      </c>
      <c r="G367">
        <v>0.13281000000000001</v>
      </c>
      <c r="H367" s="3">
        <v>13.3</v>
      </c>
      <c r="I367" s="3">
        <v>0.6</v>
      </c>
      <c r="J367">
        <v>1.6500000000000001E-2</v>
      </c>
      <c r="K367">
        <v>4.9500000000000002E-2</v>
      </c>
      <c r="L367">
        <f t="shared" si="52"/>
        <v>5.3760369513235796E-2</v>
      </c>
      <c r="M367">
        <f t="shared" si="53"/>
        <v>97.119</v>
      </c>
      <c r="N367">
        <f t="shared" si="48"/>
        <v>4.5177320984865599E-2</v>
      </c>
      <c r="O367" t="e">
        <f t="shared" si="49"/>
        <v>#NUM!</v>
      </c>
      <c r="P367" t="e">
        <f t="shared" si="50"/>
        <v>#NUM!</v>
      </c>
      <c r="Q367" t="e">
        <f t="shared" si="56"/>
        <v>#NUM!</v>
      </c>
      <c r="R367" t="e">
        <f t="shared" si="56"/>
        <v>#NUM!</v>
      </c>
    </row>
    <row r="368" spans="1:18" x14ac:dyDescent="0.2">
      <c r="A368" t="s">
        <v>15</v>
      </c>
      <c r="B368" t="s">
        <v>409</v>
      </c>
      <c r="C368" t="s">
        <v>413</v>
      </c>
      <c r="D368" s="6">
        <v>36.259859999999996</v>
      </c>
      <c r="E368">
        <f t="shared" si="51"/>
        <v>36259859.999999993</v>
      </c>
      <c r="F368">
        <f t="shared" si="54"/>
        <v>36.630000000000003</v>
      </c>
      <c r="G368">
        <v>3.6630000000000003E-2</v>
      </c>
      <c r="H368" s="3">
        <v>12.3</v>
      </c>
      <c r="I368" s="3">
        <v>0.8</v>
      </c>
      <c r="J368">
        <v>5.0000000000000001E-3</v>
      </c>
      <c r="K368">
        <v>4.9500000000000002E-2</v>
      </c>
      <c r="L368">
        <f t="shared" si="52"/>
        <v>3.9887219227087413E-2</v>
      </c>
      <c r="M368">
        <f t="shared" si="53"/>
        <v>39.24</v>
      </c>
      <c r="N368">
        <f t="shared" si="48"/>
        <v>6.6181884363702537E-2</v>
      </c>
      <c r="O368">
        <f t="shared" si="49"/>
        <v>2.967530092189244E-3</v>
      </c>
      <c r="P368">
        <f t="shared" si="50"/>
        <v>5.8725799583303475E-3</v>
      </c>
      <c r="Q368">
        <f t="shared" si="56"/>
        <v>93477.197903961191</v>
      </c>
      <c r="R368">
        <f t="shared" si="56"/>
        <v>184986.26868740594</v>
      </c>
    </row>
    <row r="369" spans="1:18" x14ac:dyDescent="0.2">
      <c r="A369" t="s">
        <v>15</v>
      </c>
      <c r="B369" t="s">
        <v>409</v>
      </c>
      <c r="C369" t="s">
        <v>414</v>
      </c>
      <c r="D369" s="6">
        <v>72.519719999999992</v>
      </c>
      <c r="E369">
        <f t="shared" si="51"/>
        <v>72519719.999999985</v>
      </c>
      <c r="F369">
        <f t="shared" si="54"/>
        <v>32</v>
      </c>
      <c r="G369">
        <v>3.2000000000000001E-2</v>
      </c>
      <c r="H369" s="3">
        <v>15.8</v>
      </c>
      <c r="I369" s="3">
        <v>1</v>
      </c>
      <c r="J369">
        <v>5.1999999999999998E-3</v>
      </c>
      <c r="K369">
        <v>4.9500000000000002E-2</v>
      </c>
      <c r="L369">
        <f t="shared" si="52"/>
        <v>4.0280244214239751E-2</v>
      </c>
      <c r="M369">
        <f t="shared" si="53"/>
        <v>51.012</v>
      </c>
      <c r="N369">
        <f t="shared" si="48"/>
        <v>9.8484848484848495E-2</v>
      </c>
      <c r="O369">
        <f t="shared" si="49"/>
        <v>1.5661800607281944E-2</v>
      </c>
      <c r="P369">
        <f t="shared" si="50"/>
        <v>2.0285468776237832E-2</v>
      </c>
      <c r="Q369">
        <f t="shared" si="56"/>
        <v>493346.71912938124</v>
      </c>
      <c r="R369">
        <f t="shared" si="56"/>
        <v>638992.26645149174</v>
      </c>
    </row>
    <row r="370" spans="1:18" x14ac:dyDescent="0.2">
      <c r="A370" t="s">
        <v>15</v>
      </c>
      <c r="B370" t="s">
        <v>409</v>
      </c>
      <c r="C370" t="s">
        <v>415</v>
      </c>
      <c r="D370" s="6">
        <v>65.267747999999997</v>
      </c>
      <c r="E370">
        <f t="shared" si="51"/>
        <v>65267748</v>
      </c>
      <c r="F370">
        <f t="shared" si="54"/>
        <v>7.7</v>
      </c>
      <c r="G370">
        <v>7.7000000000000002E-3</v>
      </c>
      <c r="H370" s="3">
        <v>16.5</v>
      </c>
      <c r="I370" s="3">
        <v>1</v>
      </c>
      <c r="J370">
        <v>1.6000000000000001E-3</v>
      </c>
      <c r="K370">
        <v>4.9500000000000002E-2</v>
      </c>
      <c r="L370">
        <f t="shared" si="52"/>
        <v>0.03</v>
      </c>
      <c r="M370">
        <f t="shared" si="53"/>
        <v>15.696000000000002</v>
      </c>
      <c r="N370">
        <f t="shared" si="48"/>
        <v>0.12593467138921685</v>
      </c>
      <c r="O370">
        <f t="shared" si="49"/>
        <v>3.7628994950062306E-3</v>
      </c>
      <c r="P370">
        <f t="shared" si="50"/>
        <v>5.2911540123395436E-3</v>
      </c>
      <c r="Q370">
        <f t="shared" si="56"/>
        <v>118531.33409269626</v>
      </c>
      <c r="R370">
        <f t="shared" si="56"/>
        <v>166671.35138869562</v>
      </c>
    </row>
    <row r="371" spans="1:18" x14ac:dyDescent="0.2">
      <c r="A371" t="s">
        <v>15</v>
      </c>
      <c r="B371" t="s">
        <v>409</v>
      </c>
      <c r="C371" t="s">
        <v>416</v>
      </c>
      <c r="D371" s="6">
        <v>62.936757</v>
      </c>
      <c r="E371">
        <f t="shared" si="51"/>
        <v>62936757</v>
      </c>
      <c r="F371">
        <f t="shared" si="54"/>
        <v>106.94</v>
      </c>
      <c r="G371">
        <v>0.10693999999999999</v>
      </c>
      <c r="H371" s="3">
        <v>17.7</v>
      </c>
      <c r="I371" s="3">
        <v>1</v>
      </c>
      <c r="J371">
        <v>1.2E-2</v>
      </c>
      <c r="K371">
        <v>4.9500000000000002E-2</v>
      </c>
      <c r="L371">
        <f t="shared" si="52"/>
        <v>4.9646263794703091E-2</v>
      </c>
      <c r="M371">
        <f t="shared" si="53"/>
        <v>117.72</v>
      </c>
      <c r="N371">
        <f t="shared" si="48"/>
        <v>6.8007548837921011E-2</v>
      </c>
      <c r="O371">
        <f t="shared" si="49"/>
        <v>2.4892807157533555E-2</v>
      </c>
      <c r="P371">
        <f t="shared" si="50"/>
        <v>2.4598301913418344E-2</v>
      </c>
      <c r="Q371">
        <f t="shared" ref="Q371:R386" si="57">O371 * 31500000</f>
        <v>784123.42546230694</v>
      </c>
      <c r="R371">
        <f t="shared" si="57"/>
        <v>774846.51027267787</v>
      </c>
    </row>
    <row r="372" spans="1:18" x14ac:dyDescent="0.2">
      <c r="A372" t="s">
        <v>15</v>
      </c>
      <c r="B372" t="s">
        <v>409</v>
      </c>
      <c r="C372" t="s">
        <v>417</v>
      </c>
      <c r="D372" s="6">
        <v>90.131651999999988</v>
      </c>
      <c r="E372">
        <f t="shared" si="51"/>
        <v>90131651.999999985</v>
      </c>
      <c r="F372">
        <f t="shared" si="54"/>
        <v>14</v>
      </c>
      <c r="G372">
        <v>1.4E-2</v>
      </c>
      <c r="H372" s="3">
        <v>15.85</v>
      </c>
      <c r="I372" s="3">
        <v>1.19</v>
      </c>
      <c r="J372">
        <v>2.0999999999999999E-3</v>
      </c>
      <c r="K372">
        <v>4.9500000000000002E-2</v>
      </c>
      <c r="L372">
        <f t="shared" si="52"/>
        <v>3.211042714392108E-2</v>
      </c>
      <c r="M372">
        <f t="shared" si="53"/>
        <v>24.515189999999997</v>
      </c>
      <c r="N372">
        <f t="shared" si="48"/>
        <v>0.10818181818181816</v>
      </c>
      <c r="O372">
        <f t="shared" si="49"/>
        <v>5.9613366046441969E-3</v>
      </c>
      <c r="P372">
        <f t="shared" si="50"/>
        <v>8.7987370568730957E-3</v>
      </c>
      <c r="Q372">
        <f t="shared" si="57"/>
        <v>187782.10304629221</v>
      </c>
      <c r="R372">
        <f t="shared" si="57"/>
        <v>277160.21729150251</v>
      </c>
    </row>
    <row r="373" spans="1:18" x14ac:dyDescent="0.2">
      <c r="A373" t="s">
        <v>15</v>
      </c>
      <c r="B373" t="s">
        <v>409</v>
      </c>
      <c r="C373" t="s">
        <v>418</v>
      </c>
      <c r="D373" s="6">
        <v>54.130790999999995</v>
      </c>
      <c r="E373">
        <f t="shared" si="51"/>
        <v>54130790.999999993</v>
      </c>
      <c r="F373">
        <f t="shared" si="54"/>
        <v>0.63</v>
      </c>
      <c r="G373">
        <v>6.3000000000000003E-4</v>
      </c>
      <c r="H373" s="3">
        <v>13.2</v>
      </c>
      <c r="I373" s="3">
        <v>1.2</v>
      </c>
      <c r="J373">
        <v>8.0000000000000004E-4</v>
      </c>
      <c r="K373">
        <v>4.9500000000000002E-2</v>
      </c>
      <c r="L373">
        <f t="shared" si="52"/>
        <v>2.5226892457611439E-2</v>
      </c>
      <c r="M373">
        <f t="shared" si="53"/>
        <v>9.4176000000000002</v>
      </c>
      <c r="N373">
        <f t="shared" si="48"/>
        <v>0.92352092352092352</v>
      </c>
      <c r="O373">
        <f t="shared" si="49"/>
        <v>2.7241717328462915E-3</v>
      </c>
      <c r="P373">
        <f t="shared" si="50"/>
        <v>2.8384386303453792E-3</v>
      </c>
      <c r="Q373">
        <f t="shared" si="57"/>
        <v>85811.409584658177</v>
      </c>
      <c r="R373">
        <f t="shared" si="57"/>
        <v>89410.816855879442</v>
      </c>
    </row>
    <row r="374" spans="1:18" x14ac:dyDescent="0.2">
      <c r="A374" t="s">
        <v>15</v>
      </c>
      <c r="B374" t="s">
        <v>409</v>
      </c>
      <c r="C374" t="s">
        <v>419</v>
      </c>
      <c r="D374" s="6">
        <v>69.929729999999992</v>
      </c>
      <c r="E374">
        <f t="shared" si="51"/>
        <v>69929729.999999985</v>
      </c>
      <c r="F374">
        <f t="shared" si="54"/>
        <v>0.36000000000000004</v>
      </c>
      <c r="G374">
        <v>3.6000000000000002E-4</v>
      </c>
      <c r="H374" s="3">
        <v>13.7</v>
      </c>
      <c r="I374" s="3">
        <v>1.2</v>
      </c>
      <c r="J374">
        <v>2.2000000000000001E-3</v>
      </c>
      <c r="K374">
        <v>4.9500000000000002E-2</v>
      </c>
      <c r="L374">
        <f t="shared" si="52"/>
        <v>3.24860515600199E-2</v>
      </c>
      <c r="M374">
        <f t="shared" si="53"/>
        <v>25.898400000000002</v>
      </c>
      <c r="N374">
        <f t="shared" si="48"/>
        <v>4.4444444444444446</v>
      </c>
      <c r="O374">
        <f t="shared" si="49"/>
        <v>1.3771187306007739E-2</v>
      </c>
      <c r="P374">
        <f t="shared" si="50"/>
        <v>1.3851232306091329E-2</v>
      </c>
      <c r="Q374">
        <f t="shared" si="57"/>
        <v>433792.40013924375</v>
      </c>
      <c r="R374">
        <f t="shared" si="57"/>
        <v>436313.81764187687</v>
      </c>
    </row>
    <row r="375" spans="1:18" x14ac:dyDescent="0.2">
      <c r="A375" t="s">
        <v>15</v>
      </c>
      <c r="B375" t="s">
        <v>409</v>
      </c>
      <c r="C375" t="s">
        <v>420</v>
      </c>
      <c r="D375" s="6">
        <v>81.066687000000002</v>
      </c>
      <c r="E375">
        <f t="shared" si="51"/>
        <v>81066687</v>
      </c>
      <c r="F375">
        <f t="shared" si="54"/>
        <v>14.540000000000001</v>
      </c>
      <c r="G375">
        <v>1.4540000000000001E-2</v>
      </c>
      <c r="H375" s="3">
        <v>20.100000000000001</v>
      </c>
      <c r="I375" s="3">
        <v>1.2</v>
      </c>
      <c r="J375">
        <v>2.5000000000000001E-3</v>
      </c>
      <c r="K375">
        <v>4.9500000000000002E-2</v>
      </c>
      <c r="L375">
        <f t="shared" si="52"/>
        <v>3.3541019662496847E-2</v>
      </c>
      <c r="M375">
        <f t="shared" si="53"/>
        <v>29.43</v>
      </c>
      <c r="N375">
        <f t="shared" si="48"/>
        <v>0.12504689258471927</v>
      </c>
      <c r="O375">
        <f t="shared" si="49"/>
        <v>1.1687848082636046E-2</v>
      </c>
      <c r="P375">
        <f t="shared" si="50"/>
        <v>1.5580561404351724E-2</v>
      </c>
      <c r="Q375">
        <f t="shared" si="57"/>
        <v>368167.21460303548</v>
      </c>
      <c r="R375">
        <f t="shared" si="57"/>
        <v>490787.68423707929</v>
      </c>
    </row>
    <row r="376" spans="1:18" x14ac:dyDescent="0.2">
      <c r="A376" t="s">
        <v>15</v>
      </c>
      <c r="B376" t="s">
        <v>409</v>
      </c>
      <c r="C376" t="s">
        <v>421</v>
      </c>
      <c r="D376" s="6">
        <v>90.131651999999988</v>
      </c>
      <c r="E376">
        <f t="shared" si="51"/>
        <v>90131651.999999985</v>
      </c>
      <c r="F376">
        <f t="shared" si="54"/>
        <v>26.419999999999998</v>
      </c>
      <c r="G376">
        <v>2.6419999999999999E-2</v>
      </c>
      <c r="H376" s="3">
        <v>20.399999999999999</v>
      </c>
      <c r="I376" s="3">
        <v>1.3</v>
      </c>
      <c r="J376">
        <v>5.1999999999999998E-3</v>
      </c>
      <c r="K376">
        <v>4.9500000000000002E-2</v>
      </c>
      <c r="L376">
        <f t="shared" si="52"/>
        <v>4.0280244214239751E-2</v>
      </c>
      <c r="M376">
        <f t="shared" si="53"/>
        <v>66.315600000000003</v>
      </c>
      <c r="N376">
        <f t="shared" si="48"/>
        <v>0.15507076824260776</v>
      </c>
      <c r="O376">
        <f t="shared" si="49"/>
        <v>4.7996756829441885E-2</v>
      </c>
      <c r="P376">
        <f t="shared" si="50"/>
        <v>5.441961032010461E-2</v>
      </c>
      <c r="Q376">
        <f t="shared" si="57"/>
        <v>1511897.8401274194</v>
      </c>
      <c r="R376">
        <f t="shared" si="57"/>
        <v>1714217.7250832953</v>
      </c>
    </row>
    <row r="377" spans="1:18" x14ac:dyDescent="0.2">
      <c r="A377" t="s">
        <v>15</v>
      </c>
      <c r="B377" t="s">
        <v>409</v>
      </c>
      <c r="C377" t="s">
        <v>422</v>
      </c>
      <c r="D377" s="6">
        <v>244.49505600000001</v>
      </c>
      <c r="E377">
        <f t="shared" si="51"/>
        <v>244495056</v>
      </c>
      <c r="F377">
        <f t="shared" si="54"/>
        <v>19.04</v>
      </c>
      <c r="G377">
        <v>1.9039999999999998E-2</v>
      </c>
      <c r="H377" s="3">
        <v>30.784800000000001</v>
      </c>
      <c r="I377" s="3">
        <v>1.4295120000000001</v>
      </c>
      <c r="J377">
        <v>2.0999999999999999E-3</v>
      </c>
      <c r="K377">
        <v>4.9500000000000002E-2</v>
      </c>
      <c r="L377">
        <f t="shared" si="52"/>
        <v>3.211042714392108E-2</v>
      </c>
      <c r="M377">
        <f t="shared" si="53"/>
        <v>29.449376711999999</v>
      </c>
      <c r="N377">
        <f t="shared" si="48"/>
        <v>9.5555614973262037E-2</v>
      </c>
      <c r="O377">
        <f t="shared" si="49"/>
        <v>1.2768139344875556E-2</v>
      </c>
      <c r="P377">
        <f t="shared" si="50"/>
        <v>2.0644376280302277E-2</v>
      </c>
      <c r="Q377">
        <f t="shared" si="57"/>
        <v>402196.38936358003</v>
      </c>
      <c r="R377">
        <f t="shared" si="57"/>
        <v>650297.85282952175</v>
      </c>
    </row>
    <row r="378" spans="1:18" x14ac:dyDescent="0.2">
      <c r="A378" t="s">
        <v>15</v>
      </c>
      <c r="B378" t="s">
        <v>409</v>
      </c>
      <c r="C378" t="s">
        <v>423</v>
      </c>
      <c r="D378" s="6">
        <v>261.58898999999997</v>
      </c>
      <c r="E378">
        <f t="shared" si="51"/>
        <v>261588989.99999997</v>
      </c>
      <c r="F378">
        <f t="shared" si="54"/>
        <v>2.83</v>
      </c>
      <c r="G378">
        <v>2.8300000000000001E-3</v>
      </c>
      <c r="H378" s="3">
        <v>20.399999999999999</v>
      </c>
      <c r="I378" s="3">
        <v>1.8</v>
      </c>
      <c r="J378">
        <v>1.4E-3</v>
      </c>
      <c r="K378">
        <v>4.9500000000000002E-2</v>
      </c>
      <c r="L378">
        <f t="shared" si="52"/>
        <v>2.9015046304015038E-2</v>
      </c>
      <c r="M378">
        <f t="shared" si="53"/>
        <v>24.7212</v>
      </c>
      <c r="N378">
        <f t="shared" si="48"/>
        <v>0.53967234179248313</v>
      </c>
      <c r="O378">
        <f t="shared" si="49"/>
        <v>1.6834491658266591E-2</v>
      </c>
      <c r="P378">
        <f t="shared" si="50"/>
        <v>1.7900745351026443E-2</v>
      </c>
      <c r="Q378">
        <f t="shared" si="57"/>
        <v>530286.48723539757</v>
      </c>
      <c r="R378">
        <f t="shared" si="57"/>
        <v>563873.478557333</v>
      </c>
    </row>
    <row r="379" spans="1:18" x14ac:dyDescent="0.2">
      <c r="A379" t="s">
        <v>15</v>
      </c>
      <c r="B379" t="s">
        <v>409</v>
      </c>
      <c r="C379" t="s">
        <v>424</v>
      </c>
      <c r="D379" s="6">
        <v>264.17897999999997</v>
      </c>
      <c r="E379">
        <f t="shared" si="51"/>
        <v>264178979.99999997</v>
      </c>
      <c r="F379">
        <f t="shared" si="54"/>
        <v>20.2</v>
      </c>
      <c r="G379">
        <v>2.0199999999999999E-2</v>
      </c>
      <c r="H379" s="3">
        <v>26.3</v>
      </c>
      <c r="I379" s="3">
        <v>1.8</v>
      </c>
      <c r="J379">
        <v>1.2999999999999999E-3</v>
      </c>
      <c r="K379">
        <v>4.9500000000000002E-2</v>
      </c>
      <c r="L379">
        <f t="shared" si="52"/>
        <v>2.8482433831739123E-2</v>
      </c>
      <c r="M379">
        <f t="shared" si="53"/>
        <v>22.955399999999997</v>
      </c>
      <c r="N379">
        <f t="shared" si="48"/>
        <v>7.0207020702070203E-2</v>
      </c>
      <c r="O379">
        <f t="shared" si="49"/>
        <v>3.5935708502406512E-3</v>
      </c>
      <c r="P379">
        <f t="shared" si="50"/>
        <v>1.027869201099259E-2</v>
      </c>
      <c r="Q379">
        <f t="shared" si="57"/>
        <v>113197.48178258051</v>
      </c>
      <c r="R379">
        <f t="shared" si="57"/>
        <v>323778.79834626656</v>
      </c>
    </row>
    <row r="380" spans="1:18" x14ac:dyDescent="0.2">
      <c r="A380" t="s">
        <v>15</v>
      </c>
      <c r="B380" t="s">
        <v>425</v>
      </c>
      <c r="C380" t="s">
        <v>426</v>
      </c>
      <c r="D380" s="6">
        <v>5.4130790999999991</v>
      </c>
      <c r="E380">
        <f t="shared" si="51"/>
        <v>5413079.0999999987</v>
      </c>
      <c r="F380">
        <f t="shared" si="54"/>
        <v>10.69</v>
      </c>
      <c r="G380">
        <v>1.069E-2</v>
      </c>
      <c r="H380" s="3">
        <v>4.026408</v>
      </c>
      <c r="I380" s="3">
        <v>0.44196000000000002</v>
      </c>
      <c r="J380">
        <v>1.2E-2</v>
      </c>
      <c r="K380">
        <v>4.9500000000000002E-2</v>
      </c>
      <c r="L380">
        <f t="shared" si="52"/>
        <v>4.9646263794703091E-2</v>
      </c>
      <c r="M380">
        <f t="shared" si="53"/>
        <v>52.027531199999999</v>
      </c>
      <c r="N380">
        <f t="shared" si="48"/>
        <v>0.30067862913513055</v>
      </c>
      <c r="O380">
        <f t="shared" si="49"/>
        <v>8.9479871022347234E-3</v>
      </c>
      <c r="P380">
        <f t="shared" si="50"/>
        <v>8.9401724883424998E-3</v>
      </c>
      <c r="Q380">
        <f t="shared" si="57"/>
        <v>281861.59372039378</v>
      </c>
      <c r="R380">
        <f t="shared" si="57"/>
        <v>281615.43338278873</v>
      </c>
    </row>
    <row r="381" spans="1:18" x14ac:dyDescent="0.2">
      <c r="A381" t="s">
        <v>15</v>
      </c>
      <c r="B381" t="s">
        <v>425</v>
      </c>
      <c r="C381" t="s">
        <v>427</v>
      </c>
      <c r="D381" s="6">
        <v>8.8059659999999997</v>
      </c>
      <c r="E381">
        <f t="shared" si="51"/>
        <v>8805966</v>
      </c>
      <c r="F381">
        <f t="shared" si="54"/>
        <v>4</v>
      </c>
      <c r="G381">
        <v>4.0000000000000001E-3</v>
      </c>
      <c r="H381" s="3">
        <v>5.8247280000000003</v>
      </c>
      <c r="I381" s="3">
        <v>0.49682399999999999</v>
      </c>
      <c r="J381">
        <v>6.1000000000000004E-3</v>
      </c>
      <c r="K381">
        <v>4.9500000000000002E-2</v>
      </c>
      <c r="L381">
        <f t="shared" si="52"/>
        <v>4.1920235890068623E-2</v>
      </c>
      <c r="M381">
        <f t="shared" si="53"/>
        <v>29.730444983999998</v>
      </c>
      <c r="N381">
        <f t="shared" si="48"/>
        <v>0.45918581818181819</v>
      </c>
      <c r="O381">
        <f t="shared" si="49"/>
        <v>6.1717597964757141E-3</v>
      </c>
      <c r="P381">
        <f t="shared" si="50"/>
        <v>6.3438289585613112E-3</v>
      </c>
      <c r="Q381">
        <f t="shared" si="57"/>
        <v>194410.433588985</v>
      </c>
      <c r="R381">
        <f t="shared" si="57"/>
        <v>199830.61219468131</v>
      </c>
    </row>
    <row r="382" spans="1:18" x14ac:dyDescent="0.2">
      <c r="A382" t="s">
        <v>15</v>
      </c>
      <c r="B382" t="s">
        <v>425</v>
      </c>
      <c r="C382" t="s">
        <v>428</v>
      </c>
      <c r="D382" s="6">
        <v>154.88140199999998</v>
      </c>
      <c r="E382">
        <f t="shared" si="51"/>
        <v>154881401.99999997</v>
      </c>
      <c r="F382">
        <f t="shared" si="54"/>
        <v>4.28</v>
      </c>
      <c r="G382">
        <v>4.28E-3</v>
      </c>
      <c r="H382" s="3">
        <v>22.981919999999999</v>
      </c>
      <c r="I382" s="3">
        <v>1.267968</v>
      </c>
      <c r="J382">
        <v>2.3999999999999998E-3</v>
      </c>
      <c r="K382">
        <v>4.9500000000000002E-2</v>
      </c>
      <c r="L382">
        <f t="shared" si="52"/>
        <v>3.3200457591009647E-2</v>
      </c>
      <c r="M382">
        <f t="shared" si="53"/>
        <v>29.853038591999997</v>
      </c>
      <c r="N382">
        <f t="shared" si="48"/>
        <v>0.43091520815632961</v>
      </c>
      <c r="O382">
        <f t="shared" si="49"/>
        <v>2.4211179810087153E-2</v>
      </c>
      <c r="P382">
        <f t="shared" si="50"/>
        <v>2.5779618871572565E-2</v>
      </c>
      <c r="Q382">
        <f t="shared" si="57"/>
        <v>762652.16401774529</v>
      </c>
      <c r="R382">
        <f t="shared" si="57"/>
        <v>812057.99445453577</v>
      </c>
    </row>
    <row r="383" spans="1:18" x14ac:dyDescent="0.2">
      <c r="A383" t="s">
        <v>15</v>
      </c>
      <c r="B383" t="s">
        <v>425</v>
      </c>
      <c r="C383" t="s">
        <v>429</v>
      </c>
      <c r="D383" s="6">
        <v>136.233474</v>
      </c>
      <c r="E383">
        <f t="shared" si="51"/>
        <v>136233474</v>
      </c>
      <c r="F383">
        <f t="shared" si="54"/>
        <v>17.97</v>
      </c>
      <c r="G383">
        <v>1.797E-2</v>
      </c>
      <c r="H383" s="3">
        <v>23.622</v>
      </c>
      <c r="I383" s="3">
        <v>1.344168</v>
      </c>
      <c r="J383">
        <v>1.4E-3</v>
      </c>
      <c r="K383">
        <v>4.9500000000000002E-2</v>
      </c>
      <c r="L383">
        <f t="shared" si="52"/>
        <v>2.9015046304015038E-2</v>
      </c>
      <c r="M383">
        <f t="shared" si="53"/>
        <v>18.460803311999999</v>
      </c>
      <c r="N383">
        <f t="shared" si="48"/>
        <v>6.3467233267567161E-2</v>
      </c>
      <c r="O383">
        <f t="shared" si="49"/>
        <v>1.5002766255572408E-3</v>
      </c>
      <c r="P383">
        <f t="shared" si="50"/>
        <v>5.8120716083401337E-3</v>
      </c>
      <c r="Q383">
        <f t="shared" si="57"/>
        <v>47258.713705053087</v>
      </c>
      <c r="R383">
        <f t="shared" si="57"/>
        <v>183080.25566271422</v>
      </c>
    </row>
    <row r="384" spans="1:18" x14ac:dyDescent="0.2">
      <c r="A384" t="s">
        <v>15</v>
      </c>
      <c r="B384" t="s">
        <v>425</v>
      </c>
      <c r="C384" t="s">
        <v>430</v>
      </c>
      <c r="D384" s="6">
        <v>162.65137199999998</v>
      </c>
      <c r="E384">
        <f t="shared" si="51"/>
        <v>162651371.99999997</v>
      </c>
      <c r="F384">
        <f t="shared" si="54"/>
        <v>16.95</v>
      </c>
      <c r="G384">
        <v>1.695E-2</v>
      </c>
      <c r="H384" s="3">
        <v>25.359359999999999</v>
      </c>
      <c r="I384" s="3">
        <v>1.456944</v>
      </c>
      <c r="J384">
        <v>1.9E-3</v>
      </c>
      <c r="K384">
        <v>4.9500000000000002E-2</v>
      </c>
      <c r="L384">
        <f t="shared" si="52"/>
        <v>3.131696444894766E-2</v>
      </c>
      <c r="M384">
        <f t="shared" si="53"/>
        <v>27.155979216000002</v>
      </c>
      <c r="N384">
        <f t="shared" si="48"/>
        <v>9.8978943416465542E-2</v>
      </c>
      <c r="O384">
        <f t="shared" si="49"/>
        <v>9.8376292405457817E-3</v>
      </c>
      <c r="P384">
        <f t="shared" si="50"/>
        <v>1.5731743944199676E-2</v>
      </c>
      <c r="Q384">
        <f t="shared" si="57"/>
        <v>309885.32107719214</v>
      </c>
      <c r="R384">
        <f t="shared" si="57"/>
        <v>495549.9342422898</v>
      </c>
    </row>
    <row r="385" spans="1:18" x14ac:dyDescent="0.2">
      <c r="A385" t="s">
        <v>15</v>
      </c>
      <c r="B385" t="s">
        <v>425</v>
      </c>
      <c r="C385" t="s">
        <v>431</v>
      </c>
      <c r="D385" s="6">
        <v>137.010471</v>
      </c>
      <c r="E385">
        <f t="shared" si="51"/>
        <v>137010471</v>
      </c>
      <c r="F385">
        <f t="shared" si="54"/>
        <v>1.74</v>
      </c>
      <c r="G385">
        <v>1.74E-3</v>
      </c>
      <c r="H385" s="3">
        <v>20.726400000000002</v>
      </c>
      <c r="I385" s="3">
        <v>1.502664</v>
      </c>
      <c r="J385">
        <v>1.9E-3</v>
      </c>
      <c r="K385">
        <v>4.9500000000000002E-2</v>
      </c>
      <c r="L385">
        <f t="shared" si="52"/>
        <v>3.131696444894766E-2</v>
      </c>
      <c r="M385">
        <f t="shared" si="53"/>
        <v>28.008154296000001</v>
      </c>
      <c r="N385">
        <f t="shared" si="48"/>
        <v>0.99444848484848491</v>
      </c>
      <c r="O385">
        <f t="shared" si="49"/>
        <v>2.207124999163354E-2</v>
      </c>
      <c r="P385">
        <f t="shared" si="50"/>
        <v>2.2711359128634277E-2</v>
      </c>
      <c r="Q385">
        <f t="shared" si="57"/>
        <v>695244.37473645655</v>
      </c>
      <c r="R385">
        <f t="shared" si="57"/>
        <v>715407.81255197979</v>
      </c>
    </row>
    <row r="386" spans="1:18" x14ac:dyDescent="0.2">
      <c r="A386" t="s">
        <v>15</v>
      </c>
      <c r="B386" t="s">
        <v>425</v>
      </c>
      <c r="C386" t="s">
        <v>432</v>
      </c>
      <c r="D386" s="6">
        <v>98.419619999999995</v>
      </c>
      <c r="E386">
        <f t="shared" si="51"/>
        <v>98419620</v>
      </c>
      <c r="F386">
        <f t="shared" si="54"/>
        <v>0.71</v>
      </c>
      <c r="G386">
        <v>7.1000000000000002E-4</v>
      </c>
      <c r="H386" s="3">
        <v>15.179040000000001</v>
      </c>
      <c r="I386" s="3">
        <v>1.536192</v>
      </c>
      <c r="J386">
        <v>5.0000000000000001E-4</v>
      </c>
      <c r="K386">
        <v>4.9500000000000002E-2</v>
      </c>
      <c r="L386">
        <f t="shared" si="52"/>
        <v>2.2430231718318309E-2</v>
      </c>
      <c r="M386">
        <f t="shared" si="53"/>
        <v>7.5350217599999993</v>
      </c>
      <c r="N386">
        <f t="shared" si="48"/>
        <v>0.65565172855313691</v>
      </c>
      <c r="O386">
        <f t="shared" si="49"/>
        <v>2.1645660027616643E-3</v>
      </c>
      <c r="P386">
        <f t="shared" si="50"/>
        <v>2.3111720997630934E-3</v>
      </c>
      <c r="Q386">
        <f t="shared" si="57"/>
        <v>68183.829086992424</v>
      </c>
      <c r="R386">
        <f t="shared" si="57"/>
        <v>72801.921142537438</v>
      </c>
    </row>
    <row r="387" spans="1:18" x14ac:dyDescent="0.2">
      <c r="A387" t="s">
        <v>15</v>
      </c>
      <c r="B387" t="s">
        <v>433</v>
      </c>
      <c r="C387" t="s">
        <v>434</v>
      </c>
      <c r="D387" s="6">
        <v>1.2949949999999999</v>
      </c>
      <c r="E387">
        <f t="shared" si="51"/>
        <v>1294995</v>
      </c>
      <c r="F387">
        <f t="shared" si="54"/>
        <v>2</v>
      </c>
      <c r="G387">
        <v>2E-3</v>
      </c>
      <c r="H387" s="3">
        <v>2</v>
      </c>
      <c r="I387" s="3">
        <v>0.2</v>
      </c>
      <c r="J387">
        <v>2.3E-2</v>
      </c>
      <c r="K387">
        <v>4.9500000000000002E-2</v>
      </c>
      <c r="L387">
        <f t="shared" si="52"/>
        <v>5.841484357441349E-2</v>
      </c>
      <c r="M387">
        <f t="shared" si="53"/>
        <v>45.125999999999998</v>
      </c>
      <c r="N387">
        <f t="shared" ref="N387:N450" si="58">M387/(1650*9.81*G387)</f>
        <v>1.393939393939394</v>
      </c>
      <c r="O387">
        <f t="shared" ref="O387:O450" si="59">3.97 * (SQRT(1.65)) * (SQRT(9.81)) * ((N387-K387)^(3/2)) * ((G387)^(3/2)) * H387</f>
        <v>4.4540369529679344E-3</v>
      </c>
      <c r="P387">
        <f t="shared" ref="P387:P452" si="60">3.97 * (SQRT(1.65)) * (SQRT(9.81)) * ((N387-L387)^(3/2)) * ((G387)^(3/2)) * H387</f>
        <v>4.4098090614736324E-3</v>
      </c>
      <c r="Q387">
        <f t="shared" ref="Q387:R406" si="61">O387 * 31500000</f>
        <v>140302.16401848994</v>
      </c>
      <c r="R387">
        <f t="shared" si="61"/>
        <v>138908.98543641943</v>
      </c>
    </row>
    <row r="388" spans="1:18" x14ac:dyDescent="0.2">
      <c r="A388" t="s">
        <v>15</v>
      </c>
      <c r="B388" t="s">
        <v>433</v>
      </c>
      <c r="C388" t="s">
        <v>435</v>
      </c>
      <c r="D388" s="6">
        <v>0.51799799999999996</v>
      </c>
      <c r="E388">
        <f t="shared" ref="E388:E451" si="62">D388*1000000</f>
        <v>517997.99999999994</v>
      </c>
      <c r="F388">
        <f t="shared" si="54"/>
        <v>29</v>
      </c>
      <c r="G388">
        <v>2.9000000000000001E-2</v>
      </c>
      <c r="H388" s="3">
        <v>2</v>
      </c>
      <c r="I388" s="3">
        <v>0.2</v>
      </c>
      <c r="J388">
        <v>4.7E-2</v>
      </c>
      <c r="K388">
        <v>4.9500000000000002E-2</v>
      </c>
      <c r="L388">
        <f t="shared" si="52"/>
        <v>6.9841848217617561E-2</v>
      </c>
      <c r="M388">
        <f t="shared" si="53"/>
        <v>92.213999999999999</v>
      </c>
      <c r="N388">
        <f t="shared" si="58"/>
        <v>0.19644723092998956</v>
      </c>
      <c r="O388">
        <f t="shared" si="59"/>
        <v>8.88660926376161E-3</v>
      </c>
      <c r="P388">
        <f t="shared" si="60"/>
        <v>7.1067695137556255E-3</v>
      </c>
      <c r="Q388">
        <f t="shared" si="61"/>
        <v>279928.19180849072</v>
      </c>
      <c r="R388">
        <f t="shared" si="61"/>
        <v>223863.23968330221</v>
      </c>
    </row>
    <row r="389" spans="1:18" x14ac:dyDescent="0.2">
      <c r="A389" t="s">
        <v>15</v>
      </c>
      <c r="B389" t="s">
        <v>433</v>
      </c>
      <c r="C389" t="s">
        <v>436</v>
      </c>
      <c r="D389" s="6">
        <v>3.8849849999999995</v>
      </c>
      <c r="E389">
        <f t="shared" si="62"/>
        <v>3884984.9999999995</v>
      </c>
      <c r="F389">
        <f t="shared" si="54"/>
        <v>111</v>
      </c>
      <c r="G389">
        <v>0.111</v>
      </c>
      <c r="H389" s="3">
        <v>2.9</v>
      </c>
      <c r="I389" s="3">
        <v>0.3</v>
      </c>
      <c r="J389">
        <v>1.2999999999999999E-2</v>
      </c>
      <c r="K389">
        <v>4.9500000000000002E-2</v>
      </c>
      <c r="L389">
        <f t="shared" ref="L389:L452" si="63">0.15 * J389^(0.25)</f>
        <v>5.0649725630777707E-2</v>
      </c>
      <c r="M389">
        <f t="shared" ref="M389:M452" si="64">1000*9.81*I389*J389</f>
        <v>38.259</v>
      </c>
      <c r="N389">
        <f t="shared" si="58"/>
        <v>2.1294021294021293E-2</v>
      </c>
      <c r="O389" t="e">
        <f t="shared" si="59"/>
        <v>#NUM!</v>
      </c>
      <c r="P389" t="e">
        <f t="shared" si="60"/>
        <v>#NUM!</v>
      </c>
      <c r="Q389" t="e">
        <f t="shared" si="61"/>
        <v>#NUM!</v>
      </c>
      <c r="R389" t="e">
        <f t="shared" si="61"/>
        <v>#NUM!</v>
      </c>
    </row>
    <row r="390" spans="1:18" x14ac:dyDescent="0.2">
      <c r="A390" t="s">
        <v>15</v>
      </c>
      <c r="B390" t="s">
        <v>433</v>
      </c>
      <c r="C390" t="s">
        <v>437</v>
      </c>
      <c r="D390" s="6">
        <v>26.935896</v>
      </c>
      <c r="E390">
        <f t="shared" si="62"/>
        <v>26935896</v>
      </c>
      <c r="F390">
        <f t="shared" ref="F390:F453" si="65">G390 * 1000</f>
        <v>44</v>
      </c>
      <c r="G390">
        <v>4.3999999999999997E-2</v>
      </c>
      <c r="H390" s="3">
        <v>5.3</v>
      </c>
      <c r="I390" s="3">
        <v>0.5</v>
      </c>
      <c r="J390">
        <v>1.2999999999999999E-2</v>
      </c>
      <c r="K390">
        <v>4.9500000000000002E-2</v>
      </c>
      <c r="L390">
        <f t="shared" si="63"/>
        <v>5.0649725630777707E-2</v>
      </c>
      <c r="M390">
        <f t="shared" si="64"/>
        <v>63.765000000000001</v>
      </c>
      <c r="N390">
        <f t="shared" si="58"/>
        <v>8.9531680440771366E-2</v>
      </c>
      <c r="O390">
        <f t="shared" si="59"/>
        <v>6.2578852991421784E-3</v>
      </c>
      <c r="P390">
        <f t="shared" si="60"/>
        <v>5.9902369770695133E-3</v>
      </c>
      <c r="Q390">
        <f t="shared" si="61"/>
        <v>197123.38692297862</v>
      </c>
      <c r="R390">
        <f t="shared" si="61"/>
        <v>188692.46477768966</v>
      </c>
    </row>
    <row r="391" spans="1:18" x14ac:dyDescent="0.2">
      <c r="A391" t="s">
        <v>15</v>
      </c>
      <c r="B391" t="s">
        <v>433</v>
      </c>
      <c r="C391" t="s">
        <v>438</v>
      </c>
      <c r="D391" s="6">
        <v>12.431951999999999</v>
      </c>
      <c r="E391">
        <f t="shared" si="62"/>
        <v>12431951.999999998</v>
      </c>
      <c r="F391">
        <f t="shared" si="65"/>
        <v>21.69</v>
      </c>
      <c r="G391">
        <v>2.1690000000000001E-2</v>
      </c>
      <c r="H391" s="3">
        <v>9.0525599999999997</v>
      </c>
      <c r="I391" s="3">
        <v>0.51816000000000006</v>
      </c>
      <c r="J391">
        <v>1.1000000000000001E-2</v>
      </c>
      <c r="K391">
        <v>4.9500000000000002E-2</v>
      </c>
      <c r="L391">
        <f t="shared" si="63"/>
        <v>4.8577977606965493E-2</v>
      </c>
      <c r="M391">
        <f t="shared" si="64"/>
        <v>55.914645600000014</v>
      </c>
      <c r="N391">
        <f t="shared" si="58"/>
        <v>0.15926233287229141</v>
      </c>
      <c r="O391">
        <f t="shared" si="59"/>
        <v>1.6796071545014092E-2</v>
      </c>
      <c r="P391">
        <f t="shared" si="60"/>
        <v>1.700815018289125E-2</v>
      </c>
      <c r="Q391">
        <f t="shared" si="61"/>
        <v>529076.25366794388</v>
      </c>
      <c r="R391">
        <f t="shared" si="61"/>
        <v>535756.73076107434</v>
      </c>
    </row>
    <row r="392" spans="1:18" x14ac:dyDescent="0.2">
      <c r="A392" t="s">
        <v>15</v>
      </c>
      <c r="B392" t="s">
        <v>433</v>
      </c>
      <c r="C392" t="s">
        <v>439</v>
      </c>
      <c r="D392" s="6">
        <v>43.252832999999995</v>
      </c>
      <c r="E392">
        <f t="shared" si="62"/>
        <v>43252832.999999993</v>
      </c>
      <c r="F392">
        <f t="shared" si="65"/>
        <v>113</v>
      </c>
      <c r="G392">
        <v>0.113</v>
      </c>
      <c r="H392" s="3">
        <v>7.4</v>
      </c>
      <c r="I392" s="3">
        <v>0.6</v>
      </c>
      <c r="J392">
        <v>2.8000000000000001E-2</v>
      </c>
      <c r="K392">
        <v>4.9500000000000002E-2</v>
      </c>
      <c r="L392">
        <f t="shared" si="63"/>
        <v>6.1359352338525706E-2</v>
      </c>
      <c r="M392">
        <f t="shared" si="64"/>
        <v>164.80799999999999</v>
      </c>
      <c r="N392">
        <f t="shared" si="58"/>
        <v>9.010458567980692E-2</v>
      </c>
      <c r="O392">
        <f t="shared" si="59"/>
        <v>3.6734911053585811E-2</v>
      </c>
      <c r="P392">
        <f t="shared" si="60"/>
        <v>2.1880897168701976E-2</v>
      </c>
      <c r="Q392">
        <f t="shared" si="61"/>
        <v>1157149.6981879531</v>
      </c>
      <c r="R392">
        <f t="shared" si="61"/>
        <v>689248.26081411226</v>
      </c>
    </row>
    <row r="393" spans="1:18" x14ac:dyDescent="0.2">
      <c r="A393" t="s">
        <v>15</v>
      </c>
      <c r="B393" t="s">
        <v>433</v>
      </c>
      <c r="C393" t="s">
        <v>440</v>
      </c>
      <c r="D393" s="6">
        <v>78.217697999999999</v>
      </c>
      <c r="E393">
        <f t="shared" si="62"/>
        <v>78217698</v>
      </c>
      <c r="F393">
        <f t="shared" si="65"/>
        <v>114</v>
      </c>
      <c r="G393">
        <v>0.114</v>
      </c>
      <c r="H393" s="3">
        <v>8.3000000000000007</v>
      </c>
      <c r="I393" s="3">
        <v>0.7</v>
      </c>
      <c r="J393">
        <v>6.0000000000000001E-3</v>
      </c>
      <c r="K393">
        <v>4.9500000000000002E-2</v>
      </c>
      <c r="L393">
        <f t="shared" si="63"/>
        <v>4.1747365255706111E-2</v>
      </c>
      <c r="M393">
        <f t="shared" si="64"/>
        <v>41.201999999999998</v>
      </c>
      <c r="N393">
        <f t="shared" si="58"/>
        <v>2.2328548644338118E-2</v>
      </c>
      <c r="O393" t="e">
        <f t="shared" si="59"/>
        <v>#NUM!</v>
      </c>
      <c r="P393" t="e">
        <f t="shared" si="60"/>
        <v>#NUM!</v>
      </c>
      <c r="Q393" t="e">
        <f t="shared" si="61"/>
        <v>#NUM!</v>
      </c>
      <c r="R393" t="e">
        <f t="shared" si="61"/>
        <v>#NUM!</v>
      </c>
    </row>
    <row r="394" spans="1:18" x14ac:dyDescent="0.2">
      <c r="A394" t="s">
        <v>15</v>
      </c>
      <c r="B394" t="s">
        <v>433</v>
      </c>
      <c r="C394" t="s">
        <v>441</v>
      </c>
      <c r="D394" s="6">
        <v>63.454754999999992</v>
      </c>
      <c r="E394">
        <f t="shared" si="62"/>
        <v>63454754.999999993</v>
      </c>
      <c r="F394">
        <f t="shared" si="65"/>
        <v>119</v>
      </c>
      <c r="G394">
        <v>0.11899999999999999</v>
      </c>
      <c r="H394" s="3">
        <v>13</v>
      </c>
      <c r="I394" s="3">
        <v>0.9</v>
      </c>
      <c r="J394">
        <v>4.0000000000000001E-3</v>
      </c>
      <c r="K394">
        <v>4.9500000000000002E-2</v>
      </c>
      <c r="L394">
        <f t="shared" si="63"/>
        <v>3.7723002890488071E-2</v>
      </c>
      <c r="M394">
        <f t="shared" si="64"/>
        <v>35.316000000000003</v>
      </c>
      <c r="N394">
        <f t="shared" si="58"/>
        <v>1.8334606569900689E-2</v>
      </c>
      <c r="O394" t="e">
        <f t="shared" si="59"/>
        <v>#NUM!</v>
      </c>
      <c r="P394" t="e">
        <f t="shared" si="60"/>
        <v>#NUM!</v>
      </c>
      <c r="Q394" t="e">
        <f t="shared" si="61"/>
        <v>#NUM!</v>
      </c>
      <c r="R394" t="e">
        <f t="shared" si="61"/>
        <v>#NUM!</v>
      </c>
    </row>
    <row r="395" spans="1:18" x14ac:dyDescent="0.2">
      <c r="A395" t="s">
        <v>15</v>
      </c>
      <c r="B395" t="s">
        <v>433</v>
      </c>
      <c r="C395" t="s">
        <v>442</v>
      </c>
      <c r="D395" s="6">
        <v>126.65051099999998</v>
      </c>
      <c r="E395">
        <f t="shared" si="62"/>
        <v>126650510.99999999</v>
      </c>
      <c r="F395">
        <f t="shared" si="65"/>
        <v>152</v>
      </c>
      <c r="G395">
        <v>0.152</v>
      </c>
      <c r="H395" s="3">
        <v>14.2</v>
      </c>
      <c r="I395" s="3">
        <v>0.9</v>
      </c>
      <c r="J395">
        <v>2.1000000000000001E-2</v>
      </c>
      <c r="K395">
        <v>4.9500000000000002E-2</v>
      </c>
      <c r="L395">
        <f t="shared" si="63"/>
        <v>5.71013114375898E-2</v>
      </c>
      <c r="M395">
        <f t="shared" si="64"/>
        <v>185.40900000000002</v>
      </c>
      <c r="N395">
        <f t="shared" si="58"/>
        <v>7.5358851674641153E-2</v>
      </c>
      <c r="O395">
        <f t="shared" si="59"/>
        <v>5.5890058148651237E-2</v>
      </c>
      <c r="P395">
        <f t="shared" si="60"/>
        <v>3.3157677908067201E-2</v>
      </c>
      <c r="Q395">
        <f t="shared" si="61"/>
        <v>1760536.8316825139</v>
      </c>
      <c r="R395">
        <f t="shared" si="61"/>
        <v>1044466.8541041168</v>
      </c>
    </row>
    <row r="396" spans="1:18" x14ac:dyDescent="0.2">
      <c r="A396" t="s">
        <v>15</v>
      </c>
      <c r="B396" t="s">
        <v>433</v>
      </c>
      <c r="C396" t="s">
        <v>443</v>
      </c>
      <c r="D396" s="6">
        <v>127.168509</v>
      </c>
      <c r="E396">
        <f t="shared" si="62"/>
        <v>127168509</v>
      </c>
      <c r="F396">
        <f t="shared" si="65"/>
        <v>222</v>
      </c>
      <c r="G396">
        <v>0.222</v>
      </c>
      <c r="H396" s="3">
        <v>15.4</v>
      </c>
      <c r="I396" s="3">
        <v>1</v>
      </c>
      <c r="J396">
        <v>3.0000000000000001E-3</v>
      </c>
      <c r="K396">
        <v>4.9500000000000002E-2</v>
      </c>
      <c r="L396">
        <f t="shared" si="63"/>
        <v>3.5105209789810736E-2</v>
      </c>
      <c r="M396">
        <f t="shared" si="64"/>
        <v>29.43</v>
      </c>
      <c r="N396">
        <f t="shared" si="58"/>
        <v>8.1900081900081901E-3</v>
      </c>
      <c r="O396" t="e">
        <f t="shared" si="59"/>
        <v>#NUM!</v>
      </c>
      <c r="P396" t="e">
        <f t="shared" si="60"/>
        <v>#NUM!</v>
      </c>
      <c r="Q396" t="e">
        <f t="shared" si="61"/>
        <v>#NUM!</v>
      </c>
      <c r="R396" t="e">
        <f t="shared" si="61"/>
        <v>#NUM!</v>
      </c>
    </row>
    <row r="397" spans="1:18" x14ac:dyDescent="0.2">
      <c r="A397" t="s">
        <v>15</v>
      </c>
      <c r="B397" t="s">
        <v>433</v>
      </c>
      <c r="C397" t="s">
        <v>444</v>
      </c>
      <c r="D397" s="6">
        <v>161.87437499999999</v>
      </c>
      <c r="E397">
        <f t="shared" si="62"/>
        <v>161874375</v>
      </c>
      <c r="F397">
        <f t="shared" si="65"/>
        <v>86</v>
      </c>
      <c r="G397">
        <v>8.5999999999999993E-2</v>
      </c>
      <c r="H397" s="3">
        <v>25.8</v>
      </c>
      <c r="I397" s="3">
        <v>1</v>
      </c>
      <c r="J397">
        <v>4.0000000000000001E-3</v>
      </c>
      <c r="K397">
        <v>4.9500000000000002E-2</v>
      </c>
      <c r="L397">
        <f t="shared" si="63"/>
        <v>3.7723002890488071E-2</v>
      </c>
      <c r="M397">
        <f t="shared" si="64"/>
        <v>39.24</v>
      </c>
      <c r="N397">
        <f t="shared" si="58"/>
        <v>2.8188865398167725E-2</v>
      </c>
      <c r="O397" t="e">
        <f t="shared" si="59"/>
        <v>#NUM!</v>
      </c>
      <c r="P397" t="e">
        <f t="shared" si="60"/>
        <v>#NUM!</v>
      </c>
      <c r="Q397" t="e">
        <f t="shared" si="61"/>
        <v>#NUM!</v>
      </c>
      <c r="R397" t="e">
        <f t="shared" si="61"/>
        <v>#NUM!</v>
      </c>
    </row>
    <row r="398" spans="1:18" x14ac:dyDescent="0.2">
      <c r="A398" t="s">
        <v>15</v>
      </c>
      <c r="B398" t="s">
        <v>433</v>
      </c>
      <c r="C398" t="s">
        <v>445</v>
      </c>
      <c r="D398" s="6">
        <v>264.17897999999997</v>
      </c>
      <c r="E398">
        <f t="shared" si="62"/>
        <v>264178979.99999997</v>
      </c>
      <c r="F398">
        <f t="shared" si="65"/>
        <v>51</v>
      </c>
      <c r="G398">
        <v>5.0999999999999997E-2</v>
      </c>
      <c r="H398" s="3">
        <v>35.75</v>
      </c>
      <c r="I398" s="3">
        <v>1.49</v>
      </c>
      <c r="J398">
        <v>4.0000000000000001E-3</v>
      </c>
      <c r="K398">
        <v>4.9500000000000002E-2</v>
      </c>
      <c r="L398">
        <f t="shared" si="63"/>
        <v>3.7723002890488071E-2</v>
      </c>
      <c r="M398">
        <f t="shared" si="64"/>
        <v>58.467599999999997</v>
      </c>
      <c r="N398">
        <f t="shared" si="58"/>
        <v>7.0825906120023763E-2</v>
      </c>
      <c r="O398">
        <f t="shared" si="59"/>
        <v>2.0481394954818686E-2</v>
      </c>
      <c r="P398">
        <f t="shared" si="60"/>
        <v>3.9609322998419509E-2</v>
      </c>
      <c r="Q398">
        <f t="shared" si="61"/>
        <v>645163.94107678859</v>
      </c>
      <c r="R398">
        <f t="shared" si="61"/>
        <v>1247693.6744502145</v>
      </c>
    </row>
    <row r="399" spans="1:18" x14ac:dyDescent="0.2">
      <c r="A399" t="s">
        <v>15</v>
      </c>
      <c r="B399" t="s">
        <v>433</v>
      </c>
      <c r="C399" t="s">
        <v>446</v>
      </c>
      <c r="D399" s="6">
        <v>264.17897999999997</v>
      </c>
      <c r="E399">
        <f t="shared" si="62"/>
        <v>264178979.99999997</v>
      </c>
      <c r="F399">
        <f t="shared" si="65"/>
        <v>51</v>
      </c>
      <c r="G399">
        <v>5.0999999999999997E-2</v>
      </c>
      <c r="H399" s="3">
        <v>24</v>
      </c>
      <c r="I399" s="3">
        <v>1.5</v>
      </c>
      <c r="J399">
        <v>4.0000000000000001E-3</v>
      </c>
      <c r="K399">
        <v>4.9500000000000002E-2</v>
      </c>
      <c r="L399">
        <f t="shared" si="63"/>
        <v>3.7723002890488071E-2</v>
      </c>
      <c r="M399">
        <f t="shared" si="64"/>
        <v>58.86</v>
      </c>
      <c r="N399">
        <f t="shared" si="58"/>
        <v>7.130124777183601E-2</v>
      </c>
      <c r="O399">
        <f t="shared" si="59"/>
        <v>1.421201033001325E-2</v>
      </c>
      <c r="P399">
        <f t="shared" si="60"/>
        <v>2.7165673487314815E-2</v>
      </c>
      <c r="Q399">
        <f t="shared" si="61"/>
        <v>447678.3253954174</v>
      </c>
      <c r="R399">
        <f t="shared" si="61"/>
        <v>855718.71485041664</v>
      </c>
    </row>
    <row r="400" spans="1:18" x14ac:dyDescent="0.2">
      <c r="A400" t="s">
        <v>15</v>
      </c>
      <c r="B400" t="s">
        <v>433</v>
      </c>
      <c r="C400" t="s">
        <v>447</v>
      </c>
      <c r="D400" s="6">
        <v>189.32826899999998</v>
      </c>
      <c r="E400">
        <f t="shared" si="62"/>
        <v>189328268.99999997</v>
      </c>
      <c r="F400">
        <f t="shared" si="65"/>
        <v>84</v>
      </c>
      <c r="G400">
        <v>8.4000000000000005E-2</v>
      </c>
      <c r="H400" s="3">
        <v>23.7</v>
      </c>
      <c r="I400" s="3">
        <v>1.6</v>
      </c>
      <c r="J400">
        <v>3.0000000000000001E-3</v>
      </c>
      <c r="K400">
        <v>4.9500000000000002E-2</v>
      </c>
      <c r="L400">
        <f t="shared" si="63"/>
        <v>3.5105209789810736E-2</v>
      </c>
      <c r="M400">
        <f t="shared" si="64"/>
        <v>47.088000000000001</v>
      </c>
      <c r="N400">
        <f t="shared" si="58"/>
        <v>3.4632034632034625E-2</v>
      </c>
      <c r="O400" t="e">
        <f t="shared" si="59"/>
        <v>#NUM!</v>
      </c>
      <c r="P400" t="e">
        <f t="shared" si="60"/>
        <v>#NUM!</v>
      </c>
      <c r="Q400" t="e">
        <f t="shared" si="61"/>
        <v>#NUM!</v>
      </c>
      <c r="R400" t="e">
        <f t="shared" si="61"/>
        <v>#NUM!</v>
      </c>
    </row>
    <row r="401" spans="1:18" x14ac:dyDescent="0.2">
      <c r="A401" t="s">
        <v>15</v>
      </c>
      <c r="B401" t="s">
        <v>448</v>
      </c>
      <c r="C401" t="s">
        <v>449</v>
      </c>
      <c r="D401" s="6">
        <v>13.208948999999999</v>
      </c>
      <c r="E401">
        <f t="shared" si="62"/>
        <v>13208948.999999998</v>
      </c>
      <c r="F401">
        <f t="shared" si="65"/>
        <v>13.860000000000001</v>
      </c>
      <c r="G401">
        <v>1.3860000000000001E-2</v>
      </c>
      <c r="H401" s="3">
        <v>10.54608</v>
      </c>
      <c r="I401" s="3">
        <v>0.36575999999999997</v>
      </c>
      <c r="J401">
        <v>1.2E-2</v>
      </c>
      <c r="K401">
        <v>4.9500000000000002E-2</v>
      </c>
      <c r="L401">
        <f t="shared" si="63"/>
        <v>4.9646263794703091E-2</v>
      </c>
      <c r="M401">
        <f t="shared" si="64"/>
        <v>43.057267199999998</v>
      </c>
      <c r="N401">
        <f t="shared" si="58"/>
        <v>0.19192443919716645</v>
      </c>
      <c r="O401">
        <f t="shared" si="59"/>
        <v>1.4773373117784738E-2</v>
      </c>
      <c r="P401">
        <f t="shared" si="60"/>
        <v>1.4750621530010425E-2</v>
      </c>
      <c r="Q401">
        <f t="shared" si="61"/>
        <v>465361.25321021926</v>
      </c>
      <c r="R401">
        <f t="shared" si="61"/>
        <v>464644.57819532836</v>
      </c>
    </row>
    <row r="402" spans="1:18" x14ac:dyDescent="0.2">
      <c r="A402" t="s">
        <v>15</v>
      </c>
      <c r="B402" t="s">
        <v>450</v>
      </c>
      <c r="C402" t="s">
        <v>451</v>
      </c>
      <c r="D402" s="6">
        <v>7.5368708999999994</v>
      </c>
      <c r="E402">
        <f t="shared" si="62"/>
        <v>7536870.8999999994</v>
      </c>
      <c r="F402">
        <f t="shared" si="65"/>
        <v>36.576000000000001</v>
      </c>
      <c r="G402">
        <v>3.6575999999999997E-2</v>
      </c>
      <c r="H402" s="3">
        <v>10.91184</v>
      </c>
      <c r="I402" s="3">
        <v>0.4</v>
      </c>
      <c r="J402">
        <v>5.0000000000000001E-3</v>
      </c>
      <c r="K402">
        <v>4.9500000000000002E-2</v>
      </c>
      <c r="L402">
        <f t="shared" si="63"/>
        <v>3.9887219227087413E-2</v>
      </c>
      <c r="M402">
        <f t="shared" si="64"/>
        <v>19.62</v>
      </c>
      <c r="N402">
        <f t="shared" si="58"/>
        <v>3.3139796919324484E-2</v>
      </c>
      <c r="O402" t="e">
        <f t="shared" si="59"/>
        <v>#NUM!</v>
      </c>
      <c r="P402" t="e">
        <f t="shared" si="60"/>
        <v>#NUM!</v>
      </c>
      <c r="Q402" t="e">
        <f t="shared" si="61"/>
        <v>#NUM!</v>
      </c>
      <c r="R402" t="e">
        <f t="shared" si="61"/>
        <v>#NUM!</v>
      </c>
    </row>
    <row r="403" spans="1:18" x14ac:dyDescent="0.2">
      <c r="A403" t="s">
        <v>15</v>
      </c>
      <c r="B403" t="s">
        <v>450</v>
      </c>
      <c r="C403" t="s">
        <v>452</v>
      </c>
      <c r="D403" s="6">
        <v>22.3775136</v>
      </c>
      <c r="E403">
        <f t="shared" si="62"/>
        <v>22377513.600000001</v>
      </c>
      <c r="F403">
        <f t="shared" si="65"/>
        <v>193.548</v>
      </c>
      <c r="G403">
        <v>0.193548</v>
      </c>
      <c r="H403" s="3">
        <v>11.67384</v>
      </c>
      <c r="I403" s="3">
        <v>0.5</v>
      </c>
      <c r="J403">
        <v>2.5999999999999999E-2</v>
      </c>
      <c r="K403">
        <v>4.9500000000000002E-2</v>
      </c>
      <c r="L403">
        <f t="shared" si="63"/>
        <v>6.0233014093056536E-2</v>
      </c>
      <c r="M403">
        <f t="shared" si="64"/>
        <v>127.53</v>
      </c>
      <c r="N403">
        <f t="shared" si="58"/>
        <v>4.0707152121374955E-2</v>
      </c>
      <c r="O403" t="e">
        <f t="shared" si="59"/>
        <v>#NUM!</v>
      </c>
      <c r="P403" t="e">
        <f t="shared" si="60"/>
        <v>#NUM!</v>
      </c>
      <c r="Q403" t="e">
        <f t="shared" si="61"/>
        <v>#NUM!</v>
      </c>
      <c r="R403" t="e">
        <f t="shared" si="61"/>
        <v>#NUM!</v>
      </c>
    </row>
    <row r="404" spans="1:18" x14ac:dyDescent="0.2">
      <c r="A404" t="s">
        <v>15</v>
      </c>
      <c r="B404" t="s">
        <v>450</v>
      </c>
      <c r="C404" t="s">
        <v>453</v>
      </c>
      <c r="D404" s="6">
        <v>37.036856999999998</v>
      </c>
      <c r="E404">
        <f t="shared" si="62"/>
        <v>37036857</v>
      </c>
      <c r="F404">
        <f t="shared" si="65"/>
        <v>105.15600000000001</v>
      </c>
      <c r="G404">
        <v>0.105156</v>
      </c>
      <c r="H404" s="3">
        <v>15.636240000000001</v>
      </c>
      <c r="I404" s="3">
        <v>0.54864000000000002</v>
      </c>
      <c r="J404">
        <v>6.0000000000000001E-3</v>
      </c>
      <c r="K404">
        <v>4.9500000000000002E-2</v>
      </c>
      <c r="L404">
        <f t="shared" si="63"/>
        <v>4.1747365255706111E-2</v>
      </c>
      <c r="M404">
        <f t="shared" si="64"/>
        <v>32.292950400000002</v>
      </c>
      <c r="N404">
        <f t="shared" si="58"/>
        <v>1.8972332015810278E-2</v>
      </c>
      <c r="O404" t="e">
        <f t="shared" si="59"/>
        <v>#NUM!</v>
      </c>
      <c r="P404" t="e">
        <f t="shared" si="60"/>
        <v>#NUM!</v>
      </c>
      <c r="Q404" t="e">
        <f t="shared" si="61"/>
        <v>#NUM!</v>
      </c>
      <c r="R404" t="e">
        <f t="shared" si="61"/>
        <v>#NUM!</v>
      </c>
    </row>
    <row r="405" spans="1:18" x14ac:dyDescent="0.2">
      <c r="A405" t="s">
        <v>15</v>
      </c>
      <c r="B405" t="s">
        <v>450</v>
      </c>
      <c r="C405" t="s">
        <v>454</v>
      </c>
      <c r="D405" s="6">
        <v>82.879679999999993</v>
      </c>
      <c r="E405">
        <f t="shared" si="62"/>
        <v>82879680</v>
      </c>
      <c r="F405">
        <f t="shared" si="65"/>
        <v>166.11600000000001</v>
      </c>
      <c r="G405">
        <v>0.16611600000000001</v>
      </c>
      <c r="H405" s="3">
        <v>27.706320000000002</v>
      </c>
      <c r="I405" s="3">
        <v>0.78</v>
      </c>
      <c r="J405">
        <v>7.0000000000000001E-3</v>
      </c>
      <c r="K405">
        <v>4.9500000000000002E-2</v>
      </c>
      <c r="L405">
        <f t="shared" si="63"/>
        <v>4.3387614127786168E-2</v>
      </c>
      <c r="M405">
        <f t="shared" si="64"/>
        <v>53.562600000000003</v>
      </c>
      <c r="N405">
        <f t="shared" si="58"/>
        <v>1.9920362331689357E-2</v>
      </c>
      <c r="O405" t="e">
        <f t="shared" si="59"/>
        <v>#NUM!</v>
      </c>
      <c r="P405" t="e">
        <f t="shared" si="60"/>
        <v>#NUM!</v>
      </c>
      <c r="Q405" t="e">
        <f t="shared" si="61"/>
        <v>#NUM!</v>
      </c>
      <c r="R405" t="e">
        <f t="shared" si="61"/>
        <v>#NUM!</v>
      </c>
    </row>
    <row r="406" spans="1:18" x14ac:dyDescent="0.2">
      <c r="A406" t="s">
        <v>15</v>
      </c>
      <c r="B406" t="s">
        <v>450</v>
      </c>
      <c r="C406" t="s">
        <v>455</v>
      </c>
      <c r="D406" s="6">
        <v>209.27119199999999</v>
      </c>
      <c r="E406">
        <f t="shared" si="62"/>
        <v>209271191.99999997</v>
      </c>
      <c r="F406">
        <f t="shared" si="65"/>
        <v>126.49199999999999</v>
      </c>
      <c r="G406">
        <v>0.12649199999999999</v>
      </c>
      <c r="H406" s="3">
        <v>34.747199999999999</v>
      </c>
      <c r="I406" s="3">
        <v>0.9</v>
      </c>
      <c r="J406">
        <v>5.0000000000000001E-3</v>
      </c>
      <c r="K406">
        <v>4.9500000000000002E-2</v>
      </c>
      <c r="L406">
        <f t="shared" si="63"/>
        <v>3.9887219227087413E-2</v>
      </c>
      <c r="M406">
        <f t="shared" si="64"/>
        <v>44.145000000000003</v>
      </c>
      <c r="N406">
        <f t="shared" si="58"/>
        <v>2.1560831730644842E-2</v>
      </c>
      <c r="O406" t="e">
        <f t="shared" si="59"/>
        <v>#NUM!</v>
      </c>
      <c r="P406" t="e">
        <f t="shared" si="60"/>
        <v>#NUM!</v>
      </c>
      <c r="Q406" t="e">
        <f t="shared" si="61"/>
        <v>#NUM!</v>
      </c>
      <c r="R406" t="e">
        <f t="shared" si="61"/>
        <v>#NUM!</v>
      </c>
    </row>
    <row r="407" spans="1:18" x14ac:dyDescent="0.2">
      <c r="A407" t="s">
        <v>15</v>
      </c>
      <c r="B407" t="s">
        <v>450</v>
      </c>
      <c r="C407" t="s">
        <v>456</v>
      </c>
      <c r="D407" s="6">
        <v>80.289689999999993</v>
      </c>
      <c r="E407">
        <f t="shared" si="62"/>
        <v>80289690</v>
      </c>
      <c r="F407">
        <f t="shared" si="65"/>
        <v>213.35999999999999</v>
      </c>
      <c r="G407">
        <v>0.21335999999999999</v>
      </c>
      <c r="H407" s="3">
        <v>17.160240000000002</v>
      </c>
      <c r="I407" s="3">
        <v>0.94</v>
      </c>
      <c r="J407">
        <v>8.0000000000000002E-3</v>
      </c>
      <c r="K407">
        <v>4.9500000000000002E-2</v>
      </c>
      <c r="L407">
        <f t="shared" si="63"/>
        <v>4.4860463436636612E-2</v>
      </c>
      <c r="M407">
        <f t="shared" si="64"/>
        <v>73.771199999999993</v>
      </c>
      <c r="N407">
        <f t="shared" si="58"/>
        <v>2.1360966242856008E-2</v>
      </c>
      <c r="O407" t="e">
        <f t="shared" si="59"/>
        <v>#NUM!</v>
      </c>
      <c r="P407" t="e">
        <f t="shared" si="60"/>
        <v>#NUM!</v>
      </c>
      <c r="Q407" t="e">
        <f t="shared" ref="Q407:R429" si="66">O407 * 31500000</f>
        <v>#NUM!</v>
      </c>
      <c r="R407" t="e">
        <f t="shared" si="66"/>
        <v>#NUM!</v>
      </c>
    </row>
    <row r="408" spans="1:18" x14ac:dyDescent="0.2">
      <c r="A408" t="s">
        <v>15</v>
      </c>
      <c r="B408" t="s">
        <v>450</v>
      </c>
      <c r="C408" t="s">
        <v>457</v>
      </c>
      <c r="D408" s="6">
        <v>126.65051099999998</v>
      </c>
      <c r="E408">
        <f t="shared" si="62"/>
        <v>126650510.99999999</v>
      </c>
      <c r="F408">
        <f t="shared" si="65"/>
        <v>131.06399999999999</v>
      </c>
      <c r="G408">
        <v>0.13106399999999999</v>
      </c>
      <c r="H408" s="3">
        <v>28.8</v>
      </c>
      <c r="I408" s="3">
        <v>1.05</v>
      </c>
      <c r="J408">
        <v>4.0000000000000001E-3</v>
      </c>
      <c r="K408">
        <v>4.9500000000000002E-2</v>
      </c>
      <c r="L408">
        <f t="shared" si="63"/>
        <v>3.7723002890488071E-2</v>
      </c>
      <c r="M408">
        <f t="shared" si="64"/>
        <v>41.201999999999998</v>
      </c>
      <c r="N408">
        <f t="shared" si="58"/>
        <v>1.942146238062737E-2</v>
      </c>
      <c r="O408" t="e">
        <f t="shared" si="59"/>
        <v>#NUM!</v>
      </c>
      <c r="P408" t="e">
        <f t="shared" si="60"/>
        <v>#NUM!</v>
      </c>
      <c r="Q408" t="e">
        <f t="shared" si="66"/>
        <v>#NUM!</v>
      </c>
      <c r="R408" t="e">
        <f t="shared" si="66"/>
        <v>#NUM!</v>
      </c>
    </row>
    <row r="409" spans="1:18" x14ac:dyDescent="0.2">
      <c r="A409" t="s">
        <v>15</v>
      </c>
      <c r="B409" t="s">
        <v>450</v>
      </c>
      <c r="C409" t="s">
        <v>458</v>
      </c>
      <c r="D409" s="6">
        <v>97.124624999999995</v>
      </c>
      <c r="E409">
        <f t="shared" si="62"/>
        <v>97124625</v>
      </c>
      <c r="F409">
        <f t="shared" si="65"/>
        <v>56.387999999999998</v>
      </c>
      <c r="G409">
        <v>5.6388000000000001E-2</v>
      </c>
      <c r="H409" s="3">
        <v>20.726400000000002</v>
      </c>
      <c r="I409" s="3">
        <v>1.07</v>
      </c>
      <c r="J409">
        <v>1E-3</v>
      </c>
      <c r="K409">
        <v>4.9500000000000002E-2</v>
      </c>
      <c r="L409">
        <f t="shared" si="63"/>
        <v>2.6674191150583844E-2</v>
      </c>
      <c r="M409">
        <f t="shared" si="64"/>
        <v>10.496700000000001</v>
      </c>
      <c r="N409">
        <f t="shared" si="58"/>
        <v>1.1500405201192603E-2</v>
      </c>
      <c r="O409" t="e">
        <f t="shared" si="59"/>
        <v>#NUM!</v>
      </c>
      <c r="P409" t="e">
        <f t="shared" si="60"/>
        <v>#NUM!</v>
      </c>
      <c r="Q409" t="e">
        <f t="shared" si="66"/>
        <v>#NUM!</v>
      </c>
      <c r="R409" t="e">
        <f t="shared" si="66"/>
        <v>#NUM!</v>
      </c>
    </row>
    <row r="410" spans="1:18" x14ac:dyDescent="0.2">
      <c r="A410" t="s">
        <v>15</v>
      </c>
      <c r="B410" t="s">
        <v>450</v>
      </c>
      <c r="C410" t="s">
        <v>459</v>
      </c>
      <c r="D410" s="6">
        <v>208.235196</v>
      </c>
      <c r="E410">
        <f t="shared" si="62"/>
        <v>208235196</v>
      </c>
      <c r="F410">
        <f t="shared" si="65"/>
        <v>213.35999999999999</v>
      </c>
      <c r="G410">
        <v>0.21335999999999999</v>
      </c>
      <c r="H410" s="3">
        <v>32.918399999999998</v>
      </c>
      <c r="I410" s="3">
        <v>1.1000000000000001</v>
      </c>
      <c r="J410">
        <v>8.0000000000000002E-3</v>
      </c>
      <c r="K410">
        <v>4.9500000000000002E-2</v>
      </c>
      <c r="L410">
        <f t="shared" si="63"/>
        <v>4.4860463436636612E-2</v>
      </c>
      <c r="M410">
        <f t="shared" si="64"/>
        <v>86.328000000000003</v>
      </c>
      <c r="N410">
        <f t="shared" si="58"/>
        <v>2.4996875390576181E-2</v>
      </c>
      <c r="O410" t="e">
        <f t="shared" si="59"/>
        <v>#NUM!</v>
      </c>
      <c r="P410" t="e">
        <f t="shared" si="60"/>
        <v>#NUM!</v>
      </c>
      <c r="Q410" t="e">
        <f t="shared" si="66"/>
        <v>#NUM!</v>
      </c>
      <c r="R410" t="e">
        <f t="shared" si="66"/>
        <v>#NUM!</v>
      </c>
    </row>
    <row r="411" spans="1:18" x14ac:dyDescent="0.2">
      <c r="A411" t="s">
        <v>15</v>
      </c>
      <c r="B411" t="s">
        <v>450</v>
      </c>
      <c r="C411" t="s">
        <v>460</v>
      </c>
      <c r="D411" s="6">
        <v>31.597877999999994</v>
      </c>
      <c r="E411">
        <f t="shared" si="62"/>
        <v>31597877.999999993</v>
      </c>
      <c r="F411">
        <f t="shared" si="65"/>
        <v>71.628</v>
      </c>
      <c r="G411">
        <v>7.1627999999999997E-2</v>
      </c>
      <c r="H411" s="3">
        <v>12.61872</v>
      </c>
      <c r="I411" s="3">
        <v>1.19</v>
      </c>
      <c r="J411">
        <v>4.0000000000000001E-3</v>
      </c>
      <c r="K411">
        <v>4.9500000000000002E-2</v>
      </c>
      <c r="L411">
        <f t="shared" si="63"/>
        <v>3.7723002890488071E-2</v>
      </c>
      <c r="M411">
        <f t="shared" si="64"/>
        <v>46.695599999999999</v>
      </c>
      <c r="N411">
        <f t="shared" si="58"/>
        <v>4.0275429787910939E-2</v>
      </c>
      <c r="O411" t="e">
        <f t="shared" si="59"/>
        <v>#NUM!</v>
      </c>
      <c r="P411">
        <f t="shared" si="60"/>
        <v>4.9823759276450903E-4</v>
      </c>
      <c r="Q411" t="e">
        <f t="shared" si="66"/>
        <v>#NUM!</v>
      </c>
      <c r="R411">
        <f t="shared" si="66"/>
        <v>15694.484172082035</v>
      </c>
    </row>
    <row r="412" spans="1:18" x14ac:dyDescent="0.2">
      <c r="A412" t="s">
        <v>15</v>
      </c>
      <c r="B412" t="s">
        <v>450</v>
      </c>
      <c r="C412" t="s">
        <v>461</v>
      </c>
      <c r="D412" s="6">
        <v>290.07887999999997</v>
      </c>
      <c r="E412">
        <f t="shared" si="62"/>
        <v>290078879.99999994</v>
      </c>
      <c r="F412">
        <f t="shared" si="65"/>
        <v>91.44</v>
      </c>
      <c r="G412">
        <v>9.1439999999999994E-2</v>
      </c>
      <c r="H412" s="3">
        <v>48.77</v>
      </c>
      <c r="I412" s="3">
        <v>1.3</v>
      </c>
      <c r="J412">
        <v>2E-3</v>
      </c>
      <c r="K412">
        <v>4.9500000000000002E-2</v>
      </c>
      <c r="L412">
        <f t="shared" si="63"/>
        <v>3.1721137903216928E-2</v>
      </c>
      <c r="M412">
        <f t="shared" si="64"/>
        <v>25.506</v>
      </c>
      <c r="N412">
        <f t="shared" si="58"/>
        <v>1.7232694398048733E-2</v>
      </c>
      <c r="O412" t="e">
        <f t="shared" si="59"/>
        <v>#NUM!</v>
      </c>
      <c r="P412" t="e">
        <f t="shared" si="60"/>
        <v>#NUM!</v>
      </c>
      <c r="Q412" t="e">
        <f t="shared" si="66"/>
        <v>#NUM!</v>
      </c>
      <c r="R412" t="e">
        <f t="shared" si="66"/>
        <v>#NUM!</v>
      </c>
    </row>
    <row r="413" spans="1:18" x14ac:dyDescent="0.2">
      <c r="A413" t="s">
        <v>15</v>
      </c>
      <c r="B413" t="s">
        <v>450</v>
      </c>
      <c r="C413" t="s">
        <v>462</v>
      </c>
      <c r="D413" s="6">
        <v>383.31851999999998</v>
      </c>
      <c r="E413">
        <f t="shared" si="62"/>
        <v>383318520</v>
      </c>
      <c r="F413">
        <f t="shared" si="65"/>
        <v>696.46799999999996</v>
      </c>
      <c r="G413">
        <v>0.69646799999999998</v>
      </c>
      <c r="H413" s="3">
        <v>44.805600000000005</v>
      </c>
      <c r="I413" s="3">
        <v>1.33</v>
      </c>
      <c r="J413">
        <v>4.0000000000000001E-3</v>
      </c>
      <c r="K413">
        <v>4.9500000000000002E-2</v>
      </c>
      <c r="L413">
        <f t="shared" si="63"/>
        <v>3.7723002890488071E-2</v>
      </c>
      <c r="M413">
        <f t="shared" si="64"/>
        <v>52.189200000000007</v>
      </c>
      <c r="N413">
        <f t="shared" si="58"/>
        <v>4.6294193333253283E-3</v>
      </c>
      <c r="O413" t="e">
        <f t="shared" si="59"/>
        <v>#NUM!</v>
      </c>
      <c r="P413" t="e">
        <f t="shared" si="60"/>
        <v>#NUM!</v>
      </c>
      <c r="Q413" t="e">
        <f t="shared" si="66"/>
        <v>#NUM!</v>
      </c>
      <c r="R413" t="e">
        <f t="shared" si="66"/>
        <v>#NUM!</v>
      </c>
    </row>
    <row r="414" spans="1:18" x14ac:dyDescent="0.2">
      <c r="A414" t="s">
        <v>15</v>
      </c>
      <c r="B414" t="s">
        <v>450</v>
      </c>
      <c r="C414" t="s">
        <v>463</v>
      </c>
      <c r="D414" s="6">
        <v>372.95855999999998</v>
      </c>
      <c r="E414">
        <f t="shared" si="62"/>
        <v>372958560</v>
      </c>
      <c r="F414">
        <f t="shared" si="65"/>
        <v>178.30799999999999</v>
      </c>
      <c r="G414">
        <v>0.17830799999999999</v>
      </c>
      <c r="H414" s="3">
        <v>41.452800000000003</v>
      </c>
      <c r="I414" s="3">
        <v>1.37</v>
      </c>
      <c r="J414">
        <v>2E-3</v>
      </c>
      <c r="K414">
        <v>4.9500000000000002E-2</v>
      </c>
      <c r="L414">
        <f t="shared" si="63"/>
        <v>3.1721137903216928E-2</v>
      </c>
      <c r="M414">
        <f t="shared" si="64"/>
        <v>26.8794</v>
      </c>
      <c r="N414">
        <f t="shared" si="58"/>
        <v>9.3131326727127258E-3</v>
      </c>
      <c r="O414" t="e">
        <f t="shared" si="59"/>
        <v>#NUM!</v>
      </c>
      <c r="P414" t="e">
        <f t="shared" si="60"/>
        <v>#NUM!</v>
      </c>
      <c r="Q414" t="e">
        <f t="shared" si="66"/>
        <v>#NUM!</v>
      </c>
      <c r="R414" t="e">
        <f t="shared" si="66"/>
        <v>#NUM!</v>
      </c>
    </row>
    <row r="415" spans="1:18" x14ac:dyDescent="0.2">
      <c r="A415" t="s">
        <v>15</v>
      </c>
      <c r="B415" t="s">
        <v>450</v>
      </c>
      <c r="C415" t="s">
        <v>464</v>
      </c>
      <c r="D415" s="6">
        <v>60.864764999999998</v>
      </c>
      <c r="E415">
        <f t="shared" si="62"/>
        <v>60864765</v>
      </c>
      <c r="F415">
        <f t="shared" si="65"/>
        <v>10.668000000000001</v>
      </c>
      <c r="G415">
        <v>1.0668E-2</v>
      </c>
      <c r="H415" s="3">
        <v>17.891760000000001</v>
      </c>
      <c r="I415" s="3">
        <v>1.38</v>
      </c>
      <c r="J415">
        <v>1E-3</v>
      </c>
      <c r="K415">
        <v>4.9500000000000002E-2</v>
      </c>
      <c r="L415">
        <f t="shared" si="63"/>
        <v>2.6674191150583844E-2</v>
      </c>
      <c r="M415">
        <f t="shared" si="64"/>
        <v>13.537799999999999</v>
      </c>
      <c r="N415">
        <f t="shared" si="58"/>
        <v>7.8399290997716184E-2</v>
      </c>
      <c r="O415">
        <f t="shared" si="59"/>
        <v>1.5469466601004836E-3</v>
      </c>
      <c r="P415">
        <f t="shared" si="60"/>
        <v>3.7042182194502969E-3</v>
      </c>
      <c r="Q415">
        <f t="shared" si="66"/>
        <v>48728.819793165232</v>
      </c>
      <c r="R415">
        <f t="shared" si="66"/>
        <v>116682.87391268436</v>
      </c>
    </row>
    <row r="416" spans="1:18" x14ac:dyDescent="0.2">
      <c r="A416" t="s">
        <v>15</v>
      </c>
      <c r="B416" t="s">
        <v>450</v>
      </c>
      <c r="C416" t="s">
        <v>465</v>
      </c>
      <c r="D416" s="6">
        <v>331.51871999999997</v>
      </c>
      <c r="E416">
        <f t="shared" si="62"/>
        <v>331518720</v>
      </c>
      <c r="F416">
        <f t="shared" si="65"/>
        <v>441.96000000000004</v>
      </c>
      <c r="G416">
        <v>0.44196000000000002</v>
      </c>
      <c r="H416" s="3">
        <v>45.110400000000006</v>
      </c>
      <c r="I416" s="3">
        <v>1.53</v>
      </c>
      <c r="J416">
        <v>2E-3</v>
      </c>
      <c r="K416">
        <v>4.9500000000000002E-2</v>
      </c>
      <c r="L416">
        <f t="shared" si="63"/>
        <v>3.1721137903216928E-2</v>
      </c>
      <c r="M416">
        <f t="shared" si="64"/>
        <v>30.018600000000003</v>
      </c>
      <c r="N416">
        <f t="shared" si="58"/>
        <v>4.1961839409572236E-3</v>
      </c>
      <c r="O416" t="e">
        <f t="shared" si="59"/>
        <v>#NUM!</v>
      </c>
      <c r="P416" t="e">
        <f t="shared" si="60"/>
        <v>#NUM!</v>
      </c>
      <c r="Q416" t="e">
        <f t="shared" si="66"/>
        <v>#NUM!</v>
      </c>
      <c r="R416" t="e">
        <f t="shared" si="66"/>
        <v>#NUM!</v>
      </c>
    </row>
    <row r="417" spans="1:18" x14ac:dyDescent="0.2">
      <c r="A417" t="s">
        <v>15</v>
      </c>
      <c r="B417" t="s">
        <v>450</v>
      </c>
      <c r="C417" t="s">
        <v>466</v>
      </c>
      <c r="D417" s="6">
        <v>517.99799999999993</v>
      </c>
      <c r="E417">
        <f t="shared" si="62"/>
        <v>517997999.99999994</v>
      </c>
      <c r="F417">
        <f t="shared" si="65"/>
        <v>545.59199999999998</v>
      </c>
      <c r="G417">
        <v>0.54559199999999997</v>
      </c>
      <c r="H417" s="3">
        <v>49.987200000000001</v>
      </c>
      <c r="I417" s="3">
        <v>1.62</v>
      </c>
      <c r="J417">
        <v>7.0000000000000001E-3</v>
      </c>
      <c r="K417">
        <v>4.9500000000000002E-2</v>
      </c>
      <c r="L417">
        <f t="shared" si="63"/>
        <v>4.3387614127786168E-2</v>
      </c>
      <c r="M417">
        <f t="shared" si="64"/>
        <v>111.2454</v>
      </c>
      <c r="N417">
        <f t="shared" si="58"/>
        <v>1.2596825599948814E-2</v>
      </c>
      <c r="O417" t="e">
        <f t="shared" si="59"/>
        <v>#NUM!</v>
      </c>
      <c r="P417" t="e">
        <f t="shared" si="60"/>
        <v>#NUM!</v>
      </c>
      <c r="Q417" t="e">
        <f t="shared" si="66"/>
        <v>#NUM!</v>
      </c>
      <c r="R417" t="e">
        <f t="shared" si="66"/>
        <v>#NUM!</v>
      </c>
    </row>
    <row r="418" spans="1:18" x14ac:dyDescent="0.2">
      <c r="A418" t="s">
        <v>15</v>
      </c>
      <c r="B418" t="s">
        <v>450</v>
      </c>
      <c r="C418" t="s">
        <v>467</v>
      </c>
      <c r="D418" s="6">
        <v>222.480141</v>
      </c>
      <c r="E418">
        <f t="shared" si="62"/>
        <v>222480141</v>
      </c>
      <c r="F418">
        <f t="shared" si="65"/>
        <v>370.33199999999999</v>
      </c>
      <c r="G418">
        <v>0.37033199999999999</v>
      </c>
      <c r="H418" s="3">
        <v>33.223199999999999</v>
      </c>
      <c r="I418" s="3">
        <v>1.71</v>
      </c>
      <c r="J418">
        <v>1E-3</v>
      </c>
      <c r="K418">
        <v>4.9500000000000002E-2</v>
      </c>
      <c r="L418">
        <f t="shared" si="63"/>
        <v>2.6674191150583844E-2</v>
      </c>
      <c r="M418">
        <f t="shared" si="64"/>
        <v>16.775099999999998</v>
      </c>
      <c r="N418">
        <f t="shared" si="58"/>
        <v>2.7984717398540668E-3</v>
      </c>
      <c r="O418" t="e">
        <f t="shared" si="59"/>
        <v>#NUM!</v>
      </c>
      <c r="P418" t="e">
        <f t="shared" si="60"/>
        <v>#NUM!</v>
      </c>
      <c r="Q418" t="e">
        <f t="shared" si="66"/>
        <v>#NUM!</v>
      </c>
      <c r="R418" t="e">
        <f t="shared" si="66"/>
        <v>#NUM!</v>
      </c>
    </row>
    <row r="419" spans="1:18" x14ac:dyDescent="0.2">
      <c r="A419" t="s">
        <v>15</v>
      </c>
      <c r="B419" t="s">
        <v>450</v>
      </c>
      <c r="C419" t="s">
        <v>468</v>
      </c>
      <c r="D419" s="6">
        <v>530.94794999999999</v>
      </c>
      <c r="E419">
        <f t="shared" si="62"/>
        <v>530947950</v>
      </c>
      <c r="F419">
        <f t="shared" si="65"/>
        <v>39.624000000000002</v>
      </c>
      <c r="G419">
        <v>3.9623999999999999E-2</v>
      </c>
      <c r="H419" s="3">
        <v>46.9392</v>
      </c>
      <c r="I419" s="3">
        <v>2.79</v>
      </c>
      <c r="J419">
        <v>1E-3</v>
      </c>
      <c r="K419">
        <v>4.9500000000000002E-2</v>
      </c>
      <c r="L419">
        <f t="shared" si="63"/>
        <v>2.6674191150583844E-2</v>
      </c>
      <c r="M419">
        <f t="shared" si="64"/>
        <v>27.369900000000001</v>
      </c>
      <c r="N419">
        <f t="shared" si="58"/>
        <v>4.2673861571499369E-2</v>
      </c>
      <c r="O419" t="e">
        <f t="shared" si="59"/>
        <v>#NUM!</v>
      </c>
      <c r="P419">
        <f t="shared" si="60"/>
        <v>1.1967589761018601E-2</v>
      </c>
      <c r="Q419" t="e">
        <f t="shared" si="66"/>
        <v>#NUM!</v>
      </c>
      <c r="R419">
        <f t="shared" si="66"/>
        <v>376979.07747208595</v>
      </c>
    </row>
    <row r="420" spans="1:18" x14ac:dyDescent="0.2">
      <c r="A420" t="s">
        <v>15</v>
      </c>
      <c r="B420" t="s">
        <v>469</v>
      </c>
      <c r="C420" t="s">
        <v>470</v>
      </c>
      <c r="D420" s="5">
        <v>512.81801999999993</v>
      </c>
      <c r="E420">
        <f t="shared" si="62"/>
        <v>512818019.99999994</v>
      </c>
      <c r="F420">
        <f t="shared" si="65"/>
        <v>0.61</v>
      </c>
      <c r="G420">
        <v>6.0999999999999997E-4</v>
      </c>
      <c r="H420" s="3">
        <v>11.7</v>
      </c>
      <c r="I420" s="3">
        <v>2.23</v>
      </c>
      <c r="J420">
        <v>2.0000000000000001E-4</v>
      </c>
      <c r="K420">
        <v>4.9500000000000002E-2</v>
      </c>
      <c r="L420">
        <f t="shared" si="63"/>
        <v>1.7838106725040812E-2</v>
      </c>
      <c r="M420">
        <f t="shared" si="64"/>
        <v>4.3752599999999999</v>
      </c>
      <c r="N420">
        <f t="shared" si="58"/>
        <v>0.44311972180824644</v>
      </c>
      <c r="O420">
        <f t="shared" si="59"/>
        <v>6.9528501898622245E-4</v>
      </c>
      <c r="P420">
        <f t="shared" si="60"/>
        <v>7.8084082149537041E-4</v>
      </c>
      <c r="Q420">
        <f t="shared" si="66"/>
        <v>21901.478098066007</v>
      </c>
      <c r="R420">
        <f t="shared" si="66"/>
        <v>24596.485877104169</v>
      </c>
    </row>
    <row r="421" spans="1:18" x14ac:dyDescent="0.2">
      <c r="A421" t="s">
        <v>15</v>
      </c>
      <c r="B421" t="s">
        <v>471</v>
      </c>
      <c r="C421" t="s">
        <v>472</v>
      </c>
      <c r="D421" s="6">
        <v>2.330991</v>
      </c>
      <c r="E421">
        <f t="shared" si="62"/>
        <v>2330991</v>
      </c>
      <c r="F421">
        <f t="shared" si="65"/>
        <v>0.71</v>
      </c>
      <c r="G421">
        <v>7.1000000000000002E-4</v>
      </c>
      <c r="H421" s="3">
        <v>3.7</v>
      </c>
      <c r="I421" s="3">
        <v>0.18</v>
      </c>
      <c r="J421">
        <v>1.1E-4</v>
      </c>
      <c r="K421">
        <v>4.9500000000000002E-2</v>
      </c>
      <c r="L421">
        <f t="shared" si="63"/>
        <v>1.5361705336266678E-2</v>
      </c>
      <c r="M421">
        <f t="shared" si="64"/>
        <v>0.19423799999999999</v>
      </c>
      <c r="N421">
        <f t="shared" si="58"/>
        <v>1.6901408450704224E-2</v>
      </c>
      <c r="O421" t="e">
        <f t="shared" si="59"/>
        <v>#NUM!</v>
      </c>
      <c r="P421">
        <f t="shared" si="60"/>
        <v>6.7547878272923979E-8</v>
      </c>
      <c r="Q421" t="e">
        <f t="shared" si="66"/>
        <v>#NUM!</v>
      </c>
      <c r="R421">
        <f t="shared" si="66"/>
        <v>2.1277581655971054</v>
      </c>
    </row>
    <row r="422" spans="1:18" x14ac:dyDescent="0.2">
      <c r="A422" t="s">
        <v>15</v>
      </c>
      <c r="B422" t="s">
        <v>471</v>
      </c>
      <c r="C422" t="s">
        <v>473</v>
      </c>
      <c r="D422" s="6">
        <v>16.834934999999998</v>
      </c>
      <c r="E422">
        <f t="shared" si="62"/>
        <v>16834934.999999996</v>
      </c>
      <c r="F422">
        <f t="shared" si="65"/>
        <v>0.4</v>
      </c>
      <c r="G422">
        <v>4.0000000000000002E-4</v>
      </c>
      <c r="H422" s="3">
        <v>6.6</v>
      </c>
      <c r="I422" s="3">
        <v>0.27</v>
      </c>
      <c r="J422">
        <v>4.6999999999999999E-4</v>
      </c>
      <c r="K422">
        <v>4.9500000000000002E-2</v>
      </c>
      <c r="L422">
        <f t="shared" si="63"/>
        <v>2.2085931636344272E-2</v>
      </c>
      <c r="M422">
        <f t="shared" si="64"/>
        <v>1.2448890000000001</v>
      </c>
      <c r="N422">
        <f t="shared" si="58"/>
        <v>0.19227272727272729</v>
      </c>
      <c r="O422">
        <f t="shared" si="59"/>
        <v>4.5495536259314634E-5</v>
      </c>
      <c r="P422">
        <f t="shared" si="60"/>
        <v>5.9209268681173686E-5</v>
      </c>
      <c r="Q422">
        <f t="shared" si="66"/>
        <v>1433.109392168411</v>
      </c>
      <c r="R422">
        <f t="shared" si="66"/>
        <v>1865.0919634569711</v>
      </c>
    </row>
    <row r="423" spans="1:18" x14ac:dyDescent="0.2">
      <c r="A423" t="s">
        <v>15</v>
      </c>
      <c r="B423" t="s">
        <v>471</v>
      </c>
      <c r="C423" t="s">
        <v>474</v>
      </c>
      <c r="D423" s="6">
        <v>22.014914999999998</v>
      </c>
      <c r="E423">
        <f t="shared" si="62"/>
        <v>22014915</v>
      </c>
      <c r="F423">
        <f t="shared" si="65"/>
        <v>0.61</v>
      </c>
      <c r="G423">
        <v>6.0999999999999997E-4</v>
      </c>
      <c r="H423" s="3">
        <v>7.1</v>
      </c>
      <c r="I423" s="3">
        <v>0.37</v>
      </c>
      <c r="J423">
        <v>2.0000000000000001E-4</v>
      </c>
      <c r="K423">
        <v>4.9500000000000002E-2</v>
      </c>
      <c r="L423">
        <f t="shared" si="63"/>
        <v>1.7838106725040812E-2</v>
      </c>
      <c r="M423">
        <f t="shared" si="64"/>
        <v>0.72594000000000003</v>
      </c>
      <c r="N423">
        <f t="shared" si="58"/>
        <v>7.3522106308991572E-2</v>
      </c>
      <c r="O423">
        <f t="shared" si="59"/>
        <v>6.3611657316591183E-6</v>
      </c>
      <c r="P423">
        <f t="shared" si="60"/>
        <v>2.2449967474031211E-5</v>
      </c>
      <c r="Q423">
        <f t="shared" si="66"/>
        <v>200.37672054726224</v>
      </c>
      <c r="R423">
        <f t="shared" si="66"/>
        <v>707.17397543198319</v>
      </c>
    </row>
    <row r="424" spans="1:18" x14ac:dyDescent="0.2">
      <c r="A424" t="s">
        <v>15</v>
      </c>
      <c r="B424" t="s">
        <v>471</v>
      </c>
      <c r="C424" t="s">
        <v>475</v>
      </c>
      <c r="D424" s="6">
        <v>38.849849999999996</v>
      </c>
      <c r="E424">
        <f t="shared" si="62"/>
        <v>38849850</v>
      </c>
      <c r="F424">
        <f t="shared" si="65"/>
        <v>0.59000000000000008</v>
      </c>
      <c r="G424">
        <v>5.9000000000000003E-4</v>
      </c>
      <c r="H424" s="3">
        <v>4.5</v>
      </c>
      <c r="I424" s="3">
        <v>0.61</v>
      </c>
      <c r="J424">
        <v>8.0000000000000004E-4</v>
      </c>
      <c r="K424">
        <v>4.9500000000000002E-2</v>
      </c>
      <c r="L424">
        <f t="shared" si="63"/>
        <v>2.5226892457611439E-2</v>
      </c>
      <c r="M424">
        <f t="shared" si="64"/>
        <v>4.78728</v>
      </c>
      <c r="N424">
        <f t="shared" si="58"/>
        <v>0.5012840267077554</v>
      </c>
      <c r="O424">
        <f t="shared" si="59"/>
        <v>3.1279069257991222E-4</v>
      </c>
      <c r="P424">
        <f t="shared" si="60"/>
        <v>3.3833437971716182E-4</v>
      </c>
      <c r="Q424">
        <f t="shared" si="66"/>
        <v>9852.9068162672356</v>
      </c>
      <c r="R424">
        <f t="shared" si="66"/>
        <v>10657.532961090597</v>
      </c>
    </row>
    <row r="425" spans="1:18" x14ac:dyDescent="0.2">
      <c r="A425" t="s">
        <v>15</v>
      </c>
      <c r="B425" t="s">
        <v>471</v>
      </c>
      <c r="C425" t="s">
        <v>476</v>
      </c>
      <c r="D425" s="6">
        <v>55.425785999999995</v>
      </c>
      <c r="E425">
        <f t="shared" si="62"/>
        <v>55425785.999999993</v>
      </c>
      <c r="F425">
        <f t="shared" si="65"/>
        <v>0.15</v>
      </c>
      <c r="G425">
        <v>1.4999999999999999E-4</v>
      </c>
      <c r="H425" s="3">
        <v>10.4</v>
      </c>
      <c r="I425" s="3">
        <v>1.04</v>
      </c>
      <c r="J425">
        <v>5.8E-4</v>
      </c>
      <c r="K425">
        <v>4.9500000000000002E-2</v>
      </c>
      <c r="L425">
        <f t="shared" si="63"/>
        <v>2.3278139015944836E-2</v>
      </c>
      <c r="M425">
        <f t="shared" si="64"/>
        <v>5.9173919999999995</v>
      </c>
      <c r="N425">
        <f t="shared" si="58"/>
        <v>2.4371717171717169</v>
      </c>
      <c r="O425">
        <f t="shared" si="59"/>
        <v>1.1258982213700076E-3</v>
      </c>
      <c r="P425">
        <f t="shared" si="60"/>
        <v>1.1444962906926647E-3</v>
      </c>
      <c r="Q425">
        <f t="shared" si="66"/>
        <v>35465.79397315524</v>
      </c>
      <c r="R425">
        <f t="shared" si="66"/>
        <v>36051.633156818934</v>
      </c>
    </row>
    <row r="426" spans="1:18" x14ac:dyDescent="0.2">
      <c r="A426" t="s">
        <v>15</v>
      </c>
      <c r="B426" t="s">
        <v>471</v>
      </c>
      <c r="C426" t="s">
        <v>477</v>
      </c>
      <c r="D426" s="6">
        <v>155.39939999999999</v>
      </c>
      <c r="E426">
        <f t="shared" si="62"/>
        <v>155399400</v>
      </c>
      <c r="F426">
        <f t="shared" si="65"/>
        <v>0.55000000000000004</v>
      </c>
      <c r="G426">
        <v>5.5000000000000003E-4</v>
      </c>
      <c r="H426" s="3">
        <v>10.9</v>
      </c>
      <c r="I426" s="3">
        <v>1.07</v>
      </c>
      <c r="J426">
        <v>1.7000000000000001E-4</v>
      </c>
      <c r="K426">
        <v>4.9500000000000002E-2</v>
      </c>
      <c r="L426">
        <f t="shared" si="63"/>
        <v>1.7127875181531398E-2</v>
      </c>
      <c r="M426">
        <f t="shared" si="64"/>
        <v>1.7844390000000003</v>
      </c>
      <c r="N426">
        <f t="shared" si="58"/>
        <v>0.2004407713498623</v>
      </c>
      <c r="O426">
        <f t="shared" si="59"/>
        <v>1.3168835185315366E-4</v>
      </c>
      <c r="P426">
        <f t="shared" si="60"/>
        <v>1.7624915483388536E-4</v>
      </c>
      <c r="Q426">
        <f t="shared" si="66"/>
        <v>4148.1830833743406</v>
      </c>
      <c r="R426">
        <f t="shared" si="66"/>
        <v>5551.848377267389</v>
      </c>
    </row>
    <row r="427" spans="1:18" x14ac:dyDescent="0.2">
      <c r="A427" t="s">
        <v>15</v>
      </c>
      <c r="B427" t="s">
        <v>471</v>
      </c>
      <c r="C427" t="s">
        <v>478</v>
      </c>
      <c r="D427" s="6">
        <v>613.82763</v>
      </c>
      <c r="E427">
        <f t="shared" si="62"/>
        <v>613827630</v>
      </c>
      <c r="F427">
        <f t="shared" si="65"/>
        <v>0.3</v>
      </c>
      <c r="G427">
        <v>2.9999999999999997E-4</v>
      </c>
      <c r="H427" s="3">
        <v>35.5</v>
      </c>
      <c r="I427" s="3">
        <v>1.46</v>
      </c>
      <c r="J427">
        <v>5.9999999999999995E-4</v>
      </c>
      <c r="K427">
        <v>4.9500000000000002E-2</v>
      </c>
      <c r="L427">
        <f t="shared" si="63"/>
        <v>2.3476268701099305E-2</v>
      </c>
      <c r="M427">
        <f t="shared" si="64"/>
        <v>8.5935600000000001</v>
      </c>
      <c r="N427">
        <f t="shared" si="58"/>
        <v>1.7696969696969698</v>
      </c>
      <c r="O427">
        <f t="shared" si="59"/>
        <v>6.647287842520137E-3</v>
      </c>
      <c r="P427">
        <f t="shared" si="60"/>
        <v>6.7987006004659725E-3</v>
      </c>
      <c r="Q427">
        <f t="shared" si="66"/>
        <v>209389.5670393843</v>
      </c>
      <c r="R427">
        <f t="shared" si="66"/>
        <v>214159.06891467812</v>
      </c>
    </row>
    <row r="428" spans="1:18" x14ac:dyDescent="0.2">
      <c r="A428" t="s">
        <v>15</v>
      </c>
      <c r="B428" t="s">
        <v>471</v>
      </c>
      <c r="C428" t="s">
        <v>479</v>
      </c>
      <c r="D428" s="6">
        <v>613.82763</v>
      </c>
      <c r="E428">
        <f t="shared" si="62"/>
        <v>613827630</v>
      </c>
      <c r="F428">
        <f t="shared" si="65"/>
        <v>0.3</v>
      </c>
      <c r="G428">
        <v>2.9999999999999997E-4</v>
      </c>
      <c r="H428" s="3">
        <v>35.5</v>
      </c>
      <c r="I428" s="3">
        <v>1.46</v>
      </c>
      <c r="J428">
        <v>5.9999999999999995E-4</v>
      </c>
      <c r="K428">
        <v>4.9500000000000002E-2</v>
      </c>
      <c r="L428">
        <f t="shared" si="63"/>
        <v>2.3476268701099305E-2</v>
      </c>
      <c r="M428">
        <f t="shared" si="64"/>
        <v>8.5935600000000001</v>
      </c>
      <c r="N428">
        <f t="shared" si="58"/>
        <v>1.7696969696969698</v>
      </c>
      <c r="O428">
        <f t="shared" si="59"/>
        <v>6.647287842520137E-3</v>
      </c>
      <c r="P428">
        <f t="shared" si="60"/>
        <v>6.7987006004659725E-3</v>
      </c>
      <c r="Q428">
        <f t="shared" si="66"/>
        <v>209389.5670393843</v>
      </c>
      <c r="R428">
        <f>P428 * 31500000</f>
        <v>214159.06891467812</v>
      </c>
    </row>
    <row r="429" spans="1:18" x14ac:dyDescent="0.2">
      <c r="A429" t="s">
        <v>15</v>
      </c>
      <c r="B429" t="s">
        <v>471</v>
      </c>
      <c r="C429" t="s">
        <v>480</v>
      </c>
      <c r="D429" s="6">
        <v>143.22644699999998</v>
      </c>
      <c r="E429">
        <f t="shared" si="62"/>
        <v>143226446.99999997</v>
      </c>
      <c r="F429">
        <f t="shared" si="65"/>
        <v>0.38</v>
      </c>
      <c r="G429">
        <v>3.8000000000000002E-4</v>
      </c>
      <c r="H429" s="3">
        <v>14.5</v>
      </c>
      <c r="I429" s="3">
        <v>1.49</v>
      </c>
      <c r="J429">
        <v>1.8000000000000001E-4</v>
      </c>
      <c r="K429">
        <v>4.9500000000000002E-2</v>
      </c>
      <c r="L429">
        <f t="shared" si="63"/>
        <v>1.7374382779324037E-2</v>
      </c>
      <c r="M429">
        <f t="shared" si="64"/>
        <v>2.6310419999999999</v>
      </c>
      <c r="N429">
        <f t="shared" si="58"/>
        <v>0.42775119617224877</v>
      </c>
      <c r="O429">
        <f t="shared" si="59"/>
        <v>3.990991886362346E-4</v>
      </c>
      <c r="P429">
        <f t="shared" si="60"/>
        <v>4.5100837019253909E-4</v>
      </c>
      <c r="Q429">
        <f t="shared" si="66"/>
        <v>12571.62444204139</v>
      </c>
      <c r="R429">
        <f t="shared" ref="R429:R492" si="67">P429 * 31500000</f>
        <v>14206.763661064981</v>
      </c>
    </row>
    <row r="430" spans="1:18" x14ac:dyDescent="0.2">
      <c r="A430" t="s">
        <v>15</v>
      </c>
      <c r="B430" t="s">
        <v>471</v>
      </c>
      <c r="C430" t="s">
        <v>481</v>
      </c>
      <c r="D430" s="6">
        <v>174.04732799999999</v>
      </c>
      <c r="E430">
        <f t="shared" si="62"/>
        <v>174047328</v>
      </c>
      <c r="F430">
        <f t="shared" si="65"/>
        <v>0.41</v>
      </c>
      <c r="G430">
        <v>4.0999999999999999E-4</v>
      </c>
      <c r="H430" s="3">
        <v>14.4</v>
      </c>
      <c r="I430" s="3">
        <v>1.62</v>
      </c>
      <c r="J430">
        <v>1E-3</v>
      </c>
      <c r="K430">
        <v>4.9500000000000002E-2</v>
      </c>
      <c r="L430">
        <f t="shared" si="63"/>
        <v>2.6674191150583844E-2</v>
      </c>
      <c r="M430">
        <f t="shared" si="64"/>
        <v>15.892200000000001</v>
      </c>
      <c r="N430">
        <f t="shared" si="58"/>
        <v>2.3946784922394677</v>
      </c>
      <c r="O430">
        <f t="shared" si="59"/>
        <v>6.8575520652335324E-3</v>
      </c>
      <c r="P430">
        <f t="shared" si="60"/>
        <v>6.9579129345126748E-3</v>
      </c>
      <c r="Q430">
        <f t="shared" ref="Q430:R493" si="68">O430 * 31500000</f>
        <v>216012.89005485628</v>
      </c>
      <c r="R430">
        <f t="shared" si="67"/>
        <v>219174.25743714927</v>
      </c>
    </row>
    <row r="431" spans="1:18" x14ac:dyDescent="0.2">
      <c r="A431" t="s">
        <v>15</v>
      </c>
      <c r="B431" t="s">
        <v>471</v>
      </c>
      <c r="C431" t="s">
        <v>482</v>
      </c>
      <c r="D431" s="6">
        <v>1227.65526</v>
      </c>
      <c r="E431">
        <f t="shared" si="62"/>
        <v>1227655260</v>
      </c>
      <c r="F431">
        <f t="shared" si="65"/>
        <v>0.45</v>
      </c>
      <c r="G431">
        <v>4.4999999999999999E-4</v>
      </c>
      <c r="H431" s="3">
        <v>40.6</v>
      </c>
      <c r="I431" s="3">
        <v>2.0099999999999998</v>
      </c>
      <c r="J431">
        <v>1.1999999999999999E-3</v>
      </c>
      <c r="K431">
        <v>4.9500000000000002E-2</v>
      </c>
      <c r="L431">
        <f t="shared" si="63"/>
        <v>2.7918145773062984E-2</v>
      </c>
      <c r="M431">
        <f t="shared" si="64"/>
        <v>23.661719999999995</v>
      </c>
      <c r="N431">
        <f t="shared" si="58"/>
        <v>3.2484848484848476</v>
      </c>
      <c r="O431">
        <f t="shared" si="59"/>
        <v>3.541849159422588E-2</v>
      </c>
      <c r="P431">
        <f t="shared" si="60"/>
        <v>3.5777520109971261E-2</v>
      </c>
      <c r="Q431">
        <f t="shared" si="68"/>
        <v>1115682.4852181152</v>
      </c>
      <c r="R431">
        <f t="shared" si="67"/>
        <v>1126991.8834640947</v>
      </c>
    </row>
    <row r="432" spans="1:18" x14ac:dyDescent="0.2">
      <c r="A432" t="s">
        <v>15</v>
      </c>
      <c r="B432" t="s">
        <v>471</v>
      </c>
      <c r="C432" t="s">
        <v>483</v>
      </c>
      <c r="D432" s="6">
        <v>789.9469499999999</v>
      </c>
      <c r="E432">
        <f t="shared" si="62"/>
        <v>789946949.99999988</v>
      </c>
      <c r="F432">
        <f t="shared" si="65"/>
        <v>0.86</v>
      </c>
      <c r="G432">
        <v>8.5999999999999998E-4</v>
      </c>
      <c r="H432" s="3">
        <v>29.1</v>
      </c>
      <c r="I432" s="3">
        <v>2.29</v>
      </c>
      <c r="J432">
        <v>1.1999999999999999E-3</v>
      </c>
      <c r="K432">
        <v>4.9500000000000002E-2</v>
      </c>
      <c r="L432">
        <f t="shared" si="63"/>
        <v>2.7918145773062984E-2</v>
      </c>
      <c r="M432">
        <f t="shared" si="64"/>
        <v>26.957879999999999</v>
      </c>
      <c r="N432">
        <f t="shared" si="58"/>
        <v>1.9365750528541226</v>
      </c>
      <c r="O432">
        <f t="shared" si="59"/>
        <v>3.0387250663557467E-2</v>
      </c>
      <c r="P432">
        <f t="shared" si="60"/>
        <v>3.0910031726853276E-2</v>
      </c>
      <c r="Q432">
        <f t="shared" si="68"/>
        <v>957198.39590206021</v>
      </c>
      <c r="R432">
        <f t="shared" si="67"/>
        <v>973665.99939587817</v>
      </c>
    </row>
    <row r="433" spans="1:18" x14ac:dyDescent="0.2">
      <c r="A433" t="s">
        <v>15</v>
      </c>
      <c r="B433" t="s">
        <v>471</v>
      </c>
      <c r="C433" t="s">
        <v>484</v>
      </c>
      <c r="D433" s="6">
        <v>216.782163</v>
      </c>
      <c r="E433">
        <f t="shared" si="62"/>
        <v>216782163</v>
      </c>
      <c r="F433">
        <f t="shared" si="65"/>
        <v>0.48000000000000004</v>
      </c>
      <c r="G433">
        <v>4.8000000000000001E-4</v>
      </c>
      <c r="H433" s="3">
        <v>15.2</v>
      </c>
      <c r="I433" s="3">
        <v>2.44</v>
      </c>
      <c r="J433">
        <v>4.0000000000000001E-3</v>
      </c>
      <c r="K433">
        <v>4.9500000000000002E-2</v>
      </c>
      <c r="L433">
        <f t="shared" si="63"/>
        <v>3.7723002890488071E-2</v>
      </c>
      <c r="M433">
        <f t="shared" si="64"/>
        <v>95.745599999999996</v>
      </c>
      <c r="N433">
        <f t="shared" si="58"/>
        <v>12.323232323232324</v>
      </c>
      <c r="O433">
        <f t="shared" si="59"/>
        <v>0.10978358228960317</v>
      </c>
      <c r="P433">
        <f t="shared" si="60"/>
        <v>0.10994163091690426</v>
      </c>
      <c r="Q433">
        <f t="shared" si="68"/>
        <v>3458182.8421224998</v>
      </c>
      <c r="R433">
        <f t="shared" si="67"/>
        <v>3463161.3738824842</v>
      </c>
    </row>
    <row r="434" spans="1:18" x14ac:dyDescent="0.2">
      <c r="A434" t="s">
        <v>15</v>
      </c>
      <c r="B434" t="s">
        <v>485</v>
      </c>
      <c r="C434" t="s">
        <v>486</v>
      </c>
      <c r="D434" s="6">
        <v>71.483723999999995</v>
      </c>
      <c r="E434">
        <f t="shared" si="62"/>
        <v>71483724</v>
      </c>
      <c r="F434">
        <f t="shared" si="65"/>
        <v>0.80999999999999994</v>
      </c>
      <c r="G434">
        <v>8.0999999999999996E-4</v>
      </c>
      <c r="H434" s="3">
        <v>11.033759999999999</v>
      </c>
      <c r="I434" s="3">
        <v>0.94488000000000005</v>
      </c>
      <c r="J434">
        <v>5.5999999999999995E-4</v>
      </c>
      <c r="K434">
        <v>4.9500000000000002E-2</v>
      </c>
      <c r="L434">
        <f t="shared" si="63"/>
        <v>2.3074817019403761E-2</v>
      </c>
      <c r="M434">
        <f t="shared" si="64"/>
        <v>5.1907927679999997</v>
      </c>
      <c r="N434">
        <f t="shared" si="58"/>
        <v>0.39590931537598201</v>
      </c>
      <c r="O434">
        <f t="shared" si="59"/>
        <v>8.2832808645664428E-4</v>
      </c>
      <c r="P434">
        <f t="shared" si="60"/>
        <v>9.2489446462921553E-4</v>
      </c>
      <c r="Q434">
        <f t="shared" si="68"/>
        <v>26092.334723384294</v>
      </c>
      <c r="R434">
        <f t="shared" si="67"/>
        <v>29134.175635820287</v>
      </c>
    </row>
    <row r="435" spans="1:18" x14ac:dyDescent="0.2">
      <c r="A435" t="s">
        <v>15</v>
      </c>
      <c r="B435" t="s">
        <v>485</v>
      </c>
      <c r="C435" t="s">
        <v>487</v>
      </c>
      <c r="D435" s="6">
        <v>494.68808999999999</v>
      </c>
      <c r="E435">
        <f t="shared" si="62"/>
        <v>494688090</v>
      </c>
      <c r="F435">
        <f t="shared" si="65"/>
        <v>0.55000000000000004</v>
      </c>
      <c r="G435">
        <v>5.5000000000000003E-4</v>
      </c>
      <c r="H435" s="3">
        <v>14.1732</v>
      </c>
      <c r="I435" s="3">
        <v>1.3715999999999999</v>
      </c>
      <c r="J435">
        <v>1.7000000000000001E-4</v>
      </c>
      <c r="K435">
        <v>4.9500000000000002E-2</v>
      </c>
      <c r="L435">
        <f t="shared" si="63"/>
        <v>1.7127875181531398E-2</v>
      </c>
      <c r="M435">
        <f t="shared" si="64"/>
        <v>2.2874173199999999</v>
      </c>
      <c r="N435">
        <f t="shared" si="58"/>
        <v>0.25693884297520658</v>
      </c>
      <c r="O435">
        <f t="shared" si="59"/>
        <v>2.7587608516847241E-4</v>
      </c>
      <c r="P435">
        <f t="shared" si="60"/>
        <v>3.429118513385152E-4</v>
      </c>
      <c r="Q435">
        <f t="shared" si="68"/>
        <v>8690.0966828068813</v>
      </c>
      <c r="R435">
        <f t="shared" si="67"/>
        <v>10801.723317163229</v>
      </c>
    </row>
    <row r="436" spans="1:18" x14ac:dyDescent="0.2">
      <c r="A436" t="s">
        <v>15</v>
      </c>
      <c r="B436" t="s">
        <v>485</v>
      </c>
      <c r="C436" t="s">
        <v>488</v>
      </c>
      <c r="D436" s="6">
        <v>126.90950999999998</v>
      </c>
      <c r="E436">
        <f t="shared" si="62"/>
        <v>126909509.99999999</v>
      </c>
      <c r="F436">
        <f t="shared" si="65"/>
        <v>1.99</v>
      </c>
      <c r="G436">
        <v>1.99E-3</v>
      </c>
      <c r="H436" s="3">
        <v>11.704319999999999</v>
      </c>
      <c r="I436" s="3">
        <v>1.4325600000000001</v>
      </c>
      <c r="J436">
        <v>7.7999999999999999E-4</v>
      </c>
      <c r="K436">
        <v>4.9500000000000002E-2</v>
      </c>
      <c r="L436">
        <f t="shared" si="63"/>
        <v>2.5067724307754828E-2</v>
      </c>
      <c r="M436">
        <f t="shared" si="64"/>
        <v>10.961662607999999</v>
      </c>
      <c r="N436">
        <f t="shared" si="58"/>
        <v>0.34030662402923706</v>
      </c>
      <c r="O436">
        <f t="shared" si="59"/>
        <v>2.6025508652274734E-3</v>
      </c>
      <c r="P436">
        <f t="shared" si="60"/>
        <v>2.9373282944092321E-3</v>
      </c>
      <c r="Q436">
        <f t="shared" si="68"/>
        <v>81980.352254665413</v>
      </c>
      <c r="R436">
        <f t="shared" si="67"/>
        <v>92525.841273890808</v>
      </c>
    </row>
    <row r="437" spans="1:18" x14ac:dyDescent="0.2">
      <c r="A437" t="s">
        <v>15</v>
      </c>
      <c r="B437" t="s">
        <v>485</v>
      </c>
      <c r="C437" t="s">
        <v>489</v>
      </c>
      <c r="D437" s="6">
        <v>155.39939999999999</v>
      </c>
      <c r="E437">
        <f t="shared" si="62"/>
        <v>155399400</v>
      </c>
      <c r="F437">
        <f t="shared" si="65"/>
        <v>0.59000000000000008</v>
      </c>
      <c r="G437">
        <v>5.9000000000000003E-4</v>
      </c>
      <c r="H437" s="3">
        <v>6.0960000000000001</v>
      </c>
      <c r="I437" s="3">
        <v>1.4630399999999999</v>
      </c>
      <c r="J437">
        <v>8.0000000000000004E-4</v>
      </c>
      <c r="K437">
        <v>4.9500000000000002E-2</v>
      </c>
      <c r="L437">
        <f t="shared" si="63"/>
        <v>2.5226892457611439E-2</v>
      </c>
      <c r="M437">
        <f t="shared" si="64"/>
        <v>11.48193792</v>
      </c>
      <c r="N437">
        <f t="shared" si="58"/>
        <v>1.2022927580893681</v>
      </c>
      <c r="O437">
        <f t="shared" si="59"/>
        <v>1.7270973494972418E-3</v>
      </c>
      <c r="P437">
        <f t="shared" si="60"/>
        <v>1.7819319166774812E-3</v>
      </c>
      <c r="Q437">
        <f t="shared" si="68"/>
        <v>54403.566509163116</v>
      </c>
      <c r="R437">
        <f t="shared" si="67"/>
        <v>56130.85537534066</v>
      </c>
    </row>
    <row r="438" spans="1:18" x14ac:dyDescent="0.2">
      <c r="A438" t="s">
        <v>15</v>
      </c>
      <c r="B438" t="s">
        <v>485</v>
      </c>
      <c r="C438" t="s">
        <v>490</v>
      </c>
      <c r="D438" s="6">
        <v>174.04732799999999</v>
      </c>
      <c r="E438">
        <f t="shared" si="62"/>
        <v>174047328</v>
      </c>
      <c r="F438">
        <f t="shared" si="65"/>
        <v>1.32</v>
      </c>
      <c r="G438">
        <v>1.32E-3</v>
      </c>
      <c r="H438" s="3">
        <v>14.447520000000001</v>
      </c>
      <c r="I438" s="3">
        <v>1.61544</v>
      </c>
      <c r="J438">
        <v>2.3000000000000001E-4</v>
      </c>
      <c r="K438">
        <v>4.9500000000000002E-2</v>
      </c>
      <c r="L438">
        <f t="shared" si="63"/>
        <v>1.8472395485759817E-2</v>
      </c>
      <c r="M438">
        <f t="shared" si="64"/>
        <v>3.6449172719999998</v>
      </c>
      <c r="N438">
        <f t="shared" si="58"/>
        <v>0.17059283746556472</v>
      </c>
      <c r="O438">
        <f t="shared" si="59"/>
        <v>4.6633591854322885E-4</v>
      </c>
      <c r="P438">
        <f t="shared" si="60"/>
        <v>6.5660252962796686E-4</v>
      </c>
      <c r="Q438">
        <f t="shared" si="68"/>
        <v>14689.581434111709</v>
      </c>
      <c r="R438">
        <f t="shared" si="67"/>
        <v>20682.979683280955</v>
      </c>
    </row>
    <row r="439" spans="1:18" x14ac:dyDescent="0.2">
      <c r="A439" t="s">
        <v>15</v>
      </c>
      <c r="B439" t="s">
        <v>485</v>
      </c>
      <c r="C439" t="s">
        <v>491</v>
      </c>
      <c r="D439" s="6">
        <v>229.47311399999995</v>
      </c>
      <c r="E439">
        <f t="shared" si="62"/>
        <v>229473113.99999994</v>
      </c>
      <c r="F439">
        <f t="shared" si="65"/>
        <v>0.65</v>
      </c>
      <c r="G439">
        <v>6.4999999999999997E-4</v>
      </c>
      <c r="H439" s="3">
        <v>10.08888</v>
      </c>
      <c r="I439" s="3">
        <v>1.6763999999999999</v>
      </c>
      <c r="J439">
        <v>2.1000000000000001E-4</v>
      </c>
      <c r="K439">
        <v>4.9500000000000002E-2</v>
      </c>
      <c r="L439">
        <f t="shared" si="63"/>
        <v>1.8057020152540737E-2</v>
      </c>
      <c r="M439">
        <f t="shared" si="64"/>
        <v>3.4535516400000001</v>
      </c>
      <c r="N439">
        <f t="shared" si="58"/>
        <v>0.32824615384615385</v>
      </c>
      <c r="O439">
        <f t="shared" si="59"/>
        <v>3.9300067788391899E-4</v>
      </c>
      <c r="P439">
        <f t="shared" si="60"/>
        <v>4.6133865356079668E-4</v>
      </c>
      <c r="Q439">
        <f t="shared" si="68"/>
        <v>12379.521353343449</v>
      </c>
      <c r="R439">
        <f t="shared" si="67"/>
        <v>14532.167587165095</v>
      </c>
    </row>
    <row r="440" spans="1:18" x14ac:dyDescent="0.2">
      <c r="A440" t="s">
        <v>15</v>
      </c>
      <c r="B440" t="s">
        <v>485</v>
      </c>
      <c r="C440" t="s">
        <v>492</v>
      </c>
      <c r="D440" s="6">
        <v>318.56876999999997</v>
      </c>
      <c r="E440">
        <f t="shared" si="62"/>
        <v>318568770</v>
      </c>
      <c r="F440">
        <f t="shared" si="65"/>
        <v>1.35</v>
      </c>
      <c r="G440">
        <v>1.3500000000000001E-3</v>
      </c>
      <c r="H440" s="3">
        <v>18.044160000000002</v>
      </c>
      <c r="I440" s="3">
        <v>1.9202399999999999</v>
      </c>
      <c r="J440">
        <v>5.1000000000000004E-4</v>
      </c>
      <c r="K440">
        <v>4.9500000000000002E-2</v>
      </c>
      <c r="L440">
        <f t="shared" si="63"/>
        <v>2.2541551423507427E-2</v>
      </c>
      <c r="M440">
        <f t="shared" si="64"/>
        <v>9.6071527440000004</v>
      </c>
      <c r="N440">
        <f t="shared" si="58"/>
        <v>0.43965090909090909</v>
      </c>
      <c r="O440">
        <f t="shared" si="59"/>
        <v>3.4838001979271911E-3</v>
      </c>
      <c r="P440">
        <f t="shared" si="60"/>
        <v>3.8510504179052715E-3</v>
      </c>
      <c r="Q440">
        <f t="shared" si="68"/>
        <v>109739.70623470652</v>
      </c>
      <c r="R440">
        <f t="shared" si="67"/>
        <v>121308.08816401605</v>
      </c>
    </row>
    <row r="441" spans="1:18" x14ac:dyDescent="0.2">
      <c r="A441" t="s">
        <v>15</v>
      </c>
      <c r="B441" t="s">
        <v>493</v>
      </c>
      <c r="C441" t="s">
        <v>494</v>
      </c>
      <c r="D441" s="5">
        <v>468.78818999999999</v>
      </c>
      <c r="E441">
        <f t="shared" si="62"/>
        <v>468788190</v>
      </c>
      <c r="F441">
        <f t="shared" si="65"/>
        <v>64</v>
      </c>
      <c r="G441">
        <v>6.4000000000000001E-2</v>
      </c>
      <c r="H441" s="3">
        <v>34</v>
      </c>
      <c r="I441" s="3">
        <v>2.4</v>
      </c>
      <c r="J441">
        <v>1.0999999999999999E-2</v>
      </c>
      <c r="K441">
        <v>4.9500000000000002E-2</v>
      </c>
      <c r="L441">
        <f t="shared" si="63"/>
        <v>4.8577977606965493E-2</v>
      </c>
      <c r="M441">
        <f t="shared" si="64"/>
        <v>258.98399999999998</v>
      </c>
      <c r="N441">
        <f t="shared" si="58"/>
        <v>0.25</v>
      </c>
      <c r="O441">
        <f t="shared" si="59"/>
        <v>0.78938237607330541</v>
      </c>
      <c r="P441">
        <f t="shared" si="60"/>
        <v>0.79483373022085713</v>
      </c>
      <c r="Q441">
        <f t="shared" si="68"/>
        <v>24865544.846309122</v>
      </c>
      <c r="R441">
        <f t="shared" si="67"/>
        <v>25037262.501956999</v>
      </c>
    </row>
    <row r="442" spans="1:18" x14ac:dyDescent="0.2">
      <c r="A442" t="s">
        <v>15</v>
      </c>
      <c r="B442" t="s">
        <v>495</v>
      </c>
      <c r="C442" t="s">
        <v>496</v>
      </c>
      <c r="D442" s="6">
        <v>43.511831999999998</v>
      </c>
      <c r="E442">
        <f t="shared" si="62"/>
        <v>43511832</v>
      </c>
      <c r="F442">
        <f t="shared" si="65"/>
        <v>0.1</v>
      </c>
      <c r="G442">
        <v>1E-4</v>
      </c>
      <c r="H442" s="3">
        <v>14.2</v>
      </c>
      <c r="I442" s="3">
        <v>0.6</v>
      </c>
      <c r="J442">
        <v>1.1999999999999999E-3</v>
      </c>
      <c r="K442">
        <v>4.9500000000000002E-2</v>
      </c>
      <c r="L442">
        <f t="shared" si="63"/>
        <v>2.7918145773062984E-2</v>
      </c>
      <c r="M442">
        <f t="shared" si="64"/>
        <v>7.0631999999999993</v>
      </c>
      <c r="N442">
        <f t="shared" si="58"/>
        <v>4.3636363636363624</v>
      </c>
      <c r="O442">
        <f t="shared" si="59"/>
        <v>2.0323388985823052E-3</v>
      </c>
      <c r="P442">
        <f t="shared" si="60"/>
        <v>2.0476083921538821E-3</v>
      </c>
      <c r="Q442">
        <f t="shared" si="68"/>
        <v>64018.675305342615</v>
      </c>
      <c r="R442">
        <f t="shared" si="67"/>
        <v>64499.664352847285</v>
      </c>
    </row>
    <row r="443" spans="1:18" x14ac:dyDescent="0.2">
      <c r="A443" t="s">
        <v>15</v>
      </c>
      <c r="B443" t="s">
        <v>495</v>
      </c>
      <c r="C443" t="s">
        <v>497</v>
      </c>
      <c r="D443" s="6">
        <v>238.53807899999995</v>
      </c>
      <c r="E443">
        <f t="shared" si="62"/>
        <v>238538078.99999994</v>
      </c>
      <c r="F443">
        <f t="shared" si="65"/>
        <v>7.9</v>
      </c>
      <c r="G443">
        <v>7.9000000000000008E-3</v>
      </c>
      <c r="H443" s="3">
        <v>14.9</v>
      </c>
      <c r="I443" s="3">
        <v>0.9</v>
      </c>
      <c r="J443">
        <v>2.8E-3</v>
      </c>
      <c r="K443">
        <v>4.9500000000000002E-2</v>
      </c>
      <c r="L443">
        <f t="shared" si="63"/>
        <v>3.4504899506868095E-2</v>
      </c>
      <c r="M443">
        <f t="shared" si="64"/>
        <v>24.7212</v>
      </c>
      <c r="N443">
        <f t="shared" si="58"/>
        <v>0.19332566168009202</v>
      </c>
      <c r="O443">
        <f t="shared" si="59"/>
        <v>9.1148276051285886E-3</v>
      </c>
      <c r="P443">
        <f t="shared" si="60"/>
        <v>1.0576812407363604E-2</v>
      </c>
      <c r="Q443">
        <f t="shared" si="68"/>
        <v>287117.06956155057</v>
      </c>
      <c r="R443">
        <f t="shared" si="67"/>
        <v>333169.59083195351</v>
      </c>
    </row>
    <row r="444" spans="1:18" x14ac:dyDescent="0.2">
      <c r="A444" t="s">
        <v>15</v>
      </c>
      <c r="B444" t="s">
        <v>495</v>
      </c>
      <c r="C444" t="s">
        <v>498</v>
      </c>
      <c r="D444" s="6">
        <v>899.81432580000001</v>
      </c>
      <c r="E444">
        <f t="shared" si="62"/>
        <v>899814325.79999995</v>
      </c>
      <c r="F444">
        <f t="shared" si="65"/>
        <v>33.9</v>
      </c>
      <c r="G444">
        <v>3.39E-2</v>
      </c>
      <c r="H444" s="3">
        <v>33.9</v>
      </c>
      <c r="I444" s="3">
        <v>1</v>
      </c>
      <c r="J444">
        <v>8.9999999999999998E-4</v>
      </c>
      <c r="K444">
        <v>4.9500000000000002E-2</v>
      </c>
      <c r="L444">
        <f t="shared" si="63"/>
        <v>2.598076211353316E-2</v>
      </c>
      <c r="M444">
        <f t="shared" si="64"/>
        <v>8.8290000000000006</v>
      </c>
      <c r="N444">
        <f t="shared" si="58"/>
        <v>1.6090104585679808E-2</v>
      </c>
      <c r="O444" t="e">
        <f t="shared" si="59"/>
        <v>#NUM!</v>
      </c>
      <c r="P444" t="e">
        <f t="shared" si="60"/>
        <v>#NUM!</v>
      </c>
      <c r="Q444" t="e">
        <f t="shared" si="68"/>
        <v>#NUM!</v>
      </c>
      <c r="R444" t="e">
        <f t="shared" si="67"/>
        <v>#NUM!</v>
      </c>
    </row>
    <row r="445" spans="1:18" x14ac:dyDescent="0.2">
      <c r="A445" t="s">
        <v>15</v>
      </c>
      <c r="B445" t="s">
        <v>495</v>
      </c>
      <c r="C445" t="s">
        <v>499</v>
      </c>
      <c r="D445" s="6">
        <v>613.82763</v>
      </c>
      <c r="E445">
        <f t="shared" si="62"/>
        <v>613827630</v>
      </c>
      <c r="F445">
        <f t="shared" si="65"/>
        <v>0.8</v>
      </c>
      <c r="G445">
        <v>8.0000000000000004E-4</v>
      </c>
      <c r="H445" s="3">
        <v>32.6</v>
      </c>
      <c r="I445" s="3">
        <v>1.2</v>
      </c>
      <c r="J445">
        <v>2.0000000000000001E-4</v>
      </c>
      <c r="K445">
        <v>4.9500000000000002E-2</v>
      </c>
      <c r="L445">
        <f t="shared" si="63"/>
        <v>1.7838106725040812E-2</v>
      </c>
      <c r="M445">
        <f t="shared" si="64"/>
        <v>2.3544</v>
      </c>
      <c r="N445">
        <f t="shared" si="58"/>
        <v>0.1818181818181818</v>
      </c>
      <c r="O445">
        <f t="shared" si="59"/>
        <v>5.6708590117560598E-4</v>
      </c>
      <c r="P445">
        <f t="shared" si="60"/>
        <v>7.823591831047417E-4</v>
      </c>
      <c r="Q445">
        <f t="shared" si="68"/>
        <v>17863.205887031589</v>
      </c>
      <c r="R445">
        <f t="shared" si="67"/>
        <v>24644.314267799364</v>
      </c>
    </row>
    <row r="446" spans="1:18" x14ac:dyDescent="0.2">
      <c r="A446" t="s">
        <v>15</v>
      </c>
      <c r="B446" t="s">
        <v>495</v>
      </c>
      <c r="C446" t="s">
        <v>500</v>
      </c>
      <c r="D446" s="6">
        <v>344.46866999999997</v>
      </c>
      <c r="E446">
        <f t="shared" si="62"/>
        <v>344468670</v>
      </c>
      <c r="F446">
        <f t="shared" si="65"/>
        <v>37.1</v>
      </c>
      <c r="G446">
        <v>3.7100000000000001E-2</v>
      </c>
      <c r="H446" s="3">
        <v>40.9</v>
      </c>
      <c r="I446" s="3">
        <v>1.7</v>
      </c>
      <c r="J446">
        <v>1.8E-3</v>
      </c>
      <c r="K446">
        <v>4.9500000000000002E-2</v>
      </c>
      <c r="L446">
        <f t="shared" si="63"/>
        <v>3.0896507158606763E-2</v>
      </c>
      <c r="M446">
        <f t="shared" si="64"/>
        <v>30.018599999999999</v>
      </c>
      <c r="N446">
        <f t="shared" si="58"/>
        <v>4.9987748100955652E-2</v>
      </c>
      <c r="O446">
        <f t="shared" si="59"/>
        <v>5.0285704124971522E-5</v>
      </c>
      <c r="P446">
        <f t="shared" si="60"/>
        <v>1.2314091975496693E-2</v>
      </c>
      <c r="Q446">
        <f t="shared" si="68"/>
        <v>1583.9996799366029</v>
      </c>
      <c r="R446">
        <f t="shared" si="67"/>
        <v>387893.89722814586</v>
      </c>
    </row>
    <row r="447" spans="1:18" x14ac:dyDescent="0.2">
      <c r="A447" t="s">
        <v>15</v>
      </c>
      <c r="B447" t="s">
        <v>501</v>
      </c>
      <c r="C447" t="s">
        <v>502</v>
      </c>
      <c r="D447" s="6">
        <v>83.397677999999999</v>
      </c>
      <c r="E447">
        <f t="shared" si="62"/>
        <v>83397678</v>
      </c>
      <c r="F447">
        <f t="shared" si="65"/>
        <v>40.5</v>
      </c>
      <c r="G447">
        <v>4.0500000000000001E-2</v>
      </c>
      <c r="H447" s="3">
        <v>25.1</v>
      </c>
      <c r="I447" s="3">
        <v>0.4</v>
      </c>
      <c r="J447">
        <v>5.0000000000000001E-3</v>
      </c>
      <c r="K447">
        <v>4.9500000000000002E-2</v>
      </c>
      <c r="L447">
        <f t="shared" si="63"/>
        <v>3.9887219227087413E-2</v>
      </c>
      <c r="M447">
        <f t="shared" si="64"/>
        <v>19.62</v>
      </c>
      <c r="N447">
        <f t="shared" si="58"/>
        <v>2.9928918817807706E-2</v>
      </c>
      <c r="O447" t="e">
        <f t="shared" si="59"/>
        <v>#NUM!</v>
      </c>
      <c r="P447" t="e">
        <f t="shared" si="60"/>
        <v>#NUM!</v>
      </c>
      <c r="Q447" t="e">
        <f t="shared" si="68"/>
        <v>#NUM!</v>
      </c>
      <c r="R447" t="e">
        <f t="shared" si="67"/>
        <v>#NUM!</v>
      </c>
    </row>
    <row r="448" spans="1:18" x14ac:dyDescent="0.2">
      <c r="A448" t="s">
        <v>15</v>
      </c>
      <c r="B448" t="s">
        <v>501</v>
      </c>
      <c r="C448" t="s">
        <v>503</v>
      </c>
      <c r="D448" s="6">
        <v>2.7712892999999998</v>
      </c>
      <c r="E448">
        <f t="shared" si="62"/>
        <v>2771289.3</v>
      </c>
      <c r="F448">
        <f t="shared" si="65"/>
        <v>0.5</v>
      </c>
      <c r="G448">
        <v>5.0000000000000001E-4</v>
      </c>
      <c r="H448" s="3">
        <v>3.6</v>
      </c>
      <c r="I448" s="3">
        <v>0.5</v>
      </c>
      <c r="J448">
        <v>7.0000000000000001E-3</v>
      </c>
      <c r="K448">
        <v>4.9500000000000002E-2</v>
      </c>
      <c r="L448">
        <f t="shared" si="63"/>
        <v>4.3387614127786168E-2</v>
      </c>
      <c r="M448">
        <f t="shared" si="64"/>
        <v>34.335000000000001</v>
      </c>
      <c r="N448">
        <f t="shared" si="58"/>
        <v>4.2424242424242431</v>
      </c>
      <c r="O448">
        <f t="shared" si="59"/>
        <v>5.5195035031767757E-3</v>
      </c>
      <c r="P448">
        <f t="shared" si="60"/>
        <v>5.531577282388029E-3</v>
      </c>
      <c r="Q448">
        <f t="shared" si="68"/>
        <v>173864.36035006843</v>
      </c>
      <c r="R448">
        <f t="shared" si="67"/>
        <v>174244.68439522292</v>
      </c>
    </row>
    <row r="449" spans="1:18" x14ac:dyDescent="0.2">
      <c r="A449" t="s">
        <v>15</v>
      </c>
      <c r="B449" t="s">
        <v>501</v>
      </c>
      <c r="C449" t="s">
        <v>504</v>
      </c>
      <c r="D449" s="6">
        <v>7.6145705999999995</v>
      </c>
      <c r="E449">
        <f t="shared" si="62"/>
        <v>7614570.5999999996</v>
      </c>
      <c r="F449">
        <f t="shared" si="65"/>
        <v>0.1</v>
      </c>
      <c r="G449">
        <v>1E-4</v>
      </c>
      <c r="H449" s="3">
        <v>4.5999999999999996</v>
      </c>
      <c r="I449" s="3">
        <v>0.5</v>
      </c>
      <c r="J449">
        <v>4.0000000000000001E-3</v>
      </c>
      <c r="K449">
        <v>4.9500000000000002E-2</v>
      </c>
      <c r="L449">
        <f t="shared" si="63"/>
        <v>3.7723002890488071E-2</v>
      </c>
      <c r="M449">
        <f t="shared" si="64"/>
        <v>19.62</v>
      </c>
      <c r="N449">
        <f t="shared" si="58"/>
        <v>12.121212121212121</v>
      </c>
      <c r="O449">
        <f t="shared" si="59"/>
        <v>3.081613155008418E-3</v>
      </c>
      <c r="P449">
        <f t="shared" si="60"/>
        <v>3.0861238241181865E-3</v>
      </c>
      <c r="Q449">
        <f t="shared" si="68"/>
        <v>97070.814382765166</v>
      </c>
      <c r="R449">
        <f t="shared" si="67"/>
        <v>97212.900459722878</v>
      </c>
    </row>
    <row r="450" spans="1:18" x14ac:dyDescent="0.2">
      <c r="A450" t="s">
        <v>15</v>
      </c>
      <c r="B450" t="s">
        <v>501</v>
      </c>
      <c r="C450" t="s">
        <v>505</v>
      </c>
      <c r="D450" s="6">
        <v>13.960046099999998</v>
      </c>
      <c r="E450">
        <f t="shared" si="62"/>
        <v>13960046.099999998</v>
      </c>
      <c r="F450">
        <f t="shared" si="65"/>
        <v>64.8</v>
      </c>
      <c r="G450">
        <v>6.4799999999999996E-2</v>
      </c>
      <c r="H450" s="3">
        <v>10.1</v>
      </c>
      <c r="I450" s="3">
        <v>0.5</v>
      </c>
      <c r="J450">
        <v>1.6E-2</v>
      </c>
      <c r="K450">
        <v>4.9500000000000002E-2</v>
      </c>
      <c r="L450">
        <f t="shared" si="63"/>
        <v>5.3348382301167681E-2</v>
      </c>
      <c r="M450">
        <f t="shared" si="64"/>
        <v>78.48</v>
      </c>
      <c r="N450">
        <f t="shared" si="58"/>
        <v>7.4822297044519273E-2</v>
      </c>
      <c r="O450">
        <f t="shared" si="59"/>
        <v>1.0722733533590925E-2</v>
      </c>
      <c r="P450">
        <f t="shared" si="60"/>
        <v>8.3737058678575033E-3</v>
      </c>
      <c r="Q450">
        <f t="shared" si="68"/>
        <v>337766.10630811413</v>
      </c>
      <c r="R450">
        <f t="shared" si="67"/>
        <v>263771.73483751138</v>
      </c>
    </row>
    <row r="451" spans="1:18" x14ac:dyDescent="0.2">
      <c r="A451" t="s">
        <v>15</v>
      </c>
      <c r="B451" t="s">
        <v>501</v>
      </c>
      <c r="C451" t="s">
        <v>506</v>
      </c>
      <c r="D451" s="6">
        <v>23.465309399999999</v>
      </c>
      <c r="E451">
        <f t="shared" si="62"/>
        <v>23465309.399999999</v>
      </c>
      <c r="F451">
        <f t="shared" si="65"/>
        <v>19</v>
      </c>
      <c r="G451">
        <v>1.9E-2</v>
      </c>
      <c r="H451" s="3">
        <v>17.3</v>
      </c>
      <c r="I451" s="3">
        <v>0.5</v>
      </c>
      <c r="J451">
        <v>2E-3</v>
      </c>
      <c r="K451">
        <v>4.9500000000000002E-2</v>
      </c>
      <c r="L451">
        <f t="shared" si="63"/>
        <v>3.1721137903216928E-2</v>
      </c>
      <c r="M451">
        <f t="shared" si="64"/>
        <v>9.81</v>
      </c>
      <c r="N451">
        <f t="shared" ref="N451:N514" si="69">M451/(1650*9.81*G451)</f>
        <v>3.1897926634768745E-2</v>
      </c>
      <c r="O451" t="e">
        <f t="shared" ref="O451:O514" si="70">3.97 * (SQRT(1.65)) * (SQRT(9.81)) * ((N451-K451)^(3/2)) * ((G451)^(3/2)) * H451</f>
        <v>#NUM!</v>
      </c>
      <c r="P451">
        <f t="shared" si="60"/>
        <v>1.7010824218031856E-6</v>
      </c>
      <c r="Q451" t="e">
        <f t="shared" si="68"/>
        <v>#NUM!</v>
      </c>
      <c r="R451">
        <f t="shared" si="67"/>
        <v>53.584096286800346</v>
      </c>
    </row>
    <row r="452" spans="1:18" x14ac:dyDescent="0.2">
      <c r="A452" t="s">
        <v>15</v>
      </c>
      <c r="B452" t="s">
        <v>501</v>
      </c>
      <c r="C452" t="s">
        <v>507</v>
      </c>
      <c r="D452" s="6">
        <v>16.368736800000001</v>
      </c>
      <c r="E452">
        <f t="shared" ref="E452:E515" si="71">D452*1000000</f>
        <v>16368736.800000001</v>
      </c>
      <c r="F452">
        <f t="shared" si="65"/>
        <v>55.9</v>
      </c>
      <c r="G452">
        <v>5.5899999999999998E-2</v>
      </c>
      <c r="H452" s="3">
        <v>7</v>
      </c>
      <c r="I452" s="3">
        <v>0.7</v>
      </c>
      <c r="J452">
        <v>1.2E-2</v>
      </c>
      <c r="K452">
        <v>4.9500000000000002E-2</v>
      </c>
      <c r="L452">
        <f t="shared" si="63"/>
        <v>4.9646263794703091E-2</v>
      </c>
      <c r="M452">
        <f t="shared" si="64"/>
        <v>82.403999999999996</v>
      </c>
      <c r="N452">
        <f t="shared" si="69"/>
        <v>9.1071718978695718E-2</v>
      </c>
      <c r="O452">
        <f t="shared" si="70"/>
        <v>1.2525056933219194E-2</v>
      </c>
      <c r="P452">
        <f t="shared" si="60"/>
        <v>1.2459013836460673E-2</v>
      </c>
      <c r="Q452">
        <f t="shared" si="68"/>
        <v>394539.2933964046</v>
      </c>
      <c r="R452">
        <f t="shared" si="67"/>
        <v>392458.93584851117</v>
      </c>
    </row>
    <row r="453" spans="1:18" x14ac:dyDescent="0.2">
      <c r="A453" t="s">
        <v>15</v>
      </c>
      <c r="B453" t="s">
        <v>501</v>
      </c>
      <c r="C453" t="s">
        <v>508</v>
      </c>
      <c r="D453" s="6">
        <v>24.604904999999999</v>
      </c>
      <c r="E453">
        <f t="shared" si="71"/>
        <v>24604905</v>
      </c>
      <c r="F453">
        <f t="shared" si="65"/>
        <v>4.8</v>
      </c>
      <c r="G453">
        <v>4.7999999999999996E-3</v>
      </c>
      <c r="H453" s="3">
        <v>7.6</v>
      </c>
      <c r="I453" s="3">
        <v>0.9</v>
      </c>
      <c r="J453">
        <v>3.0000000000000001E-3</v>
      </c>
      <c r="K453">
        <v>4.9500000000000002E-2</v>
      </c>
      <c r="L453">
        <f t="shared" ref="L453:L516" si="72">0.15 * J453^(0.25)</f>
        <v>3.5105209789810736E-2</v>
      </c>
      <c r="M453">
        <f t="shared" ref="M453:M516" si="73">1000*9.81*I453*J453</f>
        <v>26.487000000000002</v>
      </c>
      <c r="N453">
        <f t="shared" si="69"/>
        <v>0.34090909090909094</v>
      </c>
      <c r="O453">
        <f t="shared" si="70"/>
        <v>6.3503414149059202E-3</v>
      </c>
      <c r="P453">
        <f t="shared" ref="P453:P516" si="74">3.97 * (SQRT(1.65)) * (SQRT(9.81)) * ((N453-L453)^(3/2)) * ((G453)^(3/2)) * H453</f>
        <v>6.8266387306285328E-3</v>
      </c>
      <c r="Q453">
        <f t="shared" si="68"/>
        <v>200035.75456953648</v>
      </c>
      <c r="R453">
        <f t="shared" si="67"/>
        <v>215039.1200147988</v>
      </c>
    </row>
    <row r="454" spans="1:18" x14ac:dyDescent="0.2">
      <c r="A454" t="s">
        <v>15</v>
      </c>
      <c r="B454" t="s">
        <v>501</v>
      </c>
      <c r="C454" t="s">
        <v>509</v>
      </c>
      <c r="D454" s="6">
        <v>517.99799999999993</v>
      </c>
      <c r="E454">
        <f t="shared" si="71"/>
        <v>517997999.99999994</v>
      </c>
      <c r="F454">
        <f t="shared" ref="F454:F517" si="75">G454 * 1000</f>
        <v>70.61</v>
      </c>
      <c r="G454">
        <v>7.0610000000000006E-2</v>
      </c>
      <c r="H454" s="3">
        <v>49.89</v>
      </c>
      <c r="I454" s="3">
        <v>0.9</v>
      </c>
      <c r="J454">
        <v>3.0000000000000001E-3</v>
      </c>
      <c r="K454">
        <v>4.9500000000000002E-2</v>
      </c>
      <c r="L454">
        <f t="shared" si="72"/>
        <v>3.5105209789810736E-2</v>
      </c>
      <c r="M454">
        <f t="shared" si="73"/>
        <v>26.487000000000002</v>
      </c>
      <c r="N454">
        <f t="shared" si="69"/>
        <v>2.317467265774871E-2</v>
      </c>
      <c r="O454" t="e">
        <f t="shared" si="70"/>
        <v>#NUM!</v>
      </c>
      <c r="P454" t="e">
        <f t="shared" si="74"/>
        <v>#NUM!</v>
      </c>
      <c r="Q454" t="e">
        <f t="shared" si="68"/>
        <v>#NUM!</v>
      </c>
      <c r="R454" t="e">
        <f t="shared" si="67"/>
        <v>#NUM!</v>
      </c>
    </row>
    <row r="455" spans="1:18" x14ac:dyDescent="0.2">
      <c r="A455" t="s">
        <v>15</v>
      </c>
      <c r="B455" t="s">
        <v>501</v>
      </c>
      <c r="C455" t="s">
        <v>510</v>
      </c>
      <c r="D455" s="6">
        <v>391.08848999999998</v>
      </c>
      <c r="E455">
        <f t="shared" si="71"/>
        <v>391088490</v>
      </c>
      <c r="F455">
        <f t="shared" si="75"/>
        <v>55.800000000000004</v>
      </c>
      <c r="G455">
        <v>5.5800000000000002E-2</v>
      </c>
      <c r="H455" s="3">
        <v>74.7</v>
      </c>
      <c r="I455" s="3">
        <v>1</v>
      </c>
      <c r="J455">
        <v>1E-3</v>
      </c>
      <c r="K455">
        <v>4.9500000000000002E-2</v>
      </c>
      <c r="L455">
        <f t="shared" si="72"/>
        <v>2.6674191150583844E-2</v>
      </c>
      <c r="M455">
        <f t="shared" si="73"/>
        <v>9.81</v>
      </c>
      <c r="N455">
        <f t="shared" si="69"/>
        <v>1.0861301183881828E-2</v>
      </c>
      <c r="O455" t="e">
        <f t="shared" si="70"/>
        <v>#NUM!</v>
      </c>
      <c r="P455" t="e">
        <f t="shared" si="74"/>
        <v>#NUM!</v>
      </c>
      <c r="Q455" t="e">
        <f t="shared" si="68"/>
        <v>#NUM!</v>
      </c>
      <c r="R455" t="e">
        <f t="shared" si="67"/>
        <v>#NUM!</v>
      </c>
    </row>
    <row r="456" spans="1:18" x14ac:dyDescent="0.2">
      <c r="A456" t="s">
        <v>15</v>
      </c>
      <c r="B456" t="s">
        <v>511</v>
      </c>
      <c r="C456" t="s">
        <v>512</v>
      </c>
      <c r="D456" s="6">
        <v>367.77857999999998</v>
      </c>
      <c r="E456">
        <f t="shared" si="71"/>
        <v>367778580</v>
      </c>
      <c r="F456">
        <f t="shared" si="75"/>
        <v>10.921999999999999</v>
      </c>
      <c r="G456">
        <v>1.0921999999999999E-2</v>
      </c>
      <c r="H456" s="3">
        <v>19</v>
      </c>
      <c r="I456" s="3">
        <v>1.5</v>
      </c>
      <c r="J456">
        <v>3.0000000000000001E-3</v>
      </c>
      <c r="K456">
        <v>4.9500000000000002E-2</v>
      </c>
      <c r="L456">
        <f t="shared" si="72"/>
        <v>3.5105209789810736E-2</v>
      </c>
      <c r="M456">
        <f t="shared" si="73"/>
        <v>44.145000000000003</v>
      </c>
      <c r="N456">
        <f t="shared" si="69"/>
        <v>0.24970451632235191</v>
      </c>
      <c r="O456">
        <f t="shared" si="70"/>
        <v>3.1030205180343124E-2</v>
      </c>
      <c r="P456">
        <f t="shared" si="74"/>
        <v>3.4436286562756414E-2</v>
      </c>
      <c r="Q456">
        <f t="shared" si="68"/>
        <v>977451.46318080835</v>
      </c>
      <c r="R456">
        <f t="shared" si="67"/>
        <v>1084743.026726827</v>
      </c>
    </row>
    <row r="457" spans="1:18" x14ac:dyDescent="0.2">
      <c r="A457" t="s">
        <v>15</v>
      </c>
      <c r="B457" t="s">
        <v>513</v>
      </c>
      <c r="C457" t="s">
        <v>514</v>
      </c>
      <c r="D457" s="6">
        <v>1.8129929999999996</v>
      </c>
      <c r="E457">
        <f t="shared" si="71"/>
        <v>1812992.9999999995</v>
      </c>
      <c r="F457">
        <f t="shared" si="75"/>
        <v>28.701999999999998</v>
      </c>
      <c r="G457">
        <v>2.8701999999999998E-2</v>
      </c>
      <c r="H457" s="3">
        <v>3.3680399999999997</v>
      </c>
      <c r="I457" s="3">
        <v>0.22</v>
      </c>
      <c r="J457">
        <v>3.5000000000000003E-2</v>
      </c>
      <c r="K457">
        <v>4.9500000000000002E-2</v>
      </c>
      <c r="L457">
        <f t="shared" si="72"/>
        <v>6.4879615906081656E-2</v>
      </c>
      <c r="M457">
        <f t="shared" si="73"/>
        <v>75.537000000000006</v>
      </c>
      <c r="N457">
        <f t="shared" si="69"/>
        <v>0.16259029568206632</v>
      </c>
      <c r="O457">
        <f t="shared" si="70"/>
        <v>9.9483366374114555E-3</v>
      </c>
      <c r="P457">
        <f t="shared" si="74"/>
        <v>7.9896088042530865E-3</v>
      </c>
      <c r="Q457">
        <f t="shared" si="68"/>
        <v>313372.60407846083</v>
      </c>
      <c r="R457">
        <f t="shared" si="67"/>
        <v>251672.67733397221</v>
      </c>
    </row>
    <row r="458" spans="1:18" x14ac:dyDescent="0.2">
      <c r="A458" t="s">
        <v>15</v>
      </c>
      <c r="B458" t="s">
        <v>513</v>
      </c>
      <c r="C458" t="s">
        <v>515</v>
      </c>
      <c r="D458" s="6">
        <v>2.6417897999999997</v>
      </c>
      <c r="E458">
        <f t="shared" si="71"/>
        <v>2641789.7999999998</v>
      </c>
      <c r="F458">
        <f t="shared" si="75"/>
        <v>6.0000000000000005E-2</v>
      </c>
      <c r="G458">
        <v>6.0000000000000002E-5</v>
      </c>
      <c r="H458" s="3">
        <v>6.7</v>
      </c>
      <c r="I458" s="3">
        <v>0.26666666666666666</v>
      </c>
      <c r="J458">
        <v>3.0000000000000005E-3</v>
      </c>
      <c r="K458">
        <v>4.9500000000000002E-2</v>
      </c>
      <c r="L458">
        <f t="shared" si="72"/>
        <v>3.5105209789810743E-2</v>
      </c>
      <c r="M458">
        <f t="shared" si="73"/>
        <v>7.8480000000000016</v>
      </c>
      <c r="N458">
        <f t="shared" si="69"/>
        <v>8.0808080808080831</v>
      </c>
      <c r="O458">
        <f t="shared" si="70"/>
        <v>1.1320043336554265E-3</v>
      </c>
      <c r="P458">
        <f t="shared" si="74"/>
        <v>1.1350490925035013E-3</v>
      </c>
      <c r="Q458">
        <f t="shared" si="68"/>
        <v>35658.136510145931</v>
      </c>
      <c r="R458">
        <f t="shared" si="67"/>
        <v>35754.046413860291</v>
      </c>
    </row>
    <row r="459" spans="1:18" x14ac:dyDescent="0.2">
      <c r="A459" t="s">
        <v>15</v>
      </c>
      <c r="B459" t="s">
        <v>513</v>
      </c>
      <c r="C459" t="s">
        <v>516</v>
      </c>
      <c r="D459" s="6">
        <v>3.8590850999999997</v>
      </c>
      <c r="E459">
        <f t="shared" si="71"/>
        <v>3859085.0999999996</v>
      </c>
      <c r="F459">
        <f t="shared" si="75"/>
        <v>37.083999999999996</v>
      </c>
      <c r="G459">
        <v>3.7083999999999999E-2</v>
      </c>
      <c r="H459" s="3">
        <v>5.1765200000000009</v>
      </c>
      <c r="I459" s="3">
        <v>0.27</v>
      </c>
      <c r="J459">
        <v>0.02</v>
      </c>
      <c r="K459">
        <v>4.9500000000000002E-2</v>
      </c>
      <c r="L459">
        <f t="shared" si="72"/>
        <v>5.6409046396295903E-2</v>
      </c>
      <c r="M459">
        <f t="shared" si="73"/>
        <v>52.974000000000004</v>
      </c>
      <c r="N459">
        <f t="shared" si="69"/>
        <v>8.8251733165981908E-2</v>
      </c>
      <c r="O459">
        <f t="shared" si="70"/>
        <v>4.5042390767966517E-3</v>
      </c>
      <c r="P459">
        <f t="shared" si="74"/>
        <v>3.3550523009435278E-3</v>
      </c>
      <c r="Q459">
        <f t="shared" si="68"/>
        <v>141883.53091909454</v>
      </c>
      <c r="R459">
        <f t="shared" si="67"/>
        <v>105684.14747972113</v>
      </c>
    </row>
    <row r="460" spans="1:18" x14ac:dyDescent="0.2">
      <c r="A460" t="s">
        <v>15</v>
      </c>
      <c r="B460" t="s">
        <v>513</v>
      </c>
      <c r="C460" t="s">
        <v>517</v>
      </c>
      <c r="D460" s="6">
        <v>4.2993833999999991</v>
      </c>
      <c r="E460">
        <f t="shared" si="71"/>
        <v>4299383.3999999994</v>
      </c>
      <c r="F460">
        <f t="shared" si="75"/>
        <v>25.908000000000001</v>
      </c>
      <c r="G460">
        <v>2.5908E-2</v>
      </c>
      <c r="H460" s="3">
        <v>10.165080000000001</v>
      </c>
      <c r="I460" s="3">
        <v>0.27</v>
      </c>
      <c r="J460">
        <v>2.3E-2</v>
      </c>
      <c r="K460">
        <v>4.9500000000000002E-2</v>
      </c>
      <c r="L460">
        <f t="shared" si="72"/>
        <v>5.841484357441349E-2</v>
      </c>
      <c r="M460">
        <f t="shared" si="73"/>
        <v>60.920100000000005</v>
      </c>
      <c r="N460">
        <f t="shared" si="69"/>
        <v>0.14526927449576826</v>
      </c>
      <c r="O460">
        <f t="shared" si="70"/>
        <v>2.0066328245894667E-2</v>
      </c>
      <c r="P460">
        <f t="shared" si="74"/>
        <v>1.7330719160407949E-2</v>
      </c>
      <c r="Q460">
        <f t="shared" si="68"/>
        <v>632089.33974568197</v>
      </c>
      <c r="R460">
        <f t="shared" si="67"/>
        <v>545917.65355285036</v>
      </c>
    </row>
    <row r="461" spans="1:18" x14ac:dyDescent="0.2">
      <c r="A461" t="s">
        <v>15</v>
      </c>
      <c r="B461" t="s">
        <v>513</v>
      </c>
      <c r="C461" t="s">
        <v>518</v>
      </c>
      <c r="D461" s="6">
        <v>8.1584684999999997</v>
      </c>
      <c r="E461">
        <f t="shared" si="71"/>
        <v>8158468.5</v>
      </c>
      <c r="F461">
        <f t="shared" si="75"/>
        <v>37.199999999999996</v>
      </c>
      <c r="G461">
        <v>3.7199999999999997E-2</v>
      </c>
      <c r="H461" s="3">
        <v>8.3000000000000007</v>
      </c>
      <c r="I461" s="3">
        <v>0.3</v>
      </c>
      <c r="J461">
        <v>1.4E-2</v>
      </c>
      <c r="K461">
        <v>4.9500000000000002E-2</v>
      </c>
      <c r="L461">
        <f t="shared" si="72"/>
        <v>5.1596859423755886E-2</v>
      </c>
      <c r="M461">
        <f t="shared" si="73"/>
        <v>41.201999999999998</v>
      </c>
      <c r="N461">
        <f t="shared" si="69"/>
        <v>6.8426197458455518E-2</v>
      </c>
      <c r="O461">
        <f t="shared" si="70"/>
        <v>2.4765923949344511E-3</v>
      </c>
      <c r="P461">
        <f t="shared" si="74"/>
        <v>2.0766343592252068E-3</v>
      </c>
      <c r="Q461">
        <f t="shared" si="68"/>
        <v>78012.660440435211</v>
      </c>
      <c r="R461">
        <f t="shared" si="67"/>
        <v>65413.982315594018</v>
      </c>
    </row>
    <row r="462" spans="1:18" x14ac:dyDescent="0.2">
      <c r="A462" t="s">
        <v>15</v>
      </c>
      <c r="B462" t="s">
        <v>513</v>
      </c>
      <c r="C462" t="s">
        <v>519</v>
      </c>
      <c r="D462" s="6">
        <v>7.6404705000000002</v>
      </c>
      <c r="E462">
        <f t="shared" si="71"/>
        <v>7640470.5</v>
      </c>
      <c r="F462">
        <f t="shared" si="75"/>
        <v>43.687999999999995</v>
      </c>
      <c r="G462">
        <v>4.3687999999999998E-2</v>
      </c>
      <c r="H462" s="3">
        <v>8.0075314285714292</v>
      </c>
      <c r="I462" s="3">
        <v>0.35</v>
      </c>
      <c r="J462">
        <v>1.4E-2</v>
      </c>
      <c r="K462">
        <v>4.9500000000000002E-2</v>
      </c>
      <c r="L462">
        <f t="shared" si="72"/>
        <v>5.1596859423755886E-2</v>
      </c>
      <c r="M462">
        <f t="shared" si="73"/>
        <v>48.069000000000003</v>
      </c>
      <c r="N462">
        <f t="shared" si="69"/>
        <v>6.79751183321958E-2</v>
      </c>
      <c r="O462">
        <f t="shared" si="70"/>
        <v>2.9328491299221351E-3</v>
      </c>
      <c r="P462">
        <f t="shared" si="74"/>
        <v>2.447994727096124E-3</v>
      </c>
      <c r="Q462">
        <f t="shared" si="68"/>
        <v>92384.747592547254</v>
      </c>
      <c r="R462">
        <f t="shared" si="67"/>
        <v>77111.833903527906</v>
      </c>
    </row>
    <row r="463" spans="1:18" x14ac:dyDescent="0.2">
      <c r="A463" t="s">
        <v>15</v>
      </c>
      <c r="B463" t="s">
        <v>513</v>
      </c>
      <c r="C463" t="s">
        <v>520</v>
      </c>
      <c r="D463" s="6">
        <v>9.6606626999999996</v>
      </c>
      <c r="E463">
        <f t="shared" si="71"/>
        <v>9660662.6999999993</v>
      </c>
      <c r="F463">
        <f t="shared" si="75"/>
        <v>75.183999999999997</v>
      </c>
      <c r="G463">
        <v>7.5184000000000001E-2</v>
      </c>
      <c r="H463" s="3">
        <v>4.91744</v>
      </c>
      <c r="I463" s="3">
        <v>0.39</v>
      </c>
      <c r="J463">
        <v>1.7000000000000001E-2</v>
      </c>
      <c r="K463">
        <v>4.9500000000000002E-2</v>
      </c>
      <c r="L463">
        <f t="shared" si="72"/>
        <v>5.4163097052709171E-2</v>
      </c>
      <c r="M463">
        <f t="shared" si="73"/>
        <v>65.040300000000002</v>
      </c>
      <c r="N463">
        <f t="shared" si="69"/>
        <v>5.3444640058813296E-2</v>
      </c>
      <c r="O463">
        <f t="shared" si="70"/>
        <v>4.0114858519608109E-4</v>
      </c>
      <c r="P463" t="e">
        <f t="shared" si="74"/>
        <v>#NUM!</v>
      </c>
      <c r="Q463">
        <f t="shared" si="68"/>
        <v>12636.180433676554</v>
      </c>
      <c r="R463" t="e">
        <f t="shared" si="67"/>
        <v>#NUM!</v>
      </c>
    </row>
    <row r="464" spans="1:18" x14ac:dyDescent="0.2">
      <c r="A464" t="s">
        <v>15</v>
      </c>
      <c r="B464" t="s">
        <v>513</v>
      </c>
      <c r="C464" t="s">
        <v>521</v>
      </c>
      <c r="D464" s="6">
        <v>8.4951671999999991</v>
      </c>
      <c r="E464">
        <f t="shared" si="71"/>
        <v>8495167.1999999993</v>
      </c>
      <c r="F464">
        <f t="shared" si="75"/>
        <v>147.066</v>
      </c>
      <c r="G464">
        <v>0.147066</v>
      </c>
      <c r="H464" s="3">
        <v>10.706100000000001</v>
      </c>
      <c r="I464" s="3">
        <v>0.45</v>
      </c>
      <c r="J464">
        <v>2.5000000000000001E-2</v>
      </c>
      <c r="K464">
        <v>4.9500000000000002E-2</v>
      </c>
      <c r="L464">
        <f t="shared" si="72"/>
        <v>5.9645304657528792E-2</v>
      </c>
      <c r="M464">
        <f t="shared" si="73"/>
        <v>110.36250000000001</v>
      </c>
      <c r="N464">
        <f t="shared" si="69"/>
        <v>4.6361373928588655E-2</v>
      </c>
      <c r="O464" t="e">
        <f t="shared" si="70"/>
        <v>#NUM!</v>
      </c>
      <c r="P464" t="e">
        <f t="shared" si="74"/>
        <v>#NUM!</v>
      </c>
      <c r="Q464" t="e">
        <f t="shared" si="68"/>
        <v>#NUM!</v>
      </c>
      <c r="R464" t="e">
        <f t="shared" si="67"/>
        <v>#NUM!</v>
      </c>
    </row>
    <row r="465" spans="1:18" x14ac:dyDescent="0.2">
      <c r="A465" t="s">
        <v>15</v>
      </c>
      <c r="B465" t="s">
        <v>513</v>
      </c>
      <c r="C465" t="s">
        <v>522</v>
      </c>
      <c r="D465" s="6">
        <v>13.7787468</v>
      </c>
      <c r="E465">
        <f t="shared" si="71"/>
        <v>13778746.800000001</v>
      </c>
      <c r="F465">
        <f t="shared" si="75"/>
        <v>63.245999999999995</v>
      </c>
      <c r="G465">
        <v>6.3245999999999997E-2</v>
      </c>
      <c r="H465" s="3">
        <v>11.63828</v>
      </c>
      <c r="I465" s="3">
        <v>0.47</v>
      </c>
      <c r="J465">
        <v>8.9999999999999993E-3</v>
      </c>
      <c r="K465">
        <v>4.9500000000000002E-2</v>
      </c>
      <c r="L465">
        <f t="shared" si="72"/>
        <v>4.6201054323615341E-2</v>
      </c>
      <c r="M465">
        <f t="shared" si="73"/>
        <v>41.496299999999998</v>
      </c>
      <c r="N465">
        <f t="shared" si="69"/>
        <v>4.05343636536123E-2</v>
      </c>
      <c r="O465" t="e">
        <f t="shared" si="70"/>
        <v>#NUM!</v>
      </c>
      <c r="P465" t="e">
        <f t="shared" si="74"/>
        <v>#NUM!</v>
      </c>
      <c r="Q465" t="e">
        <f t="shared" si="68"/>
        <v>#NUM!</v>
      </c>
      <c r="R465" t="e">
        <f t="shared" si="67"/>
        <v>#NUM!</v>
      </c>
    </row>
    <row r="466" spans="1:18" x14ac:dyDescent="0.2">
      <c r="A466" t="s">
        <v>15</v>
      </c>
      <c r="B466" t="s">
        <v>513</v>
      </c>
      <c r="C466" t="s">
        <v>523</v>
      </c>
      <c r="D466" s="6">
        <v>108.77958</v>
      </c>
      <c r="E466">
        <f t="shared" si="71"/>
        <v>108779580</v>
      </c>
      <c r="F466">
        <f t="shared" si="75"/>
        <v>40.893999999999998</v>
      </c>
      <c r="G466">
        <v>4.0894E-2</v>
      </c>
      <c r="H466" s="3">
        <v>4.6482000000000001</v>
      </c>
      <c r="I466" s="3">
        <v>0.49</v>
      </c>
      <c r="J466">
        <v>0.02</v>
      </c>
      <c r="K466">
        <v>4.9500000000000002E-2</v>
      </c>
      <c r="L466">
        <f t="shared" si="72"/>
        <v>5.6409046396295903E-2</v>
      </c>
      <c r="M466">
        <f t="shared" si="73"/>
        <v>96.137999999999991</v>
      </c>
      <c r="N466">
        <f t="shared" si="69"/>
        <v>0.14523876215077855</v>
      </c>
      <c r="O466">
        <f t="shared" si="70"/>
        <v>1.8187495123294397E-2</v>
      </c>
      <c r="P466">
        <f t="shared" si="74"/>
        <v>1.6254686078029323E-2</v>
      </c>
      <c r="Q466">
        <f t="shared" si="68"/>
        <v>572906.09638377349</v>
      </c>
      <c r="R466">
        <f t="shared" si="67"/>
        <v>512022.61145792366</v>
      </c>
    </row>
    <row r="467" spans="1:18" x14ac:dyDescent="0.2">
      <c r="A467" t="s">
        <v>15</v>
      </c>
      <c r="B467" t="s">
        <v>513</v>
      </c>
      <c r="C467" t="s">
        <v>524</v>
      </c>
      <c r="D467" s="6">
        <v>3.3151872</v>
      </c>
      <c r="E467">
        <f t="shared" si="71"/>
        <v>3315187.2</v>
      </c>
      <c r="F467">
        <f t="shared" si="75"/>
        <v>47.244</v>
      </c>
      <c r="G467">
        <v>4.7244000000000001E-2</v>
      </c>
      <c r="H467" s="3">
        <v>4.8260000000000005</v>
      </c>
      <c r="I467" s="3">
        <v>0.49</v>
      </c>
      <c r="J467">
        <v>3.3000000000000002E-2</v>
      </c>
      <c r="K467">
        <v>4.9500000000000002E-2</v>
      </c>
      <c r="L467">
        <f t="shared" si="72"/>
        <v>6.3932213930315396E-2</v>
      </c>
      <c r="M467">
        <f t="shared" si="73"/>
        <v>158.6277</v>
      </c>
      <c r="N467">
        <f t="shared" si="69"/>
        <v>0.20743374820082974</v>
      </c>
      <c r="O467">
        <f t="shared" si="70"/>
        <v>4.9680585459369493E-2</v>
      </c>
      <c r="P467">
        <f t="shared" si="74"/>
        <v>4.3028787467876646E-2</v>
      </c>
      <c r="Q467">
        <f t="shared" si="68"/>
        <v>1564938.441970139</v>
      </c>
      <c r="R467">
        <f t="shared" si="67"/>
        <v>1355406.8052381144</v>
      </c>
    </row>
    <row r="468" spans="1:18" x14ac:dyDescent="0.2">
      <c r="A468" t="s">
        <v>15</v>
      </c>
      <c r="B468" t="s">
        <v>513</v>
      </c>
      <c r="C468" t="s">
        <v>525</v>
      </c>
      <c r="D468" s="6">
        <v>17.637831899999998</v>
      </c>
      <c r="E468">
        <f t="shared" si="71"/>
        <v>17637831.899999999</v>
      </c>
      <c r="F468">
        <f t="shared" si="75"/>
        <v>71.12</v>
      </c>
      <c r="G468">
        <v>7.1120000000000003E-2</v>
      </c>
      <c r="H468" s="3">
        <v>9.8805999999999994</v>
      </c>
      <c r="I468" s="3">
        <v>0.5</v>
      </c>
      <c r="J468">
        <v>1.7999999999999999E-2</v>
      </c>
      <c r="K468">
        <v>4.9500000000000002E-2</v>
      </c>
      <c r="L468">
        <f t="shared" si="72"/>
        <v>5.4942622522270598E-2</v>
      </c>
      <c r="M468">
        <f t="shared" si="73"/>
        <v>88.289999999999992</v>
      </c>
      <c r="N468">
        <f t="shared" si="69"/>
        <v>7.6694958584722348E-2</v>
      </c>
      <c r="O468">
        <f t="shared" si="70"/>
        <v>1.342364706330313E-2</v>
      </c>
      <c r="P468">
        <f t="shared" si="74"/>
        <v>9.6027755680209975E-3</v>
      </c>
      <c r="Q468">
        <f t="shared" si="68"/>
        <v>422844.88249404862</v>
      </c>
      <c r="R468">
        <f t="shared" si="67"/>
        <v>302487.43039266142</v>
      </c>
    </row>
    <row r="469" spans="1:18" x14ac:dyDescent="0.2">
      <c r="A469" t="s">
        <v>15</v>
      </c>
      <c r="B469" t="s">
        <v>513</v>
      </c>
      <c r="C469" t="s">
        <v>526</v>
      </c>
      <c r="D469" s="6">
        <v>9.634762799999999</v>
      </c>
      <c r="E469">
        <f t="shared" si="71"/>
        <v>9634762.7999999989</v>
      </c>
      <c r="F469">
        <f t="shared" si="75"/>
        <v>133.69</v>
      </c>
      <c r="G469">
        <v>0.13369</v>
      </c>
      <c r="H469" s="3">
        <v>10.96</v>
      </c>
      <c r="I469" s="3">
        <v>0.53</v>
      </c>
      <c r="J469">
        <v>2.1000000000000001E-2</v>
      </c>
      <c r="K469">
        <v>4.9500000000000002E-2</v>
      </c>
      <c r="L469">
        <f t="shared" si="72"/>
        <v>5.71013114375898E-2</v>
      </c>
      <c r="M469">
        <f t="shared" si="73"/>
        <v>109.18530000000001</v>
      </c>
      <c r="N469">
        <f t="shared" si="69"/>
        <v>5.0455939452872668E-2</v>
      </c>
      <c r="O469">
        <f t="shared" si="70"/>
        <v>2.5291320227361752E-4</v>
      </c>
      <c r="P469" t="e">
        <f t="shared" si="74"/>
        <v>#NUM!</v>
      </c>
      <c r="Q469">
        <f t="shared" si="68"/>
        <v>7966.7658716189517</v>
      </c>
      <c r="R469" t="e">
        <f t="shared" si="67"/>
        <v>#NUM!</v>
      </c>
    </row>
    <row r="470" spans="1:18" x14ac:dyDescent="0.2">
      <c r="A470" t="s">
        <v>15</v>
      </c>
      <c r="B470" t="s">
        <v>513</v>
      </c>
      <c r="C470" t="s">
        <v>527</v>
      </c>
      <c r="D470" s="6">
        <v>9.634762799999999</v>
      </c>
      <c r="E470">
        <f t="shared" si="71"/>
        <v>9634762.7999999989</v>
      </c>
      <c r="F470">
        <f t="shared" si="75"/>
        <v>133.68866700000001</v>
      </c>
      <c r="G470">
        <v>0.13368866700000001</v>
      </c>
      <c r="H470" s="3">
        <v>10.962639999999999</v>
      </c>
      <c r="I470" s="3">
        <v>0.53</v>
      </c>
      <c r="J470">
        <v>2.1000000000000001E-2</v>
      </c>
      <c r="K470">
        <v>4.9500000000000002E-2</v>
      </c>
      <c r="L470">
        <f t="shared" si="72"/>
        <v>5.71013114375898E-2</v>
      </c>
      <c r="M470">
        <f t="shared" si="73"/>
        <v>109.18530000000001</v>
      </c>
      <c r="N470">
        <f t="shared" si="69"/>
        <v>5.045644254538454E-2</v>
      </c>
      <c r="O470">
        <f t="shared" si="70"/>
        <v>2.5317006583334571E-4</v>
      </c>
      <c r="P470" t="e">
        <f t="shared" si="74"/>
        <v>#NUM!</v>
      </c>
      <c r="Q470">
        <f t="shared" si="68"/>
        <v>7974.8570737503896</v>
      </c>
      <c r="R470" t="e">
        <f t="shared" si="67"/>
        <v>#NUM!</v>
      </c>
    </row>
    <row r="471" spans="1:18" x14ac:dyDescent="0.2">
      <c r="A471" t="s">
        <v>15</v>
      </c>
      <c r="B471" t="s">
        <v>513</v>
      </c>
      <c r="C471" t="s">
        <v>528</v>
      </c>
      <c r="D471" s="6">
        <v>10.204560599999999</v>
      </c>
      <c r="E471">
        <f t="shared" si="71"/>
        <v>10204560.6</v>
      </c>
      <c r="F471">
        <f t="shared" si="75"/>
        <v>34.036000000000001</v>
      </c>
      <c r="G471">
        <v>3.4036000000000004E-2</v>
      </c>
      <c r="H471" s="3">
        <v>14.599920000000001</v>
      </c>
      <c r="I471" s="3">
        <v>0.54864000000000002</v>
      </c>
      <c r="J471">
        <v>8.9999999999999993E-3</v>
      </c>
      <c r="K471">
        <v>4.9500000000000002E-2</v>
      </c>
      <c r="L471">
        <f t="shared" si="72"/>
        <v>4.6201054323615341E-2</v>
      </c>
      <c r="M471">
        <f t="shared" si="73"/>
        <v>48.4394256</v>
      </c>
      <c r="N471">
        <f t="shared" si="69"/>
        <v>8.7924016282225237E-2</v>
      </c>
      <c r="O471">
        <f t="shared" si="70"/>
        <v>1.1028828098434373E-2</v>
      </c>
      <c r="P471">
        <f t="shared" si="74"/>
        <v>1.2479234018363738E-2</v>
      </c>
      <c r="Q471">
        <f t="shared" si="68"/>
        <v>347408.08510068274</v>
      </c>
      <c r="R471">
        <f t="shared" si="67"/>
        <v>393095.87157845777</v>
      </c>
    </row>
    <row r="472" spans="1:18" x14ac:dyDescent="0.2">
      <c r="A472" t="s">
        <v>15</v>
      </c>
      <c r="B472" t="s">
        <v>513</v>
      </c>
      <c r="C472" t="s">
        <v>529</v>
      </c>
      <c r="D472" s="6">
        <v>16.886734799999999</v>
      </c>
      <c r="E472">
        <f t="shared" si="71"/>
        <v>16886734.800000001</v>
      </c>
      <c r="F472">
        <f t="shared" si="75"/>
        <v>32.258000000000003</v>
      </c>
      <c r="G472">
        <v>3.2258000000000002E-2</v>
      </c>
      <c r="H472" s="3">
        <v>17.2212</v>
      </c>
      <c r="I472" s="3">
        <v>0.55000000000000004</v>
      </c>
      <c r="J472">
        <v>1.9E-2</v>
      </c>
      <c r="K472">
        <v>4.9500000000000002E-2</v>
      </c>
      <c r="L472">
        <f t="shared" si="72"/>
        <v>5.5690313064484562E-2</v>
      </c>
      <c r="M472">
        <f t="shared" si="73"/>
        <v>102.5145</v>
      </c>
      <c r="N472">
        <f t="shared" si="69"/>
        <v>0.1963337260007853</v>
      </c>
      <c r="O472">
        <f t="shared" si="70"/>
        <v>8.9665480177099327E-2</v>
      </c>
      <c r="P472">
        <f t="shared" si="74"/>
        <v>8.4055404890100743E-2</v>
      </c>
      <c r="Q472">
        <f t="shared" si="68"/>
        <v>2824462.6255786289</v>
      </c>
      <c r="R472">
        <f t="shared" si="67"/>
        <v>2647745.2540381732</v>
      </c>
    </row>
    <row r="473" spans="1:18" x14ac:dyDescent="0.2">
      <c r="A473" t="s">
        <v>15</v>
      </c>
      <c r="B473" t="s">
        <v>513</v>
      </c>
      <c r="C473" t="s">
        <v>530</v>
      </c>
      <c r="D473" s="6">
        <v>13.2607488</v>
      </c>
      <c r="E473">
        <f t="shared" si="71"/>
        <v>13260748.800000001</v>
      </c>
      <c r="F473">
        <f t="shared" si="75"/>
        <v>0.65000000000000013</v>
      </c>
      <c r="G473">
        <v>6.5000000000000008E-4</v>
      </c>
      <c r="H473" s="3">
        <v>11.549999999999999</v>
      </c>
      <c r="I473" s="3">
        <v>0.58333333333333337</v>
      </c>
      <c r="J473">
        <v>2E-3</v>
      </c>
      <c r="K473">
        <v>4.9500000000000002E-2</v>
      </c>
      <c r="L473">
        <f t="shared" si="72"/>
        <v>3.1721137903216928E-2</v>
      </c>
      <c r="M473">
        <f t="shared" si="73"/>
        <v>11.445</v>
      </c>
      <c r="N473">
        <f t="shared" si="69"/>
        <v>1.0878010878010878</v>
      </c>
      <c r="O473">
        <f t="shared" si="70"/>
        <v>3.2344762403653336E-3</v>
      </c>
      <c r="P473">
        <f t="shared" si="74"/>
        <v>3.3179069175925911E-3</v>
      </c>
      <c r="Q473">
        <f t="shared" si="68"/>
        <v>101886.00157150801</v>
      </c>
      <c r="R473">
        <f t="shared" si="67"/>
        <v>104514.06790416662</v>
      </c>
    </row>
    <row r="474" spans="1:18" x14ac:dyDescent="0.2">
      <c r="A474" t="s">
        <v>15</v>
      </c>
      <c r="B474" t="s">
        <v>513</v>
      </c>
      <c r="C474" t="s">
        <v>531</v>
      </c>
      <c r="D474" s="6">
        <v>26.935896</v>
      </c>
      <c r="E474">
        <f t="shared" si="71"/>
        <v>26935896</v>
      </c>
      <c r="F474">
        <f t="shared" si="75"/>
        <v>99.821999999999989</v>
      </c>
      <c r="G474">
        <v>9.9821999999999994E-2</v>
      </c>
      <c r="H474" s="3">
        <v>12.409714285714287</v>
      </c>
      <c r="I474" s="3">
        <v>0.62</v>
      </c>
      <c r="J474">
        <v>5.0000000000000001E-3</v>
      </c>
      <c r="K474">
        <v>4.9500000000000002E-2</v>
      </c>
      <c r="L474">
        <f t="shared" si="72"/>
        <v>3.9887219227087413E-2</v>
      </c>
      <c r="M474">
        <f t="shared" si="73"/>
        <v>30.411000000000001</v>
      </c>
      <c r="N474">
        <f t="shared" si="69"/>
        <v>1.8821380845784285E-2</v>
      </c>
      <c r="O474" t="e">
        <f t="shared" si="70"/>
        <v>#NUM!</v>
      </c>
      <c r="P474" t="e">
        <f t="shared" si="74"/>
        <v>#NUM!</v>
      </c>
      <c r="Q474" t="e">
        <f t="shared" si="68"/>
        <v>#NUM!</v>
      </c>
      <c r="R474" t="e">
        <f t="shared" si="67"/>
        <v>#NUM!</v>
      </c>
    </row>
    <row r="475" spans="1:18" x14ac:dyDescent="0.2">
      <c r="A475" t="s">
        <v>15</v>
      </c>
      <c r="B475" t="s">
        <v>513</v>
      </c>
      <c r="C475" t="s">
        <v>532</v>
      </c>
      <c r="D475" s="6">
        <v>24.553105199999997</v>
      </c>
      <c r="E475">
        <f t="shared" si="71"/>
        <v>24553105.199999999</v>
      </c>
      <c r="F475">
        <f t="shared" si="75"/>
        <v>24.891999999999999</v>
      </c>
      <c r="G475">
        <v>2.4892000000000001E-2</v>
      </c>
      <c r="H475" s="3">
        <v>11.75004</v>
      </c>
      <c r="I475" s="3">
        <v>0.64007999999999998</v>
      </c>
      <c r="J475">
        <v>2E-3</v>
      </c>
      <c r="K475">
        <v>4.9500000000000002E-2</v>
      </c>
      <c r="L475">
        <f t="shared" si="72"/>
        <v>3.1721137903216928E-2</v>
      </c>
      <c r="M475">
        <f t="shared" si="73"/>
        <v>12.558369600000001</v>
      </c>
      <c r="N475">
        <f t="shared" si="69"/>
        <v>3.1168831168831172E-2</v>
      </c>
      <c r="O475" t="e">
        <f t="shared" si="70"/>
        <v>#NUM!</v>
      </c>
      <c r="P475" t="e">
        <f t="shared" si="74"/>
        <v>#NUM!</v>
      </c>
      <c r="Q475" t="e">
        <f t="shared" si="68"/>
        <v>#NUM!</v>
      </c>
      <c r="R475" t="e">
        <f t="shared" si="67"/>
        <v>#NUM!</v>
      </c>
    </row>
    <row r="476" spans="1:18" x14ac:dyDescent="0.2">
      <c r="A476" t="s">
        <v>15</v>
      </c>
      <c r="B476" t="s">
        <v>513</v>
      </c>
      <c r="C476" t="s">
        <v>533</v>
      </c>
      <c r="D476" s="6">
        <v>29.525886</v>
      </c>
      <c r="E476">
        <f t="shared" si="71"/>
        <v>29525886</v>
      </c>
      <c r="F476">
        <f t="shared" si="75"/>
        <v>86.106000000000009</v>
      </c>
      <c r="G476">
        <v>8.6106000000000002E-2</v>
      </c>
      <c r="H476" s="3">
        <v>10.896600000000001</v>
      </c>
      <c r="I476" s="3">
        <v>0.66</v>
      </c>
      <c r="J476">
        <v>1.7999999999999999E-2</v>
      </c>
      <c r="K476">
        <v>4.9500000000000002E-2</v>
      </c>
      <c r="L476">
        <f t="shared" si="72"/>
        <v>5.4942622522270598E-2</v>
      </c>
      <c r="M476">
        <f t="shared" si="73"/>
        <v>116.5428</v>
      </c>
      <c r="N476">
        <f t="shared" si="69"/>
        <v>8.3617866350776948E-2</v>
      </c>
      <c r="O476">
        <f t="shared" si="70"/>
        <v>2.7712832000855503E-2</v>
      </c>
      <c r="P476">
        <f t="shared" si="74"/>
        <v>2.1353486400809377E-2</v>
      </c>
      <c r="Q476">
        <f t="shared" si="68"/>
        <v>872954.20802694838</v>
      </c>
      <c r="R476">
        <f t="shared" si="67"/>
        <v>672634.82162549533</v>
      </c>
    </row>
    <row r="477" spans="1:18" x14ac:dyDescent="0.2">
      <c r="A477" t="s">
        <v>15</v>
      </c>
      <c r="B477" t="s">
        <v>513</v>
      </c>
      <c r="C477" t="s">
        <v>534</v>
      </c>
      <c r="D477" s="6">
        <v>29.525886</v>
      </c>
      <c r="E477">
        <f t="shared" si="71"/>
        <v>29525886</v>
      </c>
      <c r="F477">
        <f t="shared" si="75"/>
        <v>86.11</v>
      </c>
      <c r="G477">
        <v>8.6110000000000006E-2</v>
      </c>
      <c r="H477" s="3">
        <v>10.9</v>
      </c>
      <c r="I477" s="3">
        <v>0.66</v>
      </c>
      <c r="J477">
        <v>1.7999999999999999E-2</v>
      </c>
      <c r="K477">
        <v>4.9500000000000002E-2</v>
      </c>
      <c r="L477">
        <f t="shared" si="72"/>
        <v>5.4942622522270598E-2</v>
      </c>
      <c r="M477">
        <f t="shared" si="73"/>
        <v>116.5428</v>
      </c>
      <c r="N477">
        <f t="shared" si="69"/>
        <v>8.3613982115898267E-2</v>
      </c>
      <c r="O477">
        <f t="shared" si="70"/>
        <v>2.7718676537843569E-2</v>
      </c>
      <c r="P477">
        <f t="shared" si="74"/>
        <v>2.1357297428176901E-2</v>
      </c>
      <c r="Q477">
        <f t="shared" si="68"/>
        <v>873138.31094207242</v>
      </c>
      <c r="R477">
        <f t="shared" si="67"/>
        <v>672754.86898757238</v>
      </c>
    </row>
    <row r="478" spans="1:18" x14ac:dyDescent="0.2">
      <c r="A478" t="s">
        <v>15</v>
      </c>
      <c r="B478" t="s">
        <v>513</v>
      </c>
      <c r="C478" t="s">
        <v>535</v>
      </c>
      <c r="D478" s="6">
        <v>173.01133199999998</v>
      </c>
      <c r="E478">
        <f t="shared" si="71"/>
        <v>173011331.99999997</v>
      </c>
      <c r="F478">
        <f t="shared" si="75"/>
        <v>90.550000000000011</v>
      </c>
      <c r="G478">
        <v>9.0550000000000005E-2</v>
      </c>
      <c r="H478" s="3">
        <v>25.783333333333331</v>
      </c>
      <c r="I478" s="3">
        <v>0.66666666666666663</v>
      </c>
      <c r="J478">
        <v>3.5000000000000001E-3</v>
      </c>
      <c r="K478">
        <v>4.9500000000000002E-2</v>
      </c>
      <c r="L478">
        <f t="shared" si="72"/>
        <v>3.6484489186466816E-2</v>
      </c>
      <c r="M478">
        <f t="shared" si="73"/>
        <v>22.89</v>
      </c>
      <c r="N478">
        <f t="shared" si="69"/>
        <v>1.5617243668044329E-2</v>
      </c>
      <c r="O478" t="e">
        <f t="shared" si="70"/>
        <v>#NUM!</v>
      </c>
      <c r="P478" t="e">
        <f t="shared" si="74"/>
        <v>#NUM!</v>
      </c>
      <c r="Q478" t="e">
        <f t="shared" si="68"/>
        <v>#NUM!</v>
      </c>
      <c r="R478" t="e">
        <f t="shared" si="67"/>
        <v>#NUM!</v>
      </c>
    </row>
    <row r="479" spans="1:18" x14ac:dyDescent="0.2">
      <c r="A479" t="s">
        <v>15</v>
      </c>
      <c r="B479" t="s">
        <v>513</v>
      </c>
      <c r="C479" t="s">
        <v>536</v>
      </c>
      <c r="D479" s="6">
        <v>4.9986806999999995</v>
      </c>
      <c r="E479">
        <f t="shared" si="71"/>
        <v>4998680.6999999993</v>
      </c>
      <c r="F479">
        <f t="shared" si="75"/>
        <v>45.974000000000004</v>
      </c>
      <c r="G479">
        <v>4.5974000000000001E-2</v>
      </c>
      <c r="H479" s="3">
        <v>11.376660000000001</v>
      </c>
      <c r="I479" s="3">
        <v>0.68</v>
      </c>
      <c r="J479">
        <v>5.1999999999999998E-2</v>
      </c>
      <c r="K479">
        <v>4.9500000000000002E-2</v>
      </c>
      <c r="L479">
        <f t="shared" si="72"/>
        <v>7.1629528917522001E-2</v>
      </c>
      <c r="M479">
        <f t="shared" si="73"/>
        <v>346.88159999999999</v>
      </c>
      <c r="N479">
        <f t="shared" si="69"/>
        <v>0.46613962305440099</v>
      </c>
      <c r="O479">
        <f t="shared" si="70"/>
        <v>0.48171597985863096</v>
      </c>
      <c r="P479">
        <f t="shared" si="74"/>
        <v>0.44385117969307808</v>
      </c>
      <c r="Q479">
        <f t="shared" si="68"/>
        <v>15174053.365546875</v>
      </c>
      <c r="R479">
        <f t="shared" si="67"/>
        <v>13981312.160331959</v>
      </c>
    </row>
    <row r="480" spans="1:18" x14ac:dyDescent="0.2">
      <c r="A480" t="s">
        <v>15</v>
      </c>
      <c r="B480" t="s">
        <v>513</v>
      </c>
      <c r="C480" t="s">
        <v>537</v>
      </c>
      <c r="D480" s="6">
        <v>83.915675999999991</v>
      </c>
      <c r="E480">
        <f t="shared" si="71"/>
        <v>83915675.999999985</v>
      </c>
      <c r="F480">
        <f t="shared" si="75"/>
        <v>213.10599999999999</v>
      </c>
      <c r="G480">
        <v>0.21310599999999999</v>
      </c>
      <c r="H480" s="3">
        <v>17.0688</v>
      </c>
      <c r="I480" s="3">
        <v>0.70104</v>
      </c>
      <c r="J480">
        <v>0.01</v>
      </c>
      <c r="K480">
        <v>4.9500000000000002E-2</v>
      </c>
      <c r="L480">
        <f t="shared" si="72"/>
        <v>4.7434164902525701E-2</v>
      </c>
      <c r="M480">
        <f t="shared" si="73"/>
        <v>68.772024000000002</v>
      </c>
      <c r="N480">
        <f t="shared" si="69"/>
        <v>1.9937154621302418E-2</v>
      </c>
      <c r="O480" t="e">
        <f t="shared" si="70"/>
        <v>#NUM!</v>
      </c>
      <c r="P480" t="e">
        <f t="shared" si="74"/>
        <v>#NUM!</v>
      </c>
      <c r="Q480" t="e">
        <f t="shared" si="68"/>
        <v>#NUM!</v>
      </c>
      <c r="R480" t="e">
        <f t="shared" si="67"/>
        <v>#NUM!</v>
      </c>
    </row>
    <row r="481" spans="1:18" x14ac:dyDescent="0.2">
      <c r="A481" t="s">
        <v>15</v>
      </c>
      <c r="B481" t="s">
        <v>513</v>
      </c>
      <c r="C481" t="s">
        <v>538</v>
      </c>
      <c r="D481" s="6">
        <v>85.987667999999999</v>
      </c>
      <c r="E481">
        <f t="shared" si="71"/>
        <v>85987668</v>
      </c>
      <c r="F481">
        <f t="shared" si="75"/>
        <v>103.124</v>
      </c>
      <c r="G481">
        <v>0.10312399999999999</v>
      </c>
      <c r="H481" s="3">
        <v>19.964400000000001</v>
      </c>
      <c r="I481" s="3">
        <v>0.70104</v>
      </c>
      <c r="J481">
        <v>0.01</v>
      </c>
      <c r="K481">
        <v>4.9500000000000002E-2</v>
      </c>
      <c r="L481">
        <f t="shared" si="72"/>
        <v>4.7434164902525701E-2</v>
      </c>
      <c r="M481">
        <f t="shared" si="73"/>
        <v>68.772024000000002</v>
      </c>
      <c r="N481">
        <f t="shared" si="69"/>
        <v>4.120017913121362E-2</v>
      </c>
      <c r="O481" t="e">
        <f t="shared" si="70"/>
        <v>#NUM!</v>
      </c>
      <c r="P481" t="e">
        <f t="shared" si="74"/>
        <v>#NUM!</v>
      </c>
      <c r="Q481" t="e">
        <f t="shared" si="68"/>
        <v>#NUM!</v>
      </c>
      <c r="R481" t="e">
        <f t="shared" si="67"/>
        <v>#NUM!</v>
      </c>
    </row>
    <row r="482" spans="1:18" x14ac:dyDescent="0.2">
      <c r="A482" t="s">
        <v>15</v>
      </c>
      <c r="B482" t="s">
        <v>513</v>
      </c>
      <c r="C482" t="s">
        <v>539</v>
      </c>
      <c r="D482" s="6">
        <v>23.128610699999996</v>
      </c>
      <c r="E482">
        <f t="shared" si="71"/>
        <v>23128610.699999996</v>
      </c>
      <c r="F482">
        <f t="shared" si="75"/>
        <v>147.066</v>
      </c>
      <c r="G482">
        <v>0.147066</v>
      </c>
      <c r="H482" s="3">
        <v>21.701760000000004</v>
      </c>
      <c r="I482" s="3">
        <v>0.73</v>
      </c>
      <c r="J482">
        <v>0.01</v>
      </c>
      <c r="K482">
        <v>4.9500000000000002E-2</v>
      </c>
      <c r="L482">
        <f t="shared" si="72"/>
        <v>4.7434164902525701E-2</v>
      </c>
      <c r="M482">
        <f t="shared" si="73"/>
        <v>71.613</v>
      </c>
      <c r="N482">
        <f t="shared" si="69"/>
        <v>3.0083380415884192E-2</v>
      </c>
      <c r="O482" t="e">
        <f t="shared" si="70"/>
        <v>#NUM!</v>
      </c>
      <c r="P482" t="e">
        <f t="shared" si="74"/>
        <v>#NUM!</v>
      </c>
      <c r="Q482" t="e">
        <f t="shared" si="68"/>
        <v>#NUM!</v>
      </c>
      <c r="R482" t="e">
        <f t="shared" si="67"/>
        <v>#NUM!</v>
      </c>
    </row>
    <row r="483" spans="1:18" x14ac:dyDescent="0.2">
      <c r="A483" t="s">
        <v>15</v>
      </c>
      <c r="B483" t="s">
        <v>513</v>
      </c>
      <c r="C483" t="s">
        <v>540</v>
      </c>
      <c r="D483" s="6">
        <v>51.799799999999998</v>
      </c>
      <c r="E483">
        <f t="shared" si="71"/>
        <v>51799800</v>
      </c>
      <c r="F483">
        <f t="shared" si="75"/>
        <v>68.325999999999993</v>
      </c>
      <c r="G483">
        <v>6.8325999999999998E-2</v>
      </c>
      <c r="H483" s="3">
        <v>20.452080000000002</v>
      </c>
      <c r="I483" s="3">
        <v>0.75</v>
      </c>
      <c r="J483">
        <v>1.4E-2</v>
      </c>
      <c r="K483">
        <v>4.9500000000000002E-2</v>
      </c>
      <c r="L483">
        <f t="shared" si="72"/>
        <v>5.1596859423755886E-2</v>
      </c>
      <c r="M483">
        <f t="shared" si="73"/>
        <v>103.005</v>
      </c>
      <c r="N483">
        <f t="shared" si="69"/>
        <v>9.3136380933120086E-2</v>
      </c>
      <c r="O483">
        <f t="shared" si="70"/>
        <v>5.318100581143554E-2</v>
      </c>
      <c r="P483">
        <f t="shared" si="74"/>
        <v>4.939417030099931E-2</v>
      </c>
      <c r="Q483">
        <f t="shared" si="68"/>
        <v>1675201.6830602195</v>
      </c>
      <c r="R483">
        <f t="shared" si="67"/>
        <v>1555916.3644814782</v>
      </c>
    </row>
    <row r="484" spans="1:18" x14ac:dyDescent="0.2">
      <c r="A484" t="s">
        <v>15</v>
      </c>
      <c r="B484" t="s">
        <v>513</v>
      </c>
      <c r="C484" t="s">
        <v>541</v>
      </c>
      <c r="D484" s="6">
        <v>19.217725799999997</v>
      </c>
      <c r="E484">
        <f t="shared" si="71"/>
        <v>19217725.799999997</v>
      </c>
      <c r="F484">
        <f t="shared" si="75"/>
        <v>166.11600000000001</v>
      </c>
      <c r="G484">
        <v>0.16611600000000001</v>
      </c>
      <c r="H484" s="3">
        <v>16.748760000000001</v>
      </c>
      <c r="I484" s="3">
        <v>0.76200000000000001</v>
      </c>
      <c r="J484">
        <v>1.9E-2</v>
      </c>
      <c r="K484">
        <v>4.9500000000000002E-2</v>
      </c>
      <c r="L484">
        <f t="shared" si="72"/>
        <v>5.5690313064484562E-2</v>
      </c>
      <c r="M484">
        <f t="shared" si="73"/>
        <v>142.02918</v>
      </c>
      <c r="N484">
        <f t="shared" si="69"/>
        <v>5.282179594106199E-2</v>
      </c>
      <c r="O484">
        <f t="shared" si="70"/>
        <v>3.4675782046314899E-3</v>
      </c>
      <c r="P484" t="e">
        <f t="shared" si="74"/>
        <v>#NUM!</v>
      </c>
      <c r="Q484">
        <f t="shared" si="68"/>
        <v>109228.71344589193</v>
      </c>
      <c r="R484" t="e">
        <f t="shared" si="67"/>
        <v>#NUM!</v>
      </c>
    </row>
    <row r="485" spans="1:18" x14ac:dyDescent="0.2">
      <c r="A485" t="s">
        <v>15</v>
      </c>
      <c r="B485" t="s">
        <v>513</v>
      </c>
      <c r="C485" t="s">
        <v>542</v>
      </c>
      <c r="D485" s="6">
        <v>90.390650999999991</v>
      </c>
      <c r="E485">
        <f t="shared" si="71"/>
        <v>90390650.999999985</v>
      </c>
      <c r="F485">
        <f t="shared" si="75"/>
        <v>87.122</v>
      </c>
      <c r="G485">
        <v>8.7122000000000005E-2</v>
      </c>
      <c r="H485" s="3">
        <v>16.962119999999999</v>
      </c>
      <c r="I485" s="3">
        <v>0.76200000000000001</v>
      </c>
      <c r="J485">
        <v>0.01</v>
      </c>
      <c r="K485">
        <v>4.9500000000000002E-2</v>
      </c>
      <c r="L485">
        <f t="shared" si="72"/>
        <v>4.7434164902525701E-2</v>
      </c>
      <c r="M485">
        <f t="shared" si="73"/>
        <v>74.752200000000002</v>
      </c>
      <c r="N485">
        <f t="shared" si="69"/>
        <v>5.3008216273522396E-2</v>
      </c>
      <c r="O485">
        <f t="shared" si="70"/>
        <v>1.4476661080711449E-3</v>
      </c>
      <c r="P485">
        <f t="shared" si="74"/>
        <v>2.8993144446042098E-3</v>
      </c>
      <c r="Q485">
        <f t="shared" si="68"/>
        <v>45601.482404241062</v>
      </c>
      <c r="R485">
        <f t="shared" si="67"/>
        <v>91328.405005032604</v>
      </c>
    </row>
    <row r="486" spans="1:18" x14ac:dyDescent="0.2">
      <c r="A486" t="s">
        <v>15</v>
      </c>
      <c r="B486" t="s">
        <v>513</v>
      </c>
      <c r="C486" t="s">
        <v>543</v>
      </c>
      <c r="D486" s="6">
        <v>26.158898999999998</v>
      </c>
      <c r="E486">
        <f t="shared" si="71"/>
        <v>26158898.999999996</v>
      </c>
      <c r="F486">
        <f t="shared" si="75"/>
        <v>54.5</v>
      </c>
      <c r="G486">
        <v>5.45E-2</v>
      </c>
      <c r="H486" s="3">
        <v>11.433333333333332</v>
      </c>
      <c r="I486" s="3">
        <v>0.76666666666666661</v>
      </c>
      <c r="J486">
        <v>6.000000000000001E-3</v>
      </c>
      <c r="K486">
        <v>4.9500000000000002E-2</v>
      </c>
      <c r="L486">
        <f t="shared" si="72"/>
        <v>4.1747365255706111E-2</v>
      </c>
      <c r="M486">
        <f t="shared" si="73"/>
        <v>45.126000000000005</v>
      </c>
      <c r="N486">
        <f t="shared" si="69"/>
        <v>5.1153739227133725E-2</v>
      </c>
      <c r="O486">
        <f t="shared" si="70"/>
        <v>1.5625543902971813E-4</v>
      </c>
      <c r="P486">
        <f t="shared" si="74"/>
        <v>2.1196685832564795E-3</v>
      </c>
      <c r="Q486">
        <f t="shared" si="68"/>
        <v>4922.0463294361207</v>
      </c>
      <c r="R486">
        <f t="shared" si="67"/>
        <v>66769.560372579101</v>
      </c>
    </row>
    <row r="487" spans="1:18" x14ac:dyDescent="0.2">
      <c r="A487" t="s">
        <v>15</v>
      </c>
      <c r="B487" t="s">
        <v>513</v>
      </c>
      <c r="C487" t="s">
        <v>544</v>
      </c>
      <c r="D487" s="6">
        <v>54.130790999999995</v>
      </c>
      <c r="E487">
        <f t="shared" si="71"/>
        <v>54130790.999999993</v>
      </c>
      <c r="F487">
        <f t="shared" si="75"/>
        <v>68.072000000000003</v>
      </c>
      <c r="G487">
        <v>6.8072000000000008E-2</v>
      </c>
      <c r="H487" s="3">
        <v>20.863560000000003</v>
      </c>
      <c r="I487" s="3">
        <v>0.79247999999999996</v>
      </c>
      <c r="J487">
        <v>1.2E-2</v>
      </c>
      <c r="K487">
        <v>4.9500000000000002E-2</v>
      </c>
      <c r="L487">
        <f t="shared" si="72"/>
        <v>4.9646263794703091E-2</v>
      </c>
      <c r="M487">
        <f t="shared" si="73"/>
        <v>93.290745599999994</v>
      </c>
      <c r="N487">
        <f t="shared" si="69"/>
        <v>8.4667571234735409E-2</v>
      </c>
      <c r="O487">
        <f t="shared" si="70"/>
        <v>3.9032082892338262E-2</v>
      </c>
      <c r="P487">
        <f t="shared" si="74"/>
        <v>3.8788831499817197E-2</v>
      </c>
      <c r="Q487">
        <f t="shared" si="68"/>
        <v>1229510.6111086553</v>
      </c>
      <c r="R487">
        <f t="shared" si="67"/>
        <v>1221848.1922442417</v>
      </c>
    </row>
    <row r="488" spans="1:18" x14ac:dyDescent="0.2">
      <c r="A488" t="s">
        <v>15</v>
      </c>
      <c r="B488" t="s">
        <v>513</v>
      </c>
      <c r="C488" t="s">
        <v>545</v>
      </c>
      <c r="D488" s="6">
        <v>57.238779000000001</v>
      </c>
      <c r="E488">
        <f t="shared" si="71"/>
        <v>57238779</v>
      </c>
      <c r="F488">
        <f t="shared" si="75"/>
        <v>18.3</v>
      </c>
      <c r="G488">
        <v>1.83E-2</v>
      </c>
      <c r="H488" s="3">
        <v>16.833333333333332</v>
      </c>
      <c r="I488" s="3">
        <v>0.80000000000000016</v>
      </c>
      <c r="J488">
        <v>1E-3</v>
      </c>
      <c r="K488">
        <v>4.9500000000000002E-2</v>
      </c>
      <c r="L488">
        <f t="shared" si="72"/>
        <v>2.6674191150583844E-2</v>
      </c>
      <c r="M488">
        <f t="shared" si="73"/>
        <v>7.8480000000000016</v>
      </c>
      <c r="N488">
        <f t="shared" si="69"/>
        <v>2.6494452723960928E-2</v>
      </c>
      <c r="O488" t="e">
        <f t="shared" si="70"/>
        <v>#NUM!</v>
      </c>
      <c r="P488" t="e">
        <f t="shared" si="74"/>
        <v>#NUM!</v>
      </c>
      <c r="Q488" t="e">
        <f t="shared" si="68"/>
        <v>#NUM!</v>
      </c>
      <c r="R488" t="e">
        <f t="shared" si="67"/>
        <v>#NUM!</v>
      </c>
    </row>
    <row r="489" spans="1:18" x14ac:dyDescent="0.2">
      <c r="A489" t="s">
        <v>15</v>
      </c>
      <c r="B489" t="s">
        <v>513</v>
      </c>
      <c r="C489" t="s">
        <v>546</v>
      </c>
      <c r="D489" s="6">
        <v>31.856877000000001</v>
      </c>
      <c r="E489">
        <f t="shared" si="71"/>
        <v>31856877</v>
      </c>
      <c r="F489">
        <f t="shared" si="75"/>
        <v>19.05</v>
      </c>
      <c r="G489">
        <v>1.9050000000000001E-2</v>
      </c>
      <c r="H489" s="3">
        <v>13.106399999999999</v>
      </c>
      <c r="I489" s="3">
        <v>0.81533999999999995</v>
      </c>
      <c r="J489">
        <v>2E-3</v>
      </c>
      <c r="K489">
        <v>4.9500000000000002E-2</v>
      </c>
      <c r="L489">
        <f t="shared" si="72"/>
        <v>3.1721137903216928E-2</v>
      </c>
      <c r="M489">
        <f t="shared" si="73"/>
        <v>15.9969708</v>
      </c>
      <c r="N489">
        <f t="shared" si="69"/>
        <v>5.1878787878787878E-2</v>
      </c>
      <c r="O489">
        <f t="shared" si="70"/>
        <v>6.3859637087270091E-5</v>
      </c>
      <c r="P489">
        <f t="shared" si="74"/>
        <v>1.5752617232546733E-3</v>
      </c>
      <c r="Q489">
        <f t="shared" si="68"/>
        <v>2011.578568249008</v>
      </c>
      <c r="R489">
        <f t="shared" si="67"/>
        <v>49620.74428252221</v>
      </c>
    </row>
    <row r="490" spans="1:18" x14ac:dyDescent="0.2">
      <c r="A490" t="s">
        <v>15</v>
      </c>
      <c r="B490" t="s">
        <v>513</v>
      </c>
      <c r="C490" t="s">
        <v>547</v>
      </c>
      <c r="D490" s="6">
        <v>106.448589</v>
      </c>
      <c r="E490">
        <f t="shared" si="71"/>
        <v>106448589</v>
      </c>
      <c r="F490">
        <f t="shared" si="75"/>
        <v>40.180000000000007</v>
      </c>
      <c r="G490">
        <v>4.0180000000000007E-2</v>
      </c>
      <c r="H490" s="3">
        <v>18.48</v>
      </c>
      <c r="I490" s="3">
        <v>0.83999999999999986</v>
      </c>
      <c r="J490">
        <v>7.4000000000000012E-3</v>
      </c>
      <c r="K490">
        <v>4.9500000000000002E-2</v>
      </c>
      <c r="L490">
        <f t="shared" si="72"/>
        <v>4.399458131502778E-2</v>
      </c>
      <c r="M490">
        <f t="shared" si="73"/>
        <v>60.978959999999994</v>
      </c>
      <c r="N490">
        <f t="shared" si="69"/>
        <v>9.3759898637947398E-2</v>
      </c>
      <c r="O490">
        <f t="shared" si="70"/>
        <v>2.2136016535460101E-2</v>
      </c>
      <c r="P490">
        <f t="shared" si="74"/>
        <v>2.6392104037603552E-2</v>
      </c>
      <c r="Q490">
        <f t="shared" si="68"/>
        <v>697284.52086699323</v>
      </c>
      <c r="R490">
        <f t="shared" si="67"/>
        <v>831351.27718451188</v>
      </c>
    </row>
    <row r="491" spans="1:18" x14ac:dyDescent="0.2">
      <c r="A491" t="s">
        <v>15</v>
      </c>
      <c r="B491" t="s">
        <v>513</v>
      </c>
      <c r="C491" t="s">
        <v>548</v>
      </c>
      <c r="D491" s="6">
        <v>52.317797999999996</v>
      </c>
      <c r="E491">
        <f t="shared" si="71"/>
        <v>52317797.999999993</v>
      </c>
      <c r="F491">
        <f t="shared" si="75"/>
        <v>53.847999999999999</v>
      </c>
      <c r="G491">
        <v>5.3848E-2</v>
      </c>
      <c r="H491" s="3">
        <v>16.479520000000001</v>
      </c>
      <c r="I491" s="3">
        <v>0.85</v>
      </c>
      <c r="J491">
        <v>5.0000000000000001E-3</v>
      </c>
      <c r="K491">
        <v>4.9500000000000002E-2</v>
      </c>
      <c r="L491">
        <f t="shared" si="72"/>
        <v>3.9887219227087413E-2</v>
      </c>
      <c r="M491">
        <f t="shared" si="73"/>
        <v>41.692500000000003</v>
      </c>
      <c r="N491">
        <f t="shared" si="69"/>
        <v>4.7833857817515528E-2</v>
      </c>
      <c r="O491" t="e">
        <f t="shared" si="70"/>
        <v>#NUM!</v>
      </c>
      <c r="P491">
        <f t="shared" si="74"/>
        <v>2.3299204842047328E-3</v>
      </c>
      <c r="Q491" t="e">
        <f t="shared" si="68"/>
        <v>#NUM!</v>
      </c>
      <c r="R491">
        <f t="shared" si="67"/>
        <v>73392.49525244908</v>
      </c>
    </row>
    <row r="492" spans="1:18" x14ac:dyDescent="0.2">
      <c r="A492" t="s">
        <v>15</v>
      </c>
      <c r="B492" t="s">
        <v>513</v>
      </c>
      <c r="C492" t="s">
        <v>549</v>
      </c>
      <c r="D492" s="6">
        <v>91.167648</v>
      </c>
      <c r="E492">
        <f t="shared" si="71"/>
        <v>91167648</v>
      </c>
      <c r="F492">
        <f t="shared" si="75"/>
        <v>35.200000000000003</v>
      </c>
      <c r="G492">
        <v>3.5200000000000002E-2</v>
      </c>
      <c r="H492" s="3">
        <v>17.066666666666666</v>
      </c>
      <c r="I492" s="3">
        <v>0.96666666666666667</v>
      </c>
      <c r="J492">
        <v>4.0000000000000001E-3</v>
      </c>
      <c r="K492">
        <v>4.9500000000000002E-2</v>
      </c>
      <c r="L492">
        <f t="shared" si="72"/>
        <v>3.7723002890488071E-2</v>
      </c>
      <c r="M492">
        <f t="shared" si="73"/>
        <v>37.932000000000002</v>
      </c>
      <c r="N492">
        <f t="shared" si="69"/>
        <v>6.6574839302112027E-2</v>
      </c>
      <c r="O492">
        <f t="shared" si="70"/>
        <v>4.0166558404337149E-3</v>
      </c>
      <c r="P492">
        <f t="shared" si="74"/>
        <v>8.8224636095738333E-3</v>
      </c>
      <c r="Q492">
        <f t="shared" si="68"/>
        <v>126524.65897366202</v>
      </c>
      <c r="R492">
        <f t="shared" si="67"/>
        <v>277907.60370157578</v>
      </c>
    </row>
    <row r="493" spans="1:18" x14ac:dyDescent="0.2">
      <c r="A493" t="s">
        <v>15</v>
      </c>
      <c r="B493" t="s">
        <v>513</v>
      </c>
      <c r="C493" t="s">
        <v>550</v>
      </c>
      <c r="D493" s="6">
        <v>45.583824</v>
      </c>
      <c r="E493">
        <f t="shared" si="71"/>
        <v>45583824</v>
      </c>
      <c r="F493">
        <f t="shared" si="75"/>
        <v>103.124</v>
      </c>
      <c r="G493">
        <v>0.10312399999999999</v>
      </c>
      <c r="H493" s="3">
        <v>15.920719999999999</v>
      </c>
      <c r="I493" s="3">
        <v>0.97</v>
      </c>
      <c r="J493">
        <v>8.9999999999999993E-3</v>
      </c>
      <c r="K493">
        <v>4.9500000000000002E-2</v>
      </c>
      <c r="L493">
        <f t="shared" si="72"/>
        <v>4.6201054323615341E-2</v>
      </c>
      <c r="M493">
        <f t="shared" si="73"/>
        <v>85.641299999999987</v>
      </c>
      <c r="N493">
        <f t="shared" si="69"/>
        <v>5.1306282639434958E-2</v>
      </c>
      <c r="O493">
        <f t="shared" si="70"/>
        <v>6.4646925300851821E-4</v>
      </c>
      <c r="P493">
        <f t="shared" si="74"/>
        <v>3.0717938481972921E-3</v>
      </c>
      <c r="Q493">
        <f t="shared" si="68"/>
        <v>20363.781469768324</v>
      </c>
      <c r="R493">
        <f t="shared" si="68"/>
        <v>96761.506218214694</v>
      </c>
    </row>
    <row r="494" spans="1:18" x14ac:dyDescent="0.2">
      <c r="A494" t="s">
        <v>15</v>
      </c>
      <c r="B494" t="s">
        <v>513</v>
      </c>
      <c r="C494" t="s">
        <v>551</v>
      </c>
      <c r="D494" s="6">
        <v>751.09709999999995</v>
      </c>
      <c r="E494">
        <f t="shared" si="71"/>
        <v>751097100</v>
      </c>
      <c r="F494">
        <f t="shared" si="75"/>
        <v>55.4</v>
      </c>
      <c r="G494">
        <v>5.5399999999999998E-2</v>
      </c>
      <c r="H494" s="3">
        <v>46.633333333333333</v>
      </c>
      <c r="I494" s="3">
        <v>1</v>
      </c>
      <c r="J494">
        <v>2E-3</v>
      </c>
      <c r="K494">
        <v>4.9500000000000002E-2</v>
      </c>
      <c r="L494">
        <f t="shared" si="72"/>
        <v>3.1721137903216928E-2</v>
      </c>
      <c r="M494">
        <f t="shared" si="73"/>
        <v>19.62</v>
      </c>
      <c r="N494">
        <f t="shared" si="69"/>
        <v>2.1879444262115744E-2</v>
      </c>
      <c r="O494" t="e">
        <f t="shared" si="70"/>
        <v>#NUM!</v>
      </c>
      <c r="P494" t="e">
        <f t="shared" si="74"/>
        <v>#NUM!</v>
      </c>
      <c r="Q494" t="e">
        <f t="shared" ref="Q494:R509" si="76">O494 * 31500000</f>
        <v>#NUM!</v>
      </c>
      <c r="R494" t="e">
        <f t="shared" si="76"/>
        <v>#NUM!</v>
      </c>
    </row>
    <row r="495" spans="1:18" x14ac:dyDescent="0.2">
      <c r="A495" t="s">
        <v>15</v>
      </c>
      <c r="B495" t="s">
        <v>513</v>
      </c>
      <c r="C495" t="s">
        <v>552</v>
      </c>
      <c r="D495" s="6">
        <v>225.070131</v>
      </c>
      <c r="E495">
        <f t="shared" si="71"/>
        <v>225070131</v>
      </c>
      <c r="F495">
        <f t="shared" si="75"/>
        <v>84.073999999999998</v>
      </c>
      <c r="G495">
        <v>8.4073999999999996E-2</v>
      </c>
      <c r="H495" s="3">
        <v>33.263840000000002</v>
      </c>
      <c r="I495" s="3">
        <v>1.0058400000000001</v>
      </c>
      <c r="J495">
        <v>4.0000000000000001E-3</v>
      </c>
      <c r="K495">
        <v>4.9500000000000002E-2</v>
      </c>
      <c r="L495">
        <f t="shared" si="72"/>
        <v>3.7723002890488071E-2</v>
      </c>
      <c r="M495">
        <f t="shared" si="73"/>
        <v>39.4691616</v>
      </c>
      <c r="N495">
        <f t="shared" si="69"/>
        <v>2.9003021148036254E-2</v>
      </c>
      <c r="O495" t="e">
        <f t="shared" si="70"/>
        <v>#NUM!</v>
      </c>
      <c r="P495" t="e">
        <f t="shared" si="74"/>
        <v>#NUM!</v>
      </c>
      <c r="Q495" t="e">
        <f t="shared" si="76"/>
        <v>#NUM!</v>
      </c>
      <c r="R495" t="e">
        <f t="shared" si="76"/>
        <v>#NUM!</v>
      </c>
    </row>
    <row r="496" spans="1:18" x14ac:dyDescent="0.2">
      <c r="A496" t="s">
        <v>15</v>
      </c>
      <c r="B496" t="s">
        <v>513</v>
      </c>
      <c r="C496" t="s">
        <v>553</v>
      </c>
      <c r="D496" s="6">
        <v>67.857737999999998</v>
      </c>
      <c r="E496">
        <f t="shared" si="71"/>
        <v>67857738</v>
      </c>
      <c r="F496">
        <f t="shared" si="75"/>
        <v>49.022000000000006</v>
      </c>
      <c r="G496">
        <v>4.9022000000000003E-2</v>
      </c>
      <c r="H496" s="3">
        <v>14.676120000000001</v>
      </c>
      <c r="I496" s="3">
        <v>1.06</v>
      </c>
      <c r="J496">
        <v>1.0999999999999999E-2</v>
      </c>
      <c r="K496">
        <v>4.9500000000000002E-2</v>
      </c>
      <c r="L496">
        <f t="shared" si="72"/>
        <v>4.8577977606965493E-2</v>
      </c>
      <c r="M496">
        <f t="shared" si="73"/>
        <v>114.38459999999999</v>
      </c>
      <c r="N496">
        <f t="shared" si="69"/>
        <v>0.14415296533529162</v>
      </c>
      <c r="O496">
        <f t="shared" si="70"/>
        <v>7.4091111766174875E-2</v>
      </c>
      <c r="P496">
        <f t="shared" si="74"/>
        <v>7.5176335410614012E-2</v>
      </c>
      <c r="Q496">
        <f t="shared" si="76"/>
        <v>2333870.0206345087</v>
      </c>
      <c r="R496">
        <f t="shared" si="76"/>
        <v>2368054.5654343413</v>
      </c>
    </row>
    <row r="497" spans="1:18" x14ac:dyDescent="0.2">
      <c r="A497" t="s">
        <v>15</v>
      </c>
      <c r="B497" t="s">
        <v>513</v>
      </c>
      <c r="C497" t="s">
        <v>554</v>
      </c>
      <c r="D497" s="6">
        <v>71.224724999999992</v>
      </c>
      <c r="E497">
        <f t="shared" si="71"/>
        <v>71224724.999999985</v>
      </c>
      <c r="F497">
        <f t="shared" si="75"/>
        <v>20.065999999999999</v>
      </c>
      <c r="G497">
        <v>2.0066000000000001E-2</v>
      </c>
      <c r="H497" s="3">
        <v>17.33296</v>
      </c>
      <c r="I497" s="3">
        <v>1.06</v>
      </c>
      <c r="J497">
        <v>5.0000000000000001E-3</v>
      </c>
      <c r="K497">
        <v>4.9500000000000002E-2</v>
      </c>
      <c r="L497">
        <f t="shared" si="72"/>
        <v>3.9887219227087413E-2</v>
      </c>
      <c r="M497">
        <f t="shared" si="73"/>
        <v>51.993000000000002</v>
      </c>
      <c r="N497">
        <f t="shared" si="69"/>
        <v>0.16007780385334458</v>
      </c>
      <c r="O497">
        <f t="shared" si="70"/>
        <v>2.8935625150896316E-2</v>
      </c>
      <c r="P497">
        <f t="shared" si="74"/>
        <v>3.2789636387252463E-2</v>
      </c>
      <c r="Q497">
        <f t="shared" si="76"/>
        <v>911472.19225323398</v>
      </c>
      <c r="R497">
        <f t="shared" si="76"/>
        <v>1032873.5461984526</v>
      </c>
    </row>
    <row r="498" spans="1:18" x14ac:dyDescent="0.2">
      <c r="A498" t="s">
        <v>15</v>
      </c>
      <c r="B498" t="s">
        <v>513</v>
      </c>
      <c r="C498" t="s">
        <v>555</v>
      </c>
      <c r="D498" s="6">
        <v>264.17897999999997</v>
      </c>
      <c r="E498">
        <f t="shared" si="71"/>
        <v>264178979.99999997</v>
      </c>
      <c r="F498">
        <f t="shared" si="75"/>
        <v>27</v>
      </c>
      <c r="G498">
        <v>2.7E-2</v>
      </c>
      <c r="H498" s="3">
        <v>24.133333333333336</v>
      </c>
      <c r="I498" s="3">
        <v>1.0666666666666667</v>
      </c>
      <c r="J498">
        <v>0.01</v>
      </c>
      <c r="K498">
        <v>4.9500000000000002E-2</v>
      </c>
      <c r="L498">
        <f t="shared" si="72"/>
        <v>4.7434164902525701E-2</v>
      </c>
      <c r="M498">
        <f t="shared" si="73"/>
        <v>104.64</v>
      </c>
      <c r="N498">
        <f t="shared" si="69"/>
        <v>0.23943135054246165</v>
      </c>
      <c r="O498">
        <f t="shared" si="70"/>
        <v>0.14155490572066382</v>
      </c>
      <c r="P498">
        <f t="shared" si="74"/>
        <v>0.14387065948049194</v>
      </c>
      <c r="Q498">
        <f t="shared" si="76"/>
        <v>4458979.5302009098</v>
      </c>
      <c r="R498">
        <f t="shared" si="76"/>
        <v>4531925.7736354964</v>
      </c>
    </row>
    <row r="499" spans="1:18" x14ac:dyDescent="0.2">
      <c r="A499" t="s">
        <v>15</v>
      </c>
      <c r="B499" t="s">
        <v>513</v>
      </c>
      <c r="C499" t="s">
        <v>556</v>
      </c>
      <c r="D499" s="6">
        <v>101.527608</v>
      </c>
      <c r="E499">
        <f t="shared" si="71"/>
        <v>101527608</v>
      </c>
      <c r="F499">
        <f t="shared" si="75"/>
        <v>10.9</v>
      </c>
      <c r="G499">
        <v>1.09E-2</v>
      </c>
      <c r="H499" s="3">
        <v>15.674999999999999</v>
      </c>
      <c r="I499" s="3">
        <v>1.1000000000000001</v>
      </c>
      <c r="J499">
        <v>3.0000000000000001E-3</v>
      </c>
      <c r="K499">
        <v>4.9500000000000002E-2</v>
      </c>
      <c r="L499">
        <f t="shared" si="72"/>
        <v>3.5105209789810736E-2</v>
      </c>
      <c r="M499">
        <f t="shared" si="73"/>
        <v>32.372999999999998</v>
      </c>
      <c r="N499">
        <f t="shared" si="69"/>
        <v>0.18348623853211007</v>
      </c>
      <c r="O499">
        <f t="shared" si="70"/>
        <v>1.3973479805935288E-2</v>
      </c>
      <c r="P499">
        <f t="shared" si="74"/>
        <v>1.6284778117887363E-2</v>
      </c>
      <c r="Q499">
        <f t="shared" si="76"/>
        <v>440164.61388696154</v>
      </c>
      <c r="R499">
        <f t="shared" si="76"/>
        <v>512970.51071345195</v>
      </c>
    </row>
    <row r="500" spans="1:18" x14ac:dyDescent="0.2">
      <c r="A500" t="s">
        <v>15</v>
      </c>
      <c r="B500" t="s">
        <v>513</v>
      </c>
      <c r="C500" t="s">
        <v>557</v>
      </c>
      <c r="D500" s="6">
        <v>113.70056099999999</v>
      </c>
      <c r="E500">
        <f t="shared" si="71"/>
        <v>113700561</v>
      </c>
      <c r="F500">
        <f t="shared" si="75"/>
        <v>45.72</v>
      </c>
      <c r="G500">
        <v>4.5719999999999997E-2</v>
      </c>
      <c r="H500" s="3">
        <v>18.25752</v>
      </c>
      <c r="I500" s="3">
        <v>1.2</v>
      </c>
      <c r="J500">
        <v>2E-3</v>
      </c>
      <c r="K500">
        <v>4.9500000000000002E-2</v>
      </c>
      <c r="L500">
        <f t="shared" si="72"/>
        <v>3.1721137903216928E-2</v>
      </c>
      <c r="M500">
        <f t="shared" si="73"/>
        <v>23.544</v>
      </c>
      <c r="N500">
        <f t="shared" si="69"/>
        <v>3.1814205042551502E-2</v>
      </c>
      <c r="O500" t="e">
        <f t="shared" si="70"/>
        <v>#NUM!</v>
      </c>
      <c r="P500">
        <f t="shared" si="74"/>
        <v>2.5595442821401718E-6</v>
      </c>
      <c r="Q500" t="e">
        <f t="shared" si="76"/>
        <v>#NUM!</v>
      </c>
      <c r="R500">
        <f t="shared" si="76"/>
        <v>80.625644887415419</v>
      </c>
    </row>
    <row r="501" spans="1:18" x14ac:dyDescent="0.2">
      <c r="A501" t="s">
        <v>15</v>
      </c>
      <c r="B501" t="s">
        <v>513</v>
      </c>
      <c r="C501" t="s">
        <v>558</v>
      </c>
      <c r="D501" s="6">
        <v>249.67503600000001</v>
      </c>
      <c r="E501">
        <f t="shared" si="71"/>
        <v>249675036</v>
      </c>
      <c r="F501">
        <f t="shared" si="75"/>
        <v>89.6</v>
      </c>
      <c r="G501">
        <v>8.9599999999999999E-2</v>
      </c>
      <c r="H501" s="3">
        <v>42.433333333333337</v>
      </c>
      <c r="I501" s="3">
        <v>1.2</v>
      </c>
      <c r="J501">
        <v>2E-3</v>
      </c>
      <c r="K501">
        <v>4.9500000000000002E-2</v>
      </c>
      <c r="L501">
        <f t="shared" si="72"/>
        <v>3.1721137903216928E-2</v>
      </c>
      <c r="M501">
        <f t="shared" si="73"/>
        <v>23.544</v>
      </c>
      <c r="N501">
        <f t="shared" si="69"/>
        <v>1.6233766233766232E-2</v>
      </c>
      <c r="O501" t="e">
        <f t="shared" si="70"/>
        <v>#NUM!</v>
      </c>
      <c r="P501" t="e">
        <f t="shared" si="74"/>
        <v>#NUM!</v>
      </c>
      <c r="Q501" t="e">
        <f t="shared" si="76"/>
        <v>#NUM!</v>
      </c>
      <c r="R501" t="e">
        <f t="shared" si="76"/>
        <v>#NUM!</v>
      </c>
    </row>
    <row r="502" spans="1:18" x14ac:dyDescent="0.2">
      <c r="A502" t="s">
        <v>15</v>
      </c>
      <c r="B502" t="s">
        <v>513</v>
      </c>
      <c r="C502" t="s">
        <v>559</v>
      </c>
      <c r="D502" s="6">
        <v>67.339739999999992</v>
      </c>
      <c r="E502">
        <f t="shared" si="71"/>
        <v>67339739.999999985</v>
      </c>
      <c r="F502">
        <f t="shared" si="75"/>
        <v>0.254</v>
      </c>
      <c r="G502">
        <v>2.5399999999999999E-4</v>
      </c>
      <c r="H502" s="3">
        <v>15.158719999999999</v>
      </c>
      <c r="I502" s="3">
        <v>1.22</v>
      </c>
      <c r="J502">
        <v>1E-3</v>
      </c>
      <c r="K502">
        <v>4.9500000000000002E-2</v>
      </c>
      <c r="L502">
        <f t="shared" si="72"/>
        <v>2.6674191150583844E-2</v>
      </c>
      <c r="M502">
        <f t="shared" si="73"/>
        <v>11.9682</v>
      </c>
      <c r="N502">
        <f t="shared" si="69"/>
        <v>2.9109997613934619</v>
      </c>
      <c r="O502">
        <f t="shared" si="70"/>
        <v>4.7442837920386883E-3</v>
      </c>
      <c r="P502">
        <f t="shared" si="74"/>
        <v>4.8011636430404948E-3</v>
      </c>
      <c r="Q502">
        <f t="shared" si="76"/>
        <v>149444.93944921868</v>
      </c>
      <c r="R502">
        <f t="shared" si="76"/>
        <v>151236.65475577558</v>
      </c>
    </row>
    <row r="503" spans="1:18" x14ac:dyDescent="0.2">
      <c r="A503" t="s">
        <v>15</v>
      </c>
      <c r="B503" t="s">
        <v>513</v>
      </c>
      <c r="C503" t="s">
        <v>560</v>
      </c>
      <c r="D503" s="6">
        <v>83.397677999999999</v>
      </c>
      <c r="E503">
        <f t="shared" si="71"/>
        <v>83397678</v>
      </c>
      <c r="F503">
        <f t="shared" si="75"/>
        <v>61.213999999999999</v>
      </c>
      <c r="G503">
        <v>6.1213999999999998E-2</v>
      </c>
      <c r="H503" s="3">
        <v>20.231100000000001</v>
      </c>
      <c r="I503" s="3">
        <v>1.22</v>
      </c>
      <c r="J503">
        <v>1E-3</v>
      </c>
      <c r="K503">
        <v>4.9500000000000002E-2</v>
      </c>
      <c r="L503">
        <f t="shared" si="72"/>
        <v>2.6674191150583844E-2</v>
      </c>
      <c r="M503">
        <f t="shared" si="73"/>
        <v>11.9682</v>
      </c>
      <c r="N503">
        <f t="shared" si="69"/>
        <v>1.2078837184205236E-2</v>
      </c>
      <c r="O503" t="e">
        <f t="shared" si="70"/>
        <v>#NUM!</v>
      </c>
      <c r="P503" t="e">
        <f t="shared" si="74"/>
        <v>#NUM!</v>
      </c>
      <c r="Q503" t="e">
        <f t="shared" si="76"/>
        <v>#NUM!</v>
      </c>
      <c r="R503" t="e">
        <f t="shared" si="76"/>
        <v>#NUM!</v>
      </c>
    </row>
    <row r="504" spans="1:18" x14ac:dyDescent="0.2">
      <c r="A504" t="s">
        <v>15</v>
      </c>
      <c r="B504" t="s">
        <v>513</v>
      </c>
      <c r="C504" t="s">
        <v>561</v>
      </c>
      <c r="D504" s="6">
        <v>145.298439</v>
      </c>
      <c r="E504">
        <f t="shared" si="71"/>
        <v>145298439</v>
      </c>
      <c r="F504">
        <f t="shared" si="75"/>
        <v>65.532000000000011</v>
      </c>
      <c r="G504">
        <v>6.5532000000000007E-2</v>
      </c>
      <c r="H504" s="3">
        <v>25.511760000000002</v>
      </c>
      <c r="I504" s="3">
        <v>1.25</v>
      </c>
      <c r="J504">
        <v>4.0000000000000001E-3</v>
      </c>
      <c r="K504">
        <v>4.9500000000000002E-2</v>
      </c>
      <c r="L504">
        <f t="shared" si="72"/>
        <v>3.7723002890488071E-2</v>
      </c>
      <c r="M504">
        <f t="shared" si="73"/>
        <v>49.050000000000004</v>
      </c>
      <c r="N504">
        <f t="shared" si="69"/>
        <v>4.624157709673183E-2</v>
      </c>
      <c r="O504" t="e">
        <f t="shared" si="70"/>
        <v>#NUM!</v>
      </c>
      <c r="P504">
        <f t="shared" si="74"/>
        <v>5.3744979740279796E-3</v>
      </c>
      <c r="Q504" t="e">
        <f t="shared" si="76"/>
        <v>#NUM!</v>
      </c>
      <c r="R504">
        <f t="shared" si="76"/>
        <v>169296.68618188135</v>
      </c>
    </row>
    <row r="505" spans="1:18" x14ac:dyDescent="0.2">
      <c r="A505" t="s">
        <v>15</v>
      </c>
      <c r="B505" t="s">
        <v>513</v>
      </c>
      <c r="C505" t="s">
        <v>562</v>
      </c>
      <c r="D505" s="6">
        <v>172.49333399999998</v>
      </c>
      <c r="E505">
        <f t="shared" si="71"/>
        <v>172493333.99999997</v>
      </c>
      <c r="F505">
        <f t="shared" si="75"/>
        <v>163.07</v>
      </c>
      <c r="G505">
        <v>0.16306999999999999</v>
      </c>
      <c r="H505" s="3">
        <v>31.15</v>
      </c>
      <c r="I505" s="3">
        <v>1.28</v>
      </c>
      <c r="J505">
        <v>5.0000000000000001E-3</v>
      </c>
      <c r="K505">
        <v>4.9500000000000002E-2</v>
      </c>
      <c r="L505">
        <f t="shared" si="72"/>
        <v>3.9887219227087413E-2</v>
      </c>
      <c r="M505">
        <f t="shared" si="73"/>
        <v>62.784000000000006</v>
      </c>
      <c r="N505">
        <f t="shared" si="69"/>
        <v>2.378602979571889E-2</v>
      </c>
      <c r="O505" t="e">
        <f t="shared" si="70"/>
        <v>#NUM!</v>
      </c>
      <c r="P505" t="e">
        <f t="shared" si="74"/>
        <v>#NUM!</v>
      </c>
      <c r="Q505" t="e">
        <f t="shared" si="76"/>
        <v>#NUM!</v>
      </c>
      <c r="R505" t="e">
        <f t="shared" si="76"/>
        <v>#NUM!</v>
      </c>
    </row>
    <row r="506" spans="1:18" x14ac:dyDescent="0.2">
      <c r="A506" t="s">
        <v>15</v>
      </c>
      <c r="B506" t="s">
        <v>513</v>
      </c>
      <c r="C506" t="s">
        <v>563</v>
      </c>
      <c r="D506" s="6">
        <v>164.98236299999999</v>
      </c>
      <c r="E506">
        <f t="shared" si="71"/>
        <v>164982363</v>
      </c>
      <c r="F506">
        <f t="shared" si="75"/>
        <v>119.63</v>
      </c>
      <c r="G506">
        <v>0.11963</v>
      </c>
      <c r="H506" s="3">
        <v>24.52</v>
      </c>
      <c r="I506" s="3">
        <v>1.31</v>
      </c>
      <c r="J506">
        <v>8.0000000000000002E-3</v>
      </c>
      <c r="K506">
        <v>4.9500000000000002E-2</v>
      </c>
      <c r="L506">
        <f t="shared" si="72"/>
        <v>4.4860463436636612E-2</v>
      </c>
      <c r="M506">
        <f t="shared" si="73"/>
        <v>102.80880000000001</v>
      </c>
      <c r="N506">
        <f t="shared" si="69"/>
        <v>5.3092996334658131E-2</v>
      </c>
      <c r="O506">
        <f t="shared" si="70"/>
        <v>3.490058959171509E-3</v>
      </c>
      <c r="P506">
        <f t="shared" si="74"/>
        <v>1.2104526758173527E-2</v>
      </c>
      <c r="Q506">
        <f t="shared" si="76"/>
        <v>109936.85721390253</v>
      </c>
      <c r="R506">
        <f t="shared" si="76"/>
        <v>381292.5928824661</v>
      </c>
    </row>
    <row r="507" spans="1:18" x14ac:dyDescent="0.2">
      <c r="A507" t="s">
        <v>15</v>
      </c>
      <c r="B507" t="s">
        <v>513</v>
      </c>
      <c r="C507" t="s">
        <v>564</v>
      </c>
      <c r="D507" s="6">
        <v>164.98236299999999</v>
      </c>
      <c r="E507">
        <f t="shared" si="71"/>
        <v>164982363</v>
      </c>
      <c r="F507">
        <f t="shared" si="75"/>
        <v>119.634</v>
      </c>
      <c r="G507">
        <v>0.119634</v>
      </c>
      <c r="H507" s="3">
        <v>24.521160000000002</v>
      </c>
      <c r="I507" s="3">
        <v>1.31</v>
      </c>
      <c r="J507">
        <v>8.0000000000000002E-3</v>
      </c>
      <c r="K507">
        <v>4.9500000000000002E-2</v>
      </c>
      <c r="L507">
        <f t="shared" si="72"/>
        <v>4.4860463436636612E-2</v>
      </c>
      <c r="M507">
        <f t="shared" si="73"/>
        <v>102.80880000000001</v>
      </c>
      <c r="N507">
        <f t="shared" si="69"/>
        <v>5.3091221153812061E-2</v>
      </c>
      <c r="O507">
        <f t="shared" si="70"/>
        <v>3.4878127035098158E-3</v>
      </c>
      <c r="P507">
        <f t="shared" si="74"/>
        <v>1.2101791216340637E-2</v>
      </c>
      <c r="Q507">
        <f t="shared" si="76"/>
        <v>109866.1001605592</v>
      </c>
      <c r="R507">
        <f t="shared" si="76"/>
        <v>381206.42331473005</v>
      </c>
    </row>
    <row r="508" spans="1:18" x14ac:dyDescent="0.2">
      <c r="A508" t="s">
        <v>15</v>
      </c>
      <c r="B508" t="s">
        <v>513</v>
      </c>
      <c r="C508" t="s">
        <v>565</v>
      </c>
      <c r="D508" s="6">
        <v>229.732113</v>
      </c>
      <c r="E508">
        <f t="shared" si="71"/>
        <v>229732113</v>
      </c>
      <c r="F508">
        <f t="shared" si="75"/>
        <v>86.61399999999999</v>
      </c>
      <c r="G508">
        <v>8.6613999999999997E-2</v>
      </c>
      <c r="H508" s="3">
        <v>35.377119999999998</v>
      </c>
      <c r="I508" s="3">
        <v>1.3411200000000001</v>
      </c>
      <c r="J508">
        <v>5.0000000000000001E-3</v>
      </c>
      <c r="K508">
        <v>4.9500000000000002E-2</v>
      </c>
      <c r="L508">
        <f t="shared" si="72"/>
        <v>3.9887219227087413E-2</v>
      </c>
      <c r="M508">
        <f t="shared" si="73"/>
        <v>65.781936000000002</v>
      </c>
      <c r="N508">
        <f t="shared" si="69"/>
        <v>4.6920821114369501E-2</v>
      </c>
      <c r="O508" t="e">
        <f t="shared" si="70"/>
        <v>#NUM!</v>
      </c>
      <c r="P508">
        <f t="shared" si="74"/>
        <v>8.4964650465768135E-3</v>
      </c>
      <c r="Q508" t="e">
        <f t="shared" si="76"/>
        <v>#NUM!</v>
      </c>
      <c r="R508">
        <f t="shared" si="76"/>
        <v>267638.64896716963</v>
      </c>
    </row>
    <row r="509" spans="1:18" x14ac:dyDescent="0.2">
      <c r="A509" t="s">
        <v>15</v>
      </c>
      <c r="B509" t="s">
        <v>513</v>
      </c>
      <c r="C509" t="s">
        <v>566</v>
      </c>
      <c r="D509" s="6">
        <v>859.87667999999996</v>
      </c>
      <c r="E509">
        <f t="shared" si="71"/>
        <v>859876680</v>
      </c>
      <c r="F509">
        <f t="shared" si="75"/>
        <v>48.768000000000001</v>
      </c>
      <c r="G509">
        <v>4.8767999999999999E-2</v>
      </c>
      <c r="H509" s="3">
        <v>74.218800000000002</v>
      </c>
      <c r="I509" s="3">
        <v>1.4173199999999999</v>
      </c>
      <c r="J509">
        <v>1E-3</v>
      </c>
      <c r="K509">
        <v>4.9500000000000002E-2</v>
      </c>
      <c r="L509">
        <f t="shared" si="72"/>
        <v>2.6674191150583844E-2</v>
      </c>
      <c r="M509">
        <f t="shared" si="73"/>
        <v>13.903909200000001</v>
      </c>
      <c r="N509">
        <f t="shared" si="69"/>
        <v>1.7613636363636366E-2</v>
      </c>
      <c r="O509" t="e">
        <f t="shared" si="70"/>
        <v>#NUM!</v>
      </c>
      <c r="P509" t="e">
        <f t="shared" si="74"/>
        <v>#NUM!</v>
      </c>
      <c r="Q509" t="e">
        <f t="shared" si="76"/>
        <v>#NUM!</v>
      </c>
      <c r="R509" t="e">
        <f t="shared" si="76"/>
        <v>#NUM!</v>
      </c>
    </row>
    <row r="510" spans="1:18" x14ac:dyDescent="0.2">
      <c r="A510" t="s">
        <v>15</v>
      </c>
      <c r="B510" t="s">
        <v>513</v>
      </c>
      <c r="C510" t="s">
        <v>567</v>
      </c>
      <c r="D510" s="6">
        <v>349.64864999999998</v>
      </c>
      <c r="E510">
        <f t="shared" si="71"/>
        <v>349648650</v>
      </c>
      <c r="F510">
        <f t="shared" si="75"/>
        <v>20.7</v>
      </c>
      <c r="G510">
        <v>2.07E-2</v>
      </c>
      <c r="H510" s="3">
        <v>52.633333333333333</v>
      </c>
      <c r="I510" s="3">
        <v>1.4666666666666668</v>
      </c>
      <c r="J510">
        <v>1E-3</v>
      </c>
      <c r="K510">
        <v>4.9500000000000002E-2</v>
      </c>
      <c r="L510">
        <f t="shared" si="72"/>
        <v>2.6674191150583844E-2</v>
      </c>
      <c r="M510">
        <f t="shared" si="73"/>
        <v>14.388000000000002</v>
      </c>
      <c r="N510">
        <f t="shared" si="69"/>
        <v>4.2941492216854546E-2</v>
      </c>
      <c r="O510" t="e">
        <f t="shared" si="70"/>
        <v>#NUM!</v>
      </c>
      <c r="P510">
        <f t="shared" si="74"/>
        <v>5.1946540818609641E-3</v>
      </c>
      <c r="Q510" t="e">
        <f t="shared" ref="Q510:R526" si="77">O510 * 31500000</f>
        <v>#NUM!</v>
      </c>
      <c r="R510">
        <f t="shared" si="77"/>
        <v>163631.60357862036</v>
      </c>
    </row>
    <row r="511" spans="1:18" x14ac:dyDescent="0.2">
      <c r="A511" t="s">
        <v>15</v>
      </c>
      <c r="B511" t="s">
        <v>513</v>
      </c>
      <c r="C511" t="s">
        <v>568</v>
      </c>
      <c r="D511" s="6">
        <v>422.16836999999998</v>
      </c>
      <c r="E511">
        <f t="shared" si="71"/>
        <v>422168370</v>
      </c>
      <c r="F511">
        <f t="shared" si="75"/>
        <v>61.468000000000004</v>
      </c>
      <c r="G511">
        <v>6.1468000000000002E-2</v>
      </c>
      <c r="H511" s="3">
        <v>45.587920000000004</v>
      </c>
      <c r="I511" s="3">
        <v>1.52</v>
      </c>
      <c r="J511">
        <v>1E-3</v>
      </c>
      <c r="K511">
        <v>4.9500000000000002E-2</v>
      </c>
      <c r="L511">
        <f t="shared" si="72"/>
        <v>2.6674191150583844E-2</v>
      </c>
      <c r="M511">
        <f t="shared" si="73"/>
        <v>14.911200000000001</v>
      </c>
      <c r="N511">
        <f t="shared" si="69"/>
        <v>1.4986856920871369E-2</v>
      </c>
      <c r="O511" t="e">
        <f t="shared" si="70"/>
        <v>#NUM!</v>
      </c>
      <c r="P511" t="e">
        <f t="shared" si="74"/>
        <v>#NUM!</v>
      </c>
      <c r="Q511" t="e">
        <f t="shared" si="77"/>
        <v>#NUM!</v>
      </c>
      <c r="R511" t="e">
        <f t="shared" si="77"/>
        <v>#NUM!</v>
      </c>
    </row>
    <row r="512" spans="1:18" x14ac:dyDescent="0.2">
      <c r="A512" t="s">
        <v>15</v>
      </c>
      <c r="B512" t="s">
        <v>513</v>
      </c>
      <c r="C512" t="s">
        <v>569</v>
      </c>
      <c r="D512" s="6">
        <v>512.81801999999993</v>
      </c>
      <c r="E512">
        <f t="shared" si="71"/>
        <v>512818019.99999994</v>
      </c>
      <c r="F512">
        <f t="shared" si="75"/>
        <v>55.372</v>
      </c>
      <c r="G512">
        <v>5.5371999999999998E-2</v>
      </c>
      <c r="H512" s="3">
        <v>54.102000000000004</v>
      </c>
      <c r="I512" s="3">
        <v>1.52</v>
      </c>
      <c r="J512">
        <v>2E-3</v>
      </c>
      <c r="K512">
        <v>4.9500000000000002E-2</v>
      </c>
      <c r="L512">
        <f t="shared" si="72"/>
        <v>3.1721137903216928E-2</v>
      </c>
      <c r="M512">
        <f t="shared" si="73"/>
        <v>29.822400000000002</v>
      </c>
      <c r="N512">
        <f t="shared" si="69"/>
        <v>3.327357224633827E-2</v>
      </c>
      <c r="O512" t="e">
        <f t="shared" si="70"/>
        <v>#NUM!</v>
      </c>
      <c r="P512">
        <f t="shared" si="74"/>
        <v>6.8870855935061488E-4</v>
      </c>
      <c r="Q512" t="e">
        <f t="shared" si="77"/>
        <v>#NUM!</v>
      </c>
      <c r="R512">
        <f t="shared" si="77"/>
        <v>21694.319619544367</v>
      </c>
    </row>
    <row r="513" spans="1:18" x14ac:dyDescent="0.2">
      <c r="A513" t="s">
        <v>15</v>
      </c>
      <c r="B513" t="s">
        <v>513</v>
      </c>
      <c r="C513" t="s">
        <v>570</v>
      </c>
      <c r="D513" s="6">
        <v>148.40642699999998</v>
      </c>
      <c r="E513">
        <f t="shared" si="71"/>
        <v>148406426.99999997</v>
      </c>
      <c r="F513">
        <f t="shared" si="75"/>
        <v>7.8740000000000006</v>
      </c>
      <c r="G513">
        <v>7.8740000000000008E-3</v>
      </c>
      <c r="H513" s="3">
        <v>20.137119999999999</v>
      </c>
      <c r="I513" s="3">
        <v>1.6</v>
      </c>
      <c r="J513">
        <v>1E-3</v>
      </c>
      <c r="K513">
        <v>4.9500000000000002E-2</v>
      </c>
      <c r="L513">
        <f t="shared" si="72"/>
        <v>2.6674191150583844E-2</v>
      </c>
      <c r="M513">
        <f t="shared" si="73"/>
        <v>15.696</v>
      </c>
      <c r="N513">
        <f t="shared" si="69"/>
        <v>0.12315176145503805</v>
      </c>
      <c r="O513">
        <f t="shared" si="70"/>
        <v>4.4919215534119572E-3</v>
      </c>
      <c r="P513">
        <f t="shared" si="74"/>
        <v>6.7343702957135274E-3</v>
      </c>
      <c r="Q513">
        <f t="shared" si="77"/>
        <v>141495.52893247665</v>
      </c>
      <c r="R513">
        <f t="shared" si="77"/>
        <v>212132.66431497611</v>
      </c>
    </row>
    <row r="514" spans="1:18" x14ac:dyDescent="0.2">
      <c r="A514" t="s">
        <v>15</v>
      </c>
      <c r="B514" t="s">
        <v>513</v>
      </c>
      <c r="C514" t="s">
        <v>571</v>
      </c>
      <c r="D514" s="6">
        <v>699.29729999999995</v>
      </c>
      <c r="E514">
        <f t="shared" si="71"/>
        <v>699297300</v>
      </c>
      <c r="F514">
        <f t="shared" si="75"/>
        <v>122.17400000000001</v>
      </c>
      <c r="G514">
        <v>0.122174</v>
      </c>
      <c r="H514" s="3">
        <v>49.149000000000001</v>
      </c>
      <c r="I514" s="3">
        <v>1.70688</v>
      </c>
      <c r="J514">
        <v>3.0000000000000001E-3</v>
      </c>
      <c r="K514">
        <v>4.9500000000000002E-2</v>
      </c>
      <c r="L514">
        <f t="shared" si="72"/>
        <v>3.5105209789810736E-2</v>
      </c>
      <c r="M514">
        <f t="shared" si="73"/>
        <v>50.233478400000003</v>
      </c>
      <c r="N514">
        <f t="shared" si="69"/>
        <v>2.5401625401625404E-2</v>
      </c>
      <c r="O514" t="e">
        <f t="shared" si="70"/>
        <v>#NUM!</v>
      </c>
      <c r="P514" t="e">
        <f t="shared" si="74"/>
        <v>#NUM!</v>
      </c>
      <c r="Q514" t="e">
        <f t="shared" si="77"/>
        <v>#NUM!</v>
      </c>
      <c r="R514" t="e">
        <f t="shared" si="77"/>
        <v>#NUM!</v>
      </c>
    </row>
    <row r="515" spans="1:18" x14ac:dyDescent="0.2">
      <c r="A515" t="s">
        <v>15</v>
      </c>
      <c r="B515" t="s">
        <v>513</v>
      </c>
      <c r="C515" t="s">
        <v>572</v>
      </c>
      <c r="D515" s="6">
        <v>354.82862999999998</v>
      </c>
      <c r="E515">
        <f t="shared" si="71"/>
        <v>354828630</v>
      </c>
      <c r="F515">
        <f t="shared" si="75"/>
        <v>76.959999999999994</v>
      </c>
      <c r="G515">
        <v>7.6960000000000001E-2</v>
      </c>
      <c r="H515" s="3">
        <v>33.729999999999997</v>
      </c>
      <c r="I515" s="3">
        <v>1.73</v>
      </c>
      <c r="J515">
        <v>2E-3</v>
      </c>
      <c r="K515">
        <v>4.9500000000000002E-2</v>
      </c>
      <c r="L515">
        <f t="shared" si="72"/>
        <v>3.1721137903216928E-2</v>
      </c>
      <c r="M515">
        <f t="shared" si="73"/>
        <v>33.942599999999999</v>
      </c>
      <c r="N515">
        <f t="shared" ref="N515:N578" si="78">M515/(1650*9.81*G515)</f>
        <v>2.7247527247527246E-2</v>
      </c>
      <c r="O515" t="e">
        <f t="shared" ref="O515:O578" si="79">3.97 * (SQRT(1.65)) * (SQRT(9.81)) * ((N515-K515)^(3/2)) * ((G515)^(3/2)) * H515</f>
        <v>#NUM!</v>
      </c>
      <c r="P515" t="e">
        <f t="shared" si="74"/>
        <v>#NUM!</v>
      </c>
      <c r="Q515" t="e">
        <f t="shared" si="77"/>
        <v>#NUM!</v>
      </c>
      <c r="R515" t="e">
        <f t="shared" si="77"/>
        <v>#NUM!</v>
      </c>
    </row>
    <row r="516" spans="1:18" x14ac:dyDescent="0.2">
      <c r="A516" t="s">
        <v>15</v>
      </c>
      <c r="B516" t="s">
        <v>513</v>
      </c>
      <c r="C516" t="s">
        <v>573</v>
      </c>
      <c r="D516" s="6">
        <v>613.82763</v>
      </c>
      <c r="E516">
        <f t="shared" ref="E516:E579" si="80">D516*1000000</f>
        <v>613827630</v>
      </c>
      <c r="F516">
        <f t="shared" si="75"/>
        <v>102.616</v>
      </c>
      <c r="G516">
        <v>0.102616</v>
      </c>
      <c r="H516" s="3">
        <v>97.551240000000007</v>
      </c>
      <c r="I516" s="3">
        <v>1.75</v>
      </c>
      <c r="J516">
        <v>2E-3</v>
      </c>
      <c r="K516">
        <v>4.9500000000000002E-2</v>
      </c>
      <c r="L516">
        <f t="shared" si="72"/>
        <v>3.1721137903216928E-2</v>
      </c>
      <c r="M516">
        <f t="shared" si="73"/>
        <v>34.335000000000001</v>
      </c>
      <c r="N516">
        <f t="shared" si="78"/>
        <v>2.0671358474430121E-2</v>
      </c>
      <c r="O516" t="e">
        <f t="shared" si="79"/>
        <v>#NUM!</v>
      </c>
      <c r="P516" t="e">
        <f t="shared" si="74"/>
        <v>#NUM!</v>
      </c>
      <c r="Q516" t="e">
        <f t="shared" si="77"/>
        <v>#NUM!</v>
      </c>
      <c r="R516" t="e">
        <f t="shared" si="77"/>
        <v>#NUM!</v>
      </c>
    </row>
    <row r="517" spans="1:18" x14ac:dyDescent="0.2">
      <c r="A517" t="s">
        <v>15</v>
      </c>
      <c r="B517" t="s">
        <v>513</v>
      </c>
      <c r="C517" t="s">
        <v>574</v>
      </c>
      <c r="D517" s="6">
        <v>852.10670999999991</v>
      </c>
      <c r="E517">
        <f t="shared" si="80"/>
        <v>852106709.99999988</v>
      </c>
      <c r="F517">
        <f t="shared" si="75"/>
        <v>170.94</v>
      </c>
      <c r="G517">
        <v>0.17094000000000001</v>
      </c>
      <c r="H517" s="3">
        <v>45.11</v>
      </c>
      <c r="I517" s="3">
        <v>1.77</v>
      </c>
      <c r="J517">
        <v>2E-3</v>
      </c>
      <c r="K517">
        <v>4.9500000000000002E-2</v>
      </c>
      <c r="L517">
        <f t="shared" ref="L517:L580" si="81">0.15 * J517^(0.25)</f>
        <v>3.1721137903216928E-2</v>
      </c>
      <c r="M517">
        <f t="shared" ref="M517:M580" si="82">1000*9.81*I517*J517</f>
        <v>34.727400000000003</v>
      </c>
      <c r="N517">
        <f t="shared" si="78"/>
        <v>1.2550921641830734E-2</v>
      </c>
      <c r="O517" t="e">
        <f t="shared" si="79"/>
        <v>#NUM!</v>
      </c>
      <c r="P517" t="e">
        <f t="shared" ref="P517:P580" si="83">3.97 * (SQRT(1.65)) * (SQRT(9.81)) * ((N517-L517)^(3/2)) * ((G517)^(3/2)) * H517</f>
        <v>#NUM!</v>
      </c>
      <c r="Q517" t="e">
        <f t="shared" si="77"/>
        <v>#NUM!</v>
      </c>
      <c r="R517" t="e">
        <f t="shared" si="77"/>
        <v>#NUM!</v>
      </c>
    </row>
    <row r="518" spans="1:18" x14ac:dyDescent="0.2">
      <c r="A518" t="s">
        <v>15</v>
      </c>
      <c r="B518" t="s">
        <v>513</v>
      </c>
      <c r="C518" t="s">
        <v>575</v>
      </c>
      <c r="D518" s="6">
        <v>562.02782999999999</v>
      </c>
      <c r="E518">
        <f t="shared" si="80"/>
        <v>562027830</v>
      </c>
      <c r="F518">
        <f t="shared" ref="F518:F581" si="84">G518 * 1000</f>
        <v>58.673999999999999</v>
      </c>
      <c r="G518">
        <v>5.8673999999999997E-2</v>
      </c>
      <c r="H518" s="3">
        <v>53.477159999999998</v>
      </c>
      <c r="I518" s="3">
        <v>1.8</v>
      </c>
      <c r="J518">
        <v>2E-3</v>
      </c>
      <c r="K518">
        <v>4.9500000000000002E-2</v>
      </c>
      <c r="L518">
        <f t="shared" si="81"/>
        <v>3.1721137903216928E-2</v>
      </c>
      <c r="M518">
        <f t="shared" si="82"/>
        <v>35.316000000000003</v>
      </c>
      <c r="N518">
        <f t="shared" si="78"/>
        <v>3.7185434465319939E-2</v>
      </c>
      <c r="O518" t="e">
        <f t="shared" si="79"/>
        <v>#NUM!</v>
      </c>
      <c r="P518">
        <f t="shared" si="83"/>
        <v>4.9034895603685333E-3</v>
      </c>
      <c r="Q518" t="e">
        <f t="shared" si="77"/>
        <v>#NUM!</v>
      </c>
      <c r="R518">
        <f t="shared" si="77"/>
        <v>154459.92115160881</v>
      </c>
    </row>
    <row r="519" spans="1:18" x14ac:dyDescent="0.2">
      <c r="A519" t="s">
        <v>15</v>
      </c>
      <c r="B519" t="s">
        <v>513</v>
      </c>
      <c r="C519" t="s">
        <v>576</v>
      </c>
      <c r="D519" s="6">
        <v>525.76796999999999</v>
      </c>
      <c r="E519">
        <f t="shared" si="80"/>
        <v>525767970</v>
      </c>
      <c r="F519">
        <f t="shared" si="84"/>
        <v>58.927999999999997</v>
      </c>
      <c r="G519">
        <v>5.8927999999999994E-2</v>
      </c>
      <c r="H519" s="3">
        <v>31.475680000000001</v>
      </c>
      <c r="I519" s="3">
        <v>1.8491200000000001</v>
      </c>
      <c r="J519">
        <v>2E-3</v>
      </c>
      <c r="K519">
        <v>4.9500000000000002E-2</v>
      </c>
      <c r="L519">
        <f t="shared" si="81"/>
        <v>3.1721137903216928E-2</v>
      </c>
      <c r="M519">
        <f t="shared" si="82"/>
        <v>36.279734400000002</v>
      </c>
      <c r="N519">
        <f t="shared" si="78"/>
        <v>3.8035527690700108E-2</v>
      </c>
      <c r="O519" t="e">
        <f t="shared" si="79"/>
        <v>#NUM!</v>
      </c>
      <c r="P519">
        <f t="shared" si="83"/>
        <v>3.6084586856476417E-3</v>
      </c>
      <c r="Q519" t="e">
        <f t="shared" si="77"/>
        <v>#NUM!</v>
      </c>
      <c r="R519">
        <f t="shared" si="77"/>
        <v>113666.44859790071</v>
      </c>
    </row>
    <row r="520" spans="1:18" x14ac:dyDescent="0.2">
      <c r="A520" t="s">
        <v>15</v>
      </c>
      <c r="B520" t="s">
        <v>513</v>
      </c>
      <c r="C520" t="s">
        <v>577</v>
      </c>
      <c r="D520" s="6">
        <v>497.27807999999993</v>
      </c>
      <c r="E520">
        <f t="shared" si="80"/>
        <v>497278079.99999994</v>
      </c>
      <c r="F520">
        <f t="shared" si="84"/>
        <v>157.47999999999999</v>
      </c>
      <c r="G520">
        <v>0.15747999999999998</v>
      </c>
      <c r="H520" s="3">
        <v>59.344560000000001</v>
      </c>
      <c r="I520" s="3">
        <v>1.87452</v>
      </c>
      <c r="J520">
        <v>5.0000000000000001E-3</v>
      </c>
      <c r="K520">
        <v>4.9500000000000002E-2</v>
      </c>
      <c r="L520">
        <f t="shared" si="81"/>
        <v>3.9887219227087413E-2</v>
      </c>
      <c r="M520">
        <f t="shared" si="82"/>
        <v>91.945205999999999</v>
      </c>
      <c r="N520">
        <f t="shared" si="78"/>
        <v>3.6070381231671556E-2</v>
      </c>
      <c r="O520" t="e">
        <f t="shared" si="79"/>
        <v>#NUM!</v>
      </c>
      <c r="P520" t="e">
        <f t="shared" si="83"/>
        <v>#NUM!</v>
      </c>
      <c r="Q520" t="e">
        <f t="shared" si="77"/>
        <v>#NUM!</v>
      </c>
      <c r="R520" t="e">
        <f t="shared" si="77"/>
        <v>#NUM!</v>
      </c>
    </row>
    <row r="521" spans="1:18" x14ac:dyDescent="0.2">
      <c r="A521" t="s">
        <v>15</v>
      </c>
      <c r="B521" t="s">
        <v>513</v>
      </c>
      <c r="C521" t="s">
        <v>578</v>
      </c>
      <c r="D521" s="6">
        <v>903.90650999999991</v>
      </c>
      <c r="E521">
        <f t="shared" si="80"/>
        <v>903906509.99999988</v>
      </c>
      <c r="F521">
        <f t="shared" si="84"/>
        <v>18.399999999999999</v>
      </c>
      <c r="G521">
        <v>1.84E-2</v>
      </c>
      <c r="H521" s="3">
        <v>57.199999999999996</v>
      </c>
      <c r="I521" s="3">
        <v>2.0666666666666669</v>
      </c>
      <c r="J521">
        <v>1E-3</v>
      </c>
      <c r="K521">
        <v>4.9500000000000002E-2</v>
      </c>
      <c r="L521">
        <f t="shared" si="81"/>
        <v>2.6674191150583844E-2</v>
      </c>
      <c r="M521">
        <f t="shared" si="82"/>
        <v>20.274000000000004</v>
      </c>
      <c r="N521">
        <f t="shared" si="78"/>
        <v>6.8072024593763741E-2</v>
      </c>
      <c r="O521">
        <f t="shared" si="79"/>
        <v>5.771366058362727E-3</v>
      </c>
      <c r="P521">
        <f t="shared" si="83"/>
        <v>1.9206850908593455E-2</v>
      </c>
      <c r="Q521">
        <f t="shared" si="77"/>
        <v>181798.03083842591</v>
      </c>
      <c r="R521">
        <f t="shared" si="77"/>
        <v>605015.80362069386</v>
      </c>
    </row>
    <row r="522" spans="1:18" x14ac:dyDescent="0.2">
      <c r="A522" t="s">
        <v>15</v>
      </c>
      <c r="B522" t="s">
        <v>513</v>
      </c>
      <c r="C522" t="s">
        <v>579</v>
      </c>
      <c r="D522" s="6">
        <v>300.43883999999997</v>
      </c>
      <c r="E522">
        <f t="shared" si="80"/>
        <v>300438840</v>
      </c>
      <c r="F522">
        <f t="shared" si="84"/>
        <v>2.032</v>
      </c>
      <c r="G522">
        <v>2.032E-3</v>
      </c>
      <c r="H522" s="3">
        <v>35.56</v>
      </c>
      <c r="I522" s="3">
        <v>2.12</v>
      </c>
      <c r="J522">
        <v>1E-3</v>
      </c>
      <c r="K522">
        <v>4.9500000000000002E-2</v>
      </c>
      <c r="L522">
        <f t="shared" si="81"/>
        <v>2.6674191150583844E-2</v>
      </c>
      <c r="M522">
        <f t="shared" si="82"/>
        <v>20.7972</v>
      </c>
      <c r="N522">
        <f t="shared" si="78"/>
        <v>0.63230732522071098</v>
      </c>
      <c r="O522">
        <f t="shared" si="79"/>
        <v>2.314737741676906E-2</v>
      </c>
      <c r="P522">
        <f t="shared" si="83"/>
        <v>2.4520466663385407E-2</v>
      </c>
      <c r="Q522">
        <f t="shared" si="77"/>
        <v>729142.38862822542</v>
      </c>
      <c r="R522">
        <f t="shared" si="77"/>
        <v>772394.69989664026</v>
      </c>
    </row>
    <row r="523" spans="1:18" x14ac:dyDescent="0.2">
      <c r="A523" t="s">
        <v>15</v>
      </c>
      <c r="B523" t="s">
        <v>513</v>
      </c>
      <c r="C523" t="s">
        <v>580</v>
      </c>
      <c r="D523" s="6">
        <v>1025.6360399999999</v>
      </c>
      <c r="E523">
        <f t="shared" si="80"/>
        <v>1025636039.9999999</v>
      </c>
      <c r="F523">
        <f t="shared" si="84"/>
        <v>39.116</v>
      </c>
      <c r="G523">
        <v>3.9115999999999998E-2</v>
      </c>
      <c r="H523" s="3">
        <v>59.436</v>
      </c>
      <c r="I523" s="3">
        <v>2.12</v>
      </c>
      <c r="J523">
        <v>1E-3</v>
      </c>
      <c r="K523">
        <v>4.9500000000000002E-2</v>
      </c>
      <c r="L523">
        <f t="shared" si="81"/>
        <v>2.6674191150583844E-2</v>
      </c>
      <c r="M523">
        <f t="shared" si="82"/>
        <v>20.7972</v>
      </c>
      <c r="N523">
        <f t="shared" si="78"/>
        <v>3.2847133777699281E-2</v>
      </c>
      <c r="O523" t="e">
        <f t="shared" si="79"/>
        <v>#NUM!</v>
      </c>
      <c r="P523">
        <f t="shared" si="83"/>
        <v>3.5619397866291989E-3</v>
      </c>
      <c r="Q523" t="e">
        <f t="shared" si="77"/>
        <v>#NUM!</v>
      </c>
      <c r="R523">
        <f t="shared" si="77"/>
        <v>112201.10327881976</v>
      </c>
    </row>
    <row r="524" spans="1:18" x14ac:dyDescent="0.2">
      <c r="A524" t="s">
        <v>15</v>
      </c>
      <c r="B524" t="s">
        <v>513</v>
      </c>
      <c r="C524" t="s">
        <v>581</v>
      </c>
      <c r="D524" s="6">
        <v>940.16636999999992</v>
      </c>
      <c r="E524">
        <f t="shared" si="80"/>
        <v>940166369.99999988</v>
      </c>
      <c r="F524">
        <f t="shared" si="84"/>
        <v>19.812000000000001</v>
      </c>
      <c r="G524">
        <v>1.9812E-2</v>
      </c>
      <c r="H524" s="3">
        <v>68.986400000000003</v>
      </c>
      <c r="I524" s="3">
        <v>2.79</v>
      </c>
      <c r="J524">
        <v>1E-3</v>
      </c>
      <c r="K524">
        <v>4.9500000000000002E-2</v>
      </c>
      <c r="L524">
        <f t="shared" si="81"/>
        <v>2.6674191150583844E-2</v>
      </c>
      <c r="M524">
        <f t="shared" si="82"/>
        <v>27.369900000000001</v>
      </c>
      <c r="N524">
        <f t="shared" si="78"/>
        <v>8.5347723142998738E-2</v>
      </c>
      <c r="O524">
        <f t="shared" si="79"/>
        <v>2.0855245614963207E-2</v>
      </c>
      <c r="P524">
        <f t="shared" si="83"/>
        <v>4.3670311760119804E-2</v>
      </c>
      <c r="Q524">
        <f t="shared" si="77"/>
        <v>656940.23687134101</v>
      </c>
      <c r="R524">
        <f t="shared" si="77"/>
        <v>1375614.8204437739</v>
      </c>
    </row>
    <row r="525" spans="1:18" x14ac:dyDescent="0.2">
      <c r="A525" t="s">
        <v>15</v>
      </c>
      <c r="B525" t="s">
        <v>582</v>
      </c>
      <c r="C525" t="s">
        <v>583</v>
      </c>
      <c r="D525" s="6">
        <v>41957.837999999996</v>
      </c>
      <c r="E525">
        <f t="shared" si="80"/>
        <v>41957837999.999992</v>
      </c>
      <c r="F525">
        <f t="shared" si="84"/>
        <v>0.3</v>
      </c>
      <c r="G525">
        <v>2.9999999999999997E-4</v>
      </c>
      <c r="H525" s="3">
        <v>107</v>
      </c>
      <c r="I525" s="3">
        <v>5</v>
      </c>
      <c r="J525">
        <v>2.2000000000000001E-4</v>
      </c>
      <c r="K525">
        <v>4.9500000000000002E-2</v>
      </c>
      <c r="L525">
        <f t="shared" si="81"/>
        <v>1.8268249284463599E-2</v>
      </c>
      <c r="M525">
        <f t="shared" si="82"/>
        <v>10.791</v>
      </c>
      <c r="N525">
        <f t="shared" si="78"/>
        <v>2.2222222222222223</v>
      </c>
      <c r="O525">
        <f t="shared" si="79"/>
        <v>2.8440612929703783E-2</v>
      </c>
      <c r="P525">
        <f t="shared" si="83"/>
        <v>2.9056039893416669E-2</v>
      </c>
      <c r="Q525">
        <f t="shared" si="77"/>
        <v>895879.30728566914</v>
      </c>
      <c r="R525">
        <f t="shared" si="77"/>
        <v>915265.25664262509</v>
      </c>
    </row>
    <row r="526" spans="1:18" x14ac:dyDescent="0.2">
      <c r="A526" t="s">
        <v>15</v>
      </c>
      <c r="B526" t="s">
        <v>584</v>
      </c>
      <c r="C526" t="s">
        <v>585</v>
      </c>
      <c r="D526" s="6">
        <v>494</v>
      </c>
      <c r="E526">
        <f t="shared" si="80"/>
        <v>494000000</v>
      </c>
      <c r="F526">
        <f t="shared" si="84"/>
        <v>45</v>
      </c>
      <c r="G526">
        <v>4.4999999999999998E-2</v>
      </c>
      <c r="H526" s="3">
        <v>52</v>
      </c>
      <c r="I526" s="3">
        <v>1.93</v>
      </c>
      <c r="J526">
        <v>4.7100000000000001E-4</v>
      </c>
      <c r="K526">
        <v>4.9500000000000002E-2</v>
      </c>
      <c r="L526">
        <f t="shared" si="81"/>
        <v>2.2097670110664176E-2</v>
      </c>
      <c r="M526">
        <f t="shared" si="82"/>
        <v>8.9175842999999997</v>
      </c>
      <c r="N526">
        <f t="shared" si="78"/>
        <v>1.2242828282828284E-2</v>
      </c>
      <c r="O526" t="e">
        <f t="shared" si="79"/>
        <v>#NUM!</v>
      </c>
      <c r="P526" t="e">
        <f t="shared" si="83"/>
        <v>#NUM!</v>
      </c>
      <c r="Q526" t="e">
        <f t="shared" si="77"/>
        <v>#NUM!</v>
      </c>
      <c r="R526" t="e">
        <f t="shared" si="77"/>
        <v>#NUM!</v>
      </c>
    </row>
    <row r="527" spans="1:18" x14ac:dyDescent="0.2">
      <c r="A527" t="s">
        <v>15</v>
      </c>
      <c r="B527" t="s">
        <v>586</v>
      </c>
      <c r="C527" t="s">
        <v>587</v>
      </c>
      <c r="D527" s="6">
        <v>3465.4066199999997</v>
      </c>
      <c r="E527">
        <f t="shared" si="80"/>
        <v>3465406619.9999995</v>
      </c>
      <c r="F527">
        <f t="shared" si="84"/>
        <v>7.1</v>
      </c>
      <c r="G527">
        <v>7.0999999999999995E-3</v>
      </c>
      <c r="H527" s="3">
        <v>138</v>
      </c>
      <c r="I527" s="3">
        <v>4.25</v>
      </c>
      <c r="J527">
        <v>4.0000000000000002E-4</v>
      </c>
      <c r="K527">
        <v>4.9500000000000002E-2</v>
      </c>
      <c r="L527">
        <f t="shared" si="81"/>
        <v>2.1213203435596423E-2</v>
      </c>
      <c r="M527">
        <f t="shared" si="82"/>
        <v>16.677</v>
      </c>
      <c r="N527">
        <f t="shared" si="78"/>
        <v>0.14511310285958173</v>
      </c>
      <c r="O527">
        <f t="shared" si="79"/>
        <v>3.8986092637989592E-2</v>
      </c>
      <c r="P527">
        <f t="shared" si="83"/>
        <v>5.750955707734158E-2</v>
      </c>
      <c r="Q527">
        <f t="shared" ref="Q527:R590" si="85">O527 * 31500000</f>
        <v>1228061.918096672</v>
      </c>
      <c r="R527">
        <f t="shared" si="85"/>
        <v>1811551.0479362598</v>
      </c>
    </row>
    <row r="528" spans="1:18" x14ac:dyDescent="0.2">
      <c r="A528" t="s">
        <v>15</v>
      </c>
      <c r="B528" t="s">
        <v>588</v>
      </c>
      <c r="C528" t="s">
        <v>589</v>
      </c>
      <c r="D528" s="6">
        <v>17.819131199999998</v>
      </c>
      <c r="E528">
        <f t="shared" si="80"/>
        <v>17819131.199999999</v>
      </c>
      <c r="F528">
        <f t="shared" si="84"/>
        <v>152</v>
      </c>
      <c r="G528">
        <v>0.152</v>
      </c>
      <c r="H528" s="3">
        <v>22</v>
      </c>
      <c r="I528" s="3">
        <v>1.27</v>
      </c>
      <c r="J528">
        <v>1.2999999999999999E-2</v>
      </c>
      <c r="K528">
        <v>4.9500000000000002E-2</v>
      </c>
      <c r="L528">
        <f t="shared" si="81"/>
        <v>5.0649725630777707E-2</v>
      </c>
      <c r="M528">
        <f t="shared" si="82"/>
        <v>161.9631</v>
      </c>
      <c r="N528">
        <f t="shared" si="78"/>
        <v>6.5829346092503987E-2</v>
      </c>
      <c r="O528">
        <f t="shared" si="79"/>
        <v>4.3451846433059112E-2</v>
      </c>
      <c r="P528">
        <f t="shared" si="83"/>
        <v>3.8944525319264359E-2</v>
      </c>
      <c r="Q528">
        <f t="shared" si="85"/>
        <v>1368733.1626413621</v>
      </c>
      <c r="R528">
        <f t="shared" si="85"/>
        <v>1226752.5475568273</v>
      </c>
    </row>
    <row r="529" spans="1:18" x14ac:dyDescent="0.2">
      <c r="A529" t="s">
        <v>15</v>
      </c>
      <c r="B529" t="s">
        <v>590</v>
      </c>
      <c r="C529" t="s">
        <v>591</v>
      </c>
      <c r="D529" s="6">
        <v>69.929729999999992</v>
      </c>
      <c r="E529">
        <f t="shared" si="80"/>
        <v>69929729.999999985</v>
      </c>
      <c r="F529">
        <f t="shared" si="84"/>
        <v>20.5</v>
      </c>
      <c r="G529">
        <v>2.0500000000000001E-2</v>
      </c>
      <c r="H529" s="3">
        <v>37.5</v>
      </c>
      <c r="I529" s="3">
        <v>1.21</v>
      </c>
      <c r="J529">
        <v>7.0000000000000001E-3</v>
      </c>
      <c r="K529">
        <v>4.9500000000000002E-2</v>
      </c>
      <c r="L529">
        <f t="shared" si="81"/>
        <v>4.3387614127786168E-2</v>
      </c>
      <c r="M529">
        <f t="shared" si="82"/>
        <v>83.090699999999998</v>
      </c>
      <c r="N529">
        <f t="shared" si="78"/>
        <v>0.25040650406504061</v>
      </c>
      <c r="O529">
        <f t="shared" si="79"/>
        <v>0.15831426057380971</v>
      </c>
      <c r="P529">
        <f t="shared" si="83"/>
        <v>0.16559377438129672</v>
      </c>
      <c r="Q529">
        <f t="shared" si="85"/>
        <v>4986899.2080750056</v>
      </c>
      <c r="R529">
        <f t="shared" si="85"/>
        <v>5216203.8930108463</v>
      </c>
    </row>
    <row r="530" spans="1:18" x14ac:dyDescent="0.2">
      <c r="A530" t="s">
        <v>15</v>
      </c>
      <c r="B530" t="s">
        <v>592</v>
      </c>
      <c r="C530" t="s">
        <v>593</v>
      </c>
      <c r="D530" s="6">
        <v>102.563604</v>
      </c>
      <c r="E530">
        <f t="shared" si="80"/>
        <v>102563604</v>
      </c>
      <c r="F530">
        <f t="shared" si="84"/>
        <v>6.3</v>
      </c>
      <c r="G530">
        <v>6.3E-3</v>
      </c>
      <c r="H530" s="3">
        <v>42.2</v>
      </c>
      <c r="I530" s="3">
        <v>1.23</v>
      </c>
      <c r="J530">
        <v>4.0000000000000001E-3</v>
      </c>
      <c r="K530">
        <v>4.9500000000000002E-2</v>
      </c>
      <c r="L530">
        <f t="shared" si="81"/>
        <v>3.7723002890488071E-2</v>
      </c>
      <c r="M530">
        <f t="shared" si="82"/>
        <v>48.2652</v>
      </c>
      <c r="N530">
        <f t="shared" si="78"/>
        <v>0.47330447330447328</v>
      </c>
      <c r="O530">
        <f t="shared" si="79"/>
        <v>9.2990495603935588E-2</v>
      </c>
      <c r="P530">
        <f t="shared" si="83"/>
        <v>9.689343503788625E-2</v>
      </c>
      <c r="Q530">
        <f t="shared" si="85"/>
        <v>2929200.611523971</v>
      </c>
      <c r="R530">
        <f t="shared" si="85"/>
        <v>3052143.2036934169</v>
      </c>
    </row>
    <row r="531" spans="1:18" x14ac:dyDescent="0.2">
      <c r="A531" t="s">
        <v>15</v>
      </c>
      <c r="B531" t="s">
        <v>594</v>
      </c>
      <c r="C531" t="s">
        <v>595</v>
      </c>
      <c r="D531" s="6">
        <v>58.274774999999998</v>
      </c>
      <c r="E531">
        <f t="shared" si="80"/>
        <v>58274775</v>
      </c>
      <c r="F531">
        <f t="shared" si="84"/>
        <v>12</v>
      </c>
      <c r="G531">
        <v>1.2E-2</v>
      </c>
      <c r="H531" s="3">
        <v>7.8333599999999999</v>
      </c>
      <c r="I531" s="3">
        <v>0.35</v>
      </c>
      <c r="J531">
        <v>5.0299999999999997E-3</v>
      </c>
      <c r="K531">
        <v>4.9500000000000002E-2</v>
      </c>
      <c r="L531">
        <f t="shared" si="81"/>
        <v>3.994691590579607E-2</v>
      </c>
      <c r="M531">
        <f t="shared" si="82"/>
        <v>17.270505</v>
      </c>
      <c r="N531">
        <f t="shared" si="78"/>
        <v>8.8914141414141418E-2</v>
      </c>
      <c r="O531">
        <f t="shared" si="79"/>
        <v>1.2869599837405713E-3</v>
      </c>
      <c r="P531">
        <f t="shared" si="83"/>
        <v>1.7821538120528604E-3</v>
      </c>
      <c r="Q531">
        <f t="shared" si="85"/>
        <v>40539.239487827996</v>
      </c>
      <c r="R531">
        <f t="shared" si="85"/>
        <v>56137.845079665101</v>
      </c>
    </row>
    <row r="532" spans="1:18" x14ac:dyDescent="0.2">
      <c r="A532" t="s">
        <v>15</v>
      </c>
      <c r="B532" t="s">
        <v>594</v>
      </c>
      <c r="C532" t="s">
        <v>596</v>
      </c>
      <c r="D532" s="6">
        <v>125.09651699999998</v>
      </c>
      <c r="E532">
        <f t="shared" si="80"/>
        <v>125096516.99999997</v>
      </c>
      <c r="F532">
        <f t="shared" si="84"/>
        <v>6.9999999999999993E-2</v>
      </c>
      <c r="G532">
        <v>6.9999999999999994E-5</v>
      </c>
      <c r="H532" s="3">
        <v>16.916399999999999</v>
      </c>
      <c r="I532" s="3">
        <v>0.37</v>
      </c>
      <c r="J532">
        <v>6.0000000000000002E-5</v>
      </c>
      <c r="K532">
        <v>4.9500000000000002E-2</v>
      </c>
      <c r="L532">
        <f t="shared" si="81"/>
        <v>1.3201676051900898E-2</v>
      </c>
      <c r="M532">
        <f t="shared" si="82"/>
        <v>0.217782</v>
      </c>
      <c r="N532">
        <f t="shared" si="78"/>
        <v>0.19220779220779222</v>
      </c>
      <c r="O532">
        <f t="shared" si="79"/>
        <v>8.5308738401347171E-6</v>
      </c>
      <c r="P532">
        <f t="shared" si="83"/>
        <v>1.1984606890628264E-5</v>
      </c>
      <c r="Q532">
        <f t="shared" si="85"/>
        <v>268.72252596424357</v>
      </c>
      <c r="R532">
        <f t="shared" si="85"/>
        <v>377.51511705479032</v>
      </c>
    </row>
    <row r="533" spans="1:18" x14ac:dyDescent="0.2">
      <c r="A533" t="s">
        <v>15</v>
      </c>
      <c r="B533" t="s">
        <v>594</v>
      </c>
      <c r="C533" t="s">
        <v>597</v>
      </c>
      <c r="D533" s="6">
        <v>110.333574</v>
      </c>
      <c r="E533">
        <f t="shared" si="80"/>
        <v>110333574</v>
      </c>
      <c r="F533">
        <f t="shared" si="84"/>
        <v>0.22</v>
      </c>
      <c r="G533">
        <v>2.2000000000000001E-4</v>
      </c>
      <c r="H533" s="3">
        <v>9.8755199999999999</v>
      </c>
      <c r="I533" s="3">
        <v>0.38</v>
      </c>
      <c r="J533">
        <v>2.3800000000000002E-3</v>
      </c>
      <c r="K533">
        <v>4.9500000000000002E-2</v>
      </c>
      <c r="L533">
        <f t="shared" si="81"/>
        <v>3.31310727654349E-2</v>
      </c>
      <c r="M533">
        <f t="shared" si="82"/>
        <v>8.8721640000000015</v>
      </c>
      <c r="N533">
        <f t="shared" si="78"/>
        <v>2.491460055096419</v>
      </c>
      <c r="O533">
        <f t="shared" si="79"/>
        <v>1.9641235824114762E-3</v>
      </c>
      <c r="P533">
        <f t="shared" si="83"/>
        <v>1.9839054869903523E-3</v>
      </c>
      <c r="Q533">
        <f t="shared" si="85"/>
        <v>61869.892845961498</v>
      </c>
      <c r="R533">
        <f t="shared" si="85"/>
        <v>62493.022840196099</v>
      </c>
    </row>
    <row r="534" spans="1:18" x14ac:dyDescent="0.2">
      <c r="A534" t="s">
        <v>15</v>
      </c>
      <c r="B534" t="s">
        <v>594</v>
      </c>
      <c r="C534" t="s">
        <v>598</v>
      </c>
      <c r="D534" s="6">
        <v>126.132513</v>
      </c>
      <c r="E534">
        <f t="shared" si="80"/>
        <v>126132513</v>
      </c>
      <c r="F534">
        <f t="shared" si="84"/>
        <v>9</v>
      </c>
      <c r="G534">
        <v>8.9999999999999993E-3</v>
      </c>
      <c r="H534" s="3">
        <v>19.202400000000001</v>
      </c>
      <c r="I534" s="3">
        <v>0.39</v>
      </c>
      <c r="J534">
        <v>2.4000000000000001E-4</v>
      </c>
      <c r="K534">
        <v>4.9500000000000002E-2</v>
      </c>
      <c r="L534">
        <f t="shared" si="81"/>
        <v>1.8669989318654347E-2</v>
      </c>
      <c r="M534">
        <f t="shared" si="82"/>
        <v>0.91821600000000003</v>
      </c>
      <c r="N534">
        <f t="shared" si="78"/>
        <v>6.3030303030303042E-3</v>
      </c>
      <c r="O534" t="e">
        <f t="shared" si="79"/>
        <v>#NUM!</v>
      </c>
      <c r="P534" t="e">
        <f t="shared" si="83"/>
        <v>#NUM!</v>
      </c>
      <c r="Q534" t="e">
        <f t="shared" si="85"/>
        <v>#NUM!</v>
      </c>
      <c r="R534" t="e">
        <f t="shared" si="85"/>
        <v>#NUM!</v>
      </c>
    </row>
    <row r="535" spans="1:18" x14ac:dyDescent="0.2">
      <c r="A535" t="s">
        <v>15</v>
      </c>
      <c r="B535" t="s">
        <v>594</v>
      </c>
      <c r="C535" t="s">
        <v>599</v>
      </c>
      <c r="D535" s="6">
        <v>274.53893999999997</v>
      </c>
      <c r="E535">
        <f t="shared" si="80"/>
        <v>274538939.99999994</v>
      </c>
      <c r="F535">
        <f t="shared" si="84"/>
        <v>0.25</v>
      </c>
      <c r="G535">
        <v>2.5000000000000001E-4</v>
      </c>
      <c r="H535" s="3">
        <v>23.4696</v>
      </c>
      <c r="I535" s="3">
        <v>0.4</v>
      </c>
      <c r="J535">
        <v>4.8999999999999998E-4</v>
      </c>
      <c r="K535">
        <v>4.9500000000000002E-2</v>
      </c>
      <c r="L535">
        <f t="shared" si="81"/>
        <v>2.231722947582248E-2</v>
      </c>
      <c r="M535">
        <f t="shared" si="82"/>
        <v>1.92276</v>
      </c>
      <c r="N535">
        <f t="shared" si="78"/>
        <v>0.47515151515151521</v>
      </c>
      <c r="O535">
        <f t="shared" si="79"/>
        <v>4.11494428024003E-4</v>
      </c>
      <c r="P535">
        <f t="shared" si="83"/>
        <v>4.5153522447612593E-4</v>
      </c>
      <c r="Q535">
        <f t="shared" si="85"/>
        <v>12962.074482756094</v>
      </c>
      <c r="R535">
        <f t="shared" si="85"/>
        <v>14223.359570997967</v>
      </c>
    </row>
    <row r="536" spans="1:18" x14ac:dyDescent="0.2">
      <c r="A536" t="s">
        <v>15</v>
      </c>
      <c r="B536" t="s">
        <v>594</v>
      </c>
      <c r="C536" t="s">
        <v>600</v>
      </c>
      <c r="D536" s="6">
        <v>128.72250299999999</v>
      </c>
      <c r="E536">
        <f t="shared" si="80"/>
        <v>128722502.99999999</v>
      </c>
      <c r="F536">
        <f t="shared" si="84"/>
        <v>21</v>
      </c>
      <c r="G536">
        <v>2.1000000000000001E-2</v>
      </c>
      <c r="H536" s="3">
        <v>15.758160000000002</v>
      </c>
      <c r="I536" s="3">
        <v>0.41</v>
      </c>
      <c r="J536">
        <v>1.9499999999999999E-3</v>
      </c>
      <c r="K536">
        <v>4.9500000000000002E-2</v>
      </c>
      <c r="L536">
        <f t="shared" si="81"/>
        <v>3.1520994550646442E-2</v>
      </c>
      <c r="M536">
        <f t="shared" si="82"/>
        <v>7.843094999999999</v>
      </c>
      <c r="N536">
        <f t="shared" si="78"/>
        <v>2.3073593073593069E-2</v>
      </c>
      <c r="O536" t="e">
        <f t="shared" si="79"/>
        <v>#NUM!</v>
      </c>
      <c r="P536" t="e">
        <f t="shared" si="83"/>
        <v>#NUM!</v>
      </c>
      <c r="Q536" t="e">
        <f t="shared" si="85"/>
        <v>#NUM!</v>
      </c>
      <c r="R536" t="e">
        <f t="shared" si="85"/>
        <v>#NUM!</v>
      </c>
    </row>
    <row r="537" spans="1:18" x14ac:dyDescent="0.2">
      <c r="A537" t="s">
        <v>15</v>
      </c>
      <c r="B537" t="s">
        <v>594</v>
      </c>
      <c r="C537" t="s">
        <v>601</v>
      </c>
      <c r="D537" s="6">
        <v>66.303743999999995</v>
      </c>
      <c r="E537">
        <f t="shared" si="80"/>
        <v>66303743.999999993</v>
      </c>
      <c r="F537">
        <f t="shared" si="84"/>
        <v>17</v>
      </c>
      <c r="G537">
        <v>1.7000000000000001E-2</v>
      </c>
      <c r="H537" s="3">
        <v>12.31392</v>
      </c>
      <c r="I537" s="3">
        <v>0.42</v>
      </c>
      <c r="J537">
        <v>4.8199999999999996E-3</v>
      </c>
      <c r="K537">
        <v>4.9500000000000002E-2</v>
      </c>
      <c r="L537">
        <f t="shared" si="81"/>
        <v>3.9523283595798056E-2</v>
      </c>
      <c r="M537">
        <f t="shared" si="82"/>
        <v>19.859363999999999</v>
      </c>
      <c r="N537">
        <f t="shared" si="78"/>
        <v>7.2171122994652406E-2</v>
      </c>
      <c r="O537">
        <f t="shared" si="79"/>
        <v>1.4881484008554225E-3</v>
      </c>
      <c r="P537">
        <f t="shared" si="83"/>
        <v>2.5716884863035807E-3</v>
      </c>
      <c r="Q537">
        <f t="shared" si="85"/>
        <v>46876.674626945809</v>
      </c>
      <c r="R537">
        <f t="shared" si="85"/>
        <v>81008.187318562792</v>
      </c>
    </row>
    <row r="538" spans="1:18" x14ac:dyDescent="0.2">
      <c r="A538" t="s">
        <v>15</v>
      </c>
      <c r="B538" t="s">
        <v>594</v>
      </c>
      <c r="C538" t="s">
        <v>602</v>
      </c>
      <c r="D538" s="6">
        <v>100.75061099999999</v>
      </c>
      <c r="E538">
        <f t="shared" si="80"/>
        <v>100750610.99999999</v>
      </c>
      <c r="F538">
        <f t="shared" si="84"/>
        <v>10</v>
      </c>
      <c r="G538">
        <v>0.01</v>
      </c>
      <c r="H538" s="3">
        <v>7.4980800000000007</v>
      </c>
      <c r="I538" s="3">
        <v>0.45</v>
      </c>
      <c r="J538">
        <v>2.0100000000000001E-3</v>
      </c>
      <c r="K538">
        <v>4.9500000000000002E-2</v>
      </c>
      <c r="L538">
        <f t="shared" si="81"/>
        <v>3.1760715195280079E-2</v>
      </c>
      <c r="M538">
        <f t="shared" si="82"/>
        <v>8.8731450000000009</v>
      </c>
      <c r="N538">
        <f t="shared" si="78"/>
        <v>5.4818181818181821E-2</v>
      </c>
      <c r="O538">
        <f t="shared" si="79"/>
        <v>4.6447444420144468E-5</v>
      </c>
      <c r="P538">
        <f t="shared" si="83"/>
        <v>4.1930924247849283E-4</v>
      </c>
      <c r="Q538">
        <f t="shared" si="85"/>
        <v>1463.0944992345508</v>
      </c>
      <c r="R538">
        <f t="shared" si="85"/>
        <v>13208.241138072524</v>
      </c>
    </row>
    <row r="539" spans="1:18" x14ac:dyDescent="0.2">
      <c r="A539" t="s">
        <v>15</v>
      </c>
      <c r="B539" t="s">
        <v>594</v>
      </c>
      <c r="C539" t="s">
        <v>603</v>
      </c>
      <c r="D539" s="6">
        <v>176.63731799999999</v>
      </c>
      <c r="E539">
        <f t="shared" si="80"/>
        <v>176637318</v>
      </c>
      <c r="F539">
        <f t="shared" si="84"/>
        <v>1</v>
      </c>
      <c r="G539">
        <v>1E-3</v>
      </c>
      <c r="H539" s="3">
        <v>15.81912</v>
      </c>
      <c r="I539" s="3">
        <v>0.47</v>
      </c>
      <c r="J539">
        <v>4.6999999999999999E-4</v>
      </c>
      <c r="K539">
        <v>4.9500000000000002E-2</v>
      </c>
      <c r="L539">
        <f t="shared" si="81"/>
        <v>2.2085931636344272E-2</v>
      </c>
      <c r="M539">
        <f t="shared" si="82"/>
        <v>2.1670289999999999</v>
      </c>
      <c r="N539">
        <f t="shared" si="78"/>
        <v>0.13387878787878787</v>
      </c>
      <c r="O539">
        <f t="shared" si="79"/>
        <v>1.9583901972238476E-4</v>
      </c>
      <c r="P539">
        <f t="shared" si="83"/>
        <v>2.986554067565965E-4</v>
      </c>
      <c r="Q539">
        <f t="shared" si="85"/>
        <v>6168.9291212551198</v>
      </c>
      <c r="R539">
        <f t="shared" si="85"/>
        <v>9407.6453128327903</v>
      </c>
    </row>
    <row r="540" spans="1:18" x14ac:dyDescent="0.2">
      <c r="A540" t="s">
        <v>15</v>
      </c>
      <c r="B540" t="s">
        <v>594</v>
      </c>
      <c r="C540" t="s">
        <v>604</v>
      </c>
      <c r="D540" s="6">
        <v>54.130790999999995</v>
      </c>
      <c r="E540">
        <f t="shared" si="80"/>
        <v>54130790.999999993</v>
      </c>
      <c r="F540">
        <f t="shared" si="84"/>
        <v>5</v>
      </c>
      <c r="G540">
        <v>5.0000000000000001E-3</v>
      </c>
      <c r="H540" s="3">
        <v>7.3152000000000008</v>
      </c>
      <c r="I540" s="3">
        <v>0.53</v>
      </c>
      <c r="J540">
        <v>6.8999999999999997E-4</v>
      </c>
      <c r="K540">
        <v>4.9500000000000002E-2</v>
      </c>
      <c r="L540">
        <f t="shared" si="81"/>
        <v>2.4311039655789433E-2</v>
      </c>
      <c r="M540">
        <f t="shared" si="82"/>
        <v>3.5875170000000001</v>
      </c>
      <c r="N540">
        <f t="shared" si="78"/>
        <v>4.4327272727272729E-2</v>
      </c>
      <c r="O540" t="e">
        <f t="shared" si="79"/>
        <v>#NUM!</v>
      </c>
      <c r="P540">
        <f t="shared" si="83"/>
        <v>1.1698272065300828E-4</v>
      </c>
      <c r="Q540" t="e">
        <f t="shared" si="85"/>
        <v>#NUM!</v>
      </c>
      <c r="R540">
        <f t="shared" si="85"/>
        <v>3684.9557005697611</v>
      </c>
    </row>
    <row r="541" spans="1:18" x14ac:dyDescent="0.2">
      <c r="A541" t="s">
        <v>15</v>
      </c>
      <c r="B541" t="s">
        <v>594</v>
      </c>
      <c r="C541" t="s">
        <v>605</v>
      </c>
      <c r="D541" s="6">
        <v>109.55657699999999</v>
      </c>
      <c r="E541">
        <f t="shared" si="80"/>
        <v>109556576.99999999</v>
      </c>
      <c r="F541">
        <f t="shared" si="84"/>
        <v>0.21000000000000002</v>
      </c>
      <c r="G541">
        <v>2.1000000000000001E-4</v>
      </c>
      <c r="H541" s="3">
        <v>15.24</v>
      </c>
      <c r="I541" s="3">
        <v>0.56000000000000005</v>
      </c>
      <c r="J541">
        <v>6.8000000000000005E-4</v>
      </c>
      <c r="K541">
        <v>4.9500000000000002E-2</v>
      </c>
      <c r="L541">
        <f t="shared" si="81"/>
        <v>2.422247337635524E-2</v>
      </c>
      <c r="M541">
        <f t="shared" si="82"/>
        <v>3.7356480000000003</v>
      </c>
      <c r="N541">
        <f t="shared" si="78"/>
        <v>1.0989898989898992</v>
      </c>
      <c r="O541">
        <f t="shared" si="79"/>
        <v>7.9643123865858628E-4</v>
      </c>
      <c r="P541">
        <f t="shared" si="83"/>
        <v>8.2537751668904395E-4</v>
      </c>
      <c r="Q541">
        <f t="shared" si="85"/>
        <v>25087.584017745467</v>
      </c>
      <c r="R541">
        <f t="shared" si="85"/>
        <v>25999.391775704884</v>
      </c>
    </row>
    <row r="542" spans="1:18" x14ac:dyDescent="0.2">
      <c r="A542" t="s">
        <v>15</v>
      </c>
      <c r="B542" t="s">
        <v>594</v>
      </c>
      <c r="C542" t="s">
        <v>606</v>
      </c>
      <c r="D542" s="6">
        <v>72.519719999999992</v>
      </c>
      <c r="E542">
        <f t="shared" si="80"/>
        <v>72519719.999999985</v>
      </c>
      <c r="F542">
        <f t="shared" si="84"/>
        <v>95</v>
      </c>
      <c r="G542">
        <v>9.5000000000000001E-2</v>
      </c>
      <c r="H542" s="3">
        <v>10.94232</v>
      </c>
      <c r="I542" s="3">
        <v>0.57999999999999996</v>
      </c>
      <c r="J542">
        <v>1.7899999999999999E-2</v>
      </c>
      <c r="K542">
        <v>4.9500000000000002E-2</v>
      </c>
      <c r="L542">
        <f t="shared" si="81"/>
        <v>5.4866153829646394E-2</v>
      </c>
      <c r="M542">
        <f t="shared" si="82"/>
        <v>101.84741999999999</v>
      </c>
      <c r="N542">
        <f t="shared" si="78"/>
        <v>6.623285486443381E-2</v>
      </c>
      <c r="O542">
        <f t="shared" si="79"/>
        <v>1.1076865132398266E-2</v>
      </c>
      <c r="P542">
        <f t="shared" si="83"/>
        <v>6.2017386118891514E-3</v>
      </c>
      <c r="Q542">
        <f t="shared" si="85"/>
        <v>348921.25167054537</v>
      </c>
      <c r="R542">
        <f t="shared" si="85"/>
        <v>195354.76627450826</v>
      </c>
    </row>
    <row r="543" spans="1:18" x14ac:dyDescent="0.2">
      <c r="A543" t="s">
        <v>15</v>
      </c>
      <c r="B543" t="s">
        <v>594</v>
      </c>
      <c r="C543" t="s">
        <v>607</v>
      </c>
      <c r="D543" s="6">
        <v>533.53793999999994</v>
      </c>
      <c r="E543">
        <f t="shared" si="80"/>
        <v>533537939.99999994</v>
      </c>
      <c r="F543">
        <f t="shared" si="84"/>
        <v>13</v>
      </c>
      <c r="G543">
        <v>1.2999999999999999E-2</v>
      </c>
      <c r="H543" s="3">
        <v>21.945600000000002</v>
      </c>
      <c r="I543" s="3">
        <v>0.57999999999999996</v>
      </c>
      <c r="J543">
        <v>7.9000000000000001E-4</v>
      </c>
      <c r="K543">
        <v>4.9500000000000002E-2</v>
      </c>
      <c r="L543">
        <f t="shared" si="81"/>
        <v>2.5147686166225782E-2</v>
      </c>
      <c r="M543">
        <f t="shared" si="82"/>
        <v>4.4949419999999991</v>
      </c>
      <c r="N543">
        <f t="shared" si="78"/>
        <v>2.1361305361305358E-2</v>
      </c>
      <c r="O543" t="e">
        <f t="shared" si="79"/>
        <v>#NUM!</v>
      </c>
      <c r="P543" t="e">
        <f t="shared" si="83"/>
        <v>#NUM!</v>
      </c>
      <c r="Q543" t="e">
        <f t="shared" si="85"/>
        <v>#NUM!</v>
      </c>
      <c r="R543" t="e">
        <f t="shared" si="85"/>
        <v>#NUM!</v>
      </c>
    </row>
    <row r="544" spans="1:18" x14ac:dyDescent="0.2">
      <c r="A544" t="s">
        <v>15</v>
      </c>
      <c r="B544" t="s">
        <v>594</v>
      </c>
      <c r="C544" t="s">
        <v>608</v>
      </c>
      <c r="D544" s="6">
        <v>691.52732999999989</v>
      </c>
      <c r="E544">
        <f t="shared" si="80"/>
        <v>691527329.99999988</v>
      </c>
      <c r="F544">
        <f t="shared" si="84"/>
        <v>1</v>
      </c>
      <c r="G544">
        <v>1E-3</v>
      </c>
      <c r="H544" s="3">
        <v>34.503360000000001</v>
      </c>
      <c r="I544" s="3">
        <v>0.6</v>
      </c>
      <c r="J544">
        <v>7.7999999999999999E-4</v>
      </c>
      <c r="K544">
        <v>4.9500000000000002E-2</v>
      </c>
      <c r="L544">
        <f t="shared" si="81"/>
        <v>2.5067724307754828E-2</v>
      </c>
      <c r="M544">
        <f t="shared" si="82"/>
        <v>4.5910799999999998</v>
      </c>
      <c r="N544">
        <f t="shared" si="78"/>
        <v>0.28363636363636363</v>
      </c>
      <c r="O544">
        <f t="shared" si="79"/>
        <v>1.9743842397330078E-3</v>
      </c>
      <c r="P544">
        <f t="shared" si="83"/>
        <v>2.291353772917012E-3</v>
      </c>
      <c r="Q544">
        <f t="shared" si="85"/>
        <v>62193.103551589746</v>
      </c>
      <c r="R544">
        <f t="shared" si="85"/>
        <v>72177.643846885883</v>
      </c>
    </row>
    <row r="545" spans="1:18" x14ac:dyDescent="0.2">
      <c r="A545" t="s">
        <v>15</v>
      </c>
      <c r="B545" t="s">
        <v>594</v>
      </c>
      <c r="C545" t="s">
        <v>609</v>
      </c>
      <c r="D545" s="6">
        <v>204.86820899999998</v>
      </c>
      <c r="E545">
        <f t="shared" si="80"/>
        <v>204868208.99999997</v>
      </c>
      <c r="F545">
        <f t="shared" si="84"/>
        <v>0.38</v>
      </c>
      <c r="G545">
        <v>3.8000000000000002E-4</v>
      </c>
      <c r="H545" s="3">
        <v>8.3819999999999997</v>
      </c>
      <c r="I545" s="3">
        <v>0.62</v>
      </c>
      <c r="J545">
        <v>5.0000000000000001E-4</v>
      </c>
      <c r="K545">
        <v>4.9500000000000002E-2</v>
      </c>
      <c r="L545">
        <f t="shared" si="81"/>
        <v>2.2430231718318309E-2</v>
      </c>
      <c r="M545">
        <f t="shared" si="82"/>
        <v>3.0411000000000001</v>
      </c>
      <c r="N545">
        <f t="shared" si="78"/>
        <v>0.49441786283891548</v>
      </c>
      <c r="O545">
        <f t="shared" si="79"/>
        <v>2.943132385568785E-4</v>
      </c>
      <c r="P545">
        <f t="shared" si="83"/>
        <v>3.2157772651452782E-4</v>
      </c>
      <c r="Q545">
        <f t="shared" si="85"/>
        <v>9270.8670145416727</v>
      </c>
      <c r="R545">
        <f t="shared" si="85"/>
        <v>10129.698385207626</v>
      </c>
    </row>
    <row r="546" spans="1:18" x14ac:dyDescent="0.2">
      <c r="A546" t="s">
        <v>15</v>
      </c>
      <c r="B546" t="s">
        <v>594</v>
      </c>
      <c r="C546" t="s">
        <v>610</v>
      </c>
      <c r="D546" s="6">
        <v>1038.5859899999998</v>
      </c>
      <c r="E546">
        <f t="shared" si="80"/>
        <v>1038585989.9999998</v>
      </c>
      <c r="F546">
        <f t="shared" si="84"/>
        <v>21</v>
      </c>
      <c r="G546">
        <v>2.1000000000000001E-2</v>
      </c>
      <c r="H546" s="3">
        <v>26.60904</v>
      </c>
      <c r="I546" s="3">
        <v>0.68</v>
      </c>
      <c r="J546">
        <v>1.5499999999999999E-3</v>
      </c>
      <c r="K546">
        <v>4.9500000000000002E-2</v>
      </c>
      <c r="L546">
        <f t="shared" si="81"/>
        <v>2.9762827248538209E-2</v>
      </c>
      <c r="M546">
        <f t="shared" si="82"/>
        <v>10.339739999999999</v>
      </c>
      <c r="N546">
        <f t="shared" si="78"/>
        <v>3.0418470418470411E-2</v>
      </c>
      <c r="O546" t="e">
        <f t="shared" si="79"/>
        <v>#NUM!</v>
      </c>
      <c r="P546">
        <f t="shared" si="83"/>
        <v>2.171333051243312E-5</v>
      </c>
      <c r="Q546" t="e">
        <f t="shared" si="85"/>
        <v>#NUM!</v>
      </c>
      <c r="R546">
        <f t="shared" si="85"/>
        <v>683.96991114164325</v>
      </c>
    </row>
    <row r="547" spans="1:18" x14ac:dyDescent="0.2">
      <c r="A547" t="s">
        <v>15</v>
      </c>
      <c r="B547" t="s">
        <v>594</v>
      </c>
      <c r="C547" t="s">
        <v>611</v>
      </c>
      <c r="D547" s="6">
        <v>512.81801999999993</v>
      </c>
      <c r="E547">
        <f t="shared" si="80"/>
        <v>512818019.99999994</v>
      </c>
      <c r="F547">
        <f t="shared" si="84"/>
        <v>29</v>
      </c>
      <c r="G547">
        <v>2.9000000000000001E-2</v>
      </c>
      <c r="H547" s="3">
        <v>16.459199999999999</v>
      </c>
      <c r="I547" s="3">
        <v>0.71</v>
      </c>
      <c r="J547">
        <v>3.96E-3</v>
      </c>
      <c r="K547">
        <v>4.9500000000000002E-2</v>
      </c>
      <c r="L547">
        <f t="shared" si="81"/>
        <v>3.7628339652842832E-2</v>
      </c>
      <c r="M547">
        <f t="shared" si="82"/>
        <v>27.581795999999997</v>
      </c>
      <c r="N547">
        <f t="shared" si="78"/>
        <v>5.8758620689655164E-2</v>
      </c>
      <c r="O547">
        <f t="shared" si="79"/>
        <v>1.1566238413059779E-3</v>
      </c>
      <c r="P547">
        <f t="shared" si="83"/>
        <v>3.9877746828431617E-3</v>
      </c>
      <c r="Q547">
        <f t="shared" si="85"/>
        <v>36433.6510011383</v>
      </c>
      <c r="R547">
        <f t="shared" si="85"/>
        <v>125614.9025095596</v>
      </c>
    </row>
    <row r="548" spans="1:18" x14ac:dyDescent="0.2">
      <c r="A548" t="s">
        <v>15</v>
      </c>
      <c r="B548" t="s">
        <v>594</v>
      </c>
      <c r="C548" t="s">
        <v>612</v>
      </c>
      <c r="D548" s="6">
        <v>372.95855999999998</v>
      </c>
      <c r="E548">
        <f t="shared" si="80"/>
        <v>372958560</v>
      </c>
      <c r="F548">
        <f t="shared" si="84"/>
        <v>0.75</v>
      </c>
      <c r="G548">
        <v>7.5000000000000002E-4</v>
      </c>
      <c r="H548" s="3">
        <v>22.28088</v>
      </c>
      <c r="I548" s="3">
        <v>0.72</v>
      </c>
      <c r="J548">
        <v>3.3E-4</v>
      </c>
      <c r="K548">
        <v>4.9500000000000002E-2</v>
      </c>
      <c r="L548">
        <f t="shared" si="81"/>
        <v>2.0217141187694198E-2</v>
      </c>
      <c r="M548">
        <f t="shared" si="82"/>
        <v>2.3308559999999998</v>
      </c>
      <c r="N548">
        <f t="shared" si="78"/>
        <v>0.19199999999999998</v>
      </c>
      <c r="O548">
        <f t="shared" si="79"/>
        <v>3.932000041916317E-4</v>
      </c>
      <c r="P548">
        <f t="shared" si="83"/>
        <v>5.2042836177346543E-4</v>
      </c>
      <c r="Q548">
        <f t="shared" si="85"/>
        <v>12385.800132036398</v>
      </c>
      <c r="R548">
        <f t="shared" si="85"/>
        <v>16393.49339586416</v>
      </c>
    </row>
    <row r="549" spans="1:18" x14ac:dyDescent="0.2">
      <c r="A549" t="s">
        <v>15</v>
      </c>
      <c r="B549" t="s">
        <v>594</v>
      </c>
      <c r="C549" t="s">
        <v>613</v>
      </c>
      <c r="D549" s="6">
        <v>758.8670699999999</v>
      </c>
      <c r="E549">
        <f t="shared" si="80"/>
        <v>758867069.99999988</v>
      </c>
      <c r="F549">
        <f t="shared" si="84"/>
        <v>25</v>
      </c>
      <c r="G549">
        <v>2.5000000000000001E-2</v>
      </c>
      <c r="H549" s="3">
        <v>28.315920000000002</v>
      </c>
      <c r="I549" s="3">
        <v>0.73</v>
      </c>
      <c r="J549">
        <v>2.0999999999999999E-3</v>
      </c>
      <c r="K549">
        <v>4.9500000000000002E-2</v>
      </c>
      <c r="L549">
        <f t="shared" si="81"/>
        <v>3.211042714392108E-2</v>
      </c>
      <c r="M549">
        <f t="shared" si="82"/>
        <v>15.038729999999999</v>
      </c>
      <c r="N549">
        <f t="shared" si="78"/>
        <v>3.7163636363636357E-2</v>
      </c>
      <c r="O549" t="e">
        <f t="shared" si="79"/>
        <v>#NUM!</v>
      </c>
      <c r="P549">
        <f t="shared" si="83"/>
        <v>6.4218268556587147E-4</v>
      </c>
      <c r="Q549" t="e">
        <f t="shared" si="85"/>
        <v>#NUM!</v>
      </c>
      <c r="R549">
        <f t="shared" si="85"/>
        <v>20228.75459532495</v>
      </c>
    </row>
    <row r="550" spans="1:18" x14ac:dyDescent="0.2">
      <c r="A550" t="s">
        <v>15</v>
      </c>
      <c r="B550" t="s">
        <v>594</v>
      </c>
      <c r="C550" t="s">
        <v>614</v>
      </c>
      <c r="D550" s="6">
        <v>360.00860999999998</v>
      </c>
      <c r="E550">
        <f t="shared" si="80"/>
        <v>360008610</v>
      </c>
      <c r="F550">
        <f t="shared" si="84"/>
        <v>26</v>
      </c>
      <c r="G550">
        <v>2.5999999999999999E-2</v>
      </c>
      <c r="H550" s="3">
        <v>13.106400000000001</v>
      </c>
      <c r="I550" s="3">
        <v>0.78</v>
      </c>
      <c r="J550">
        <v>3.1800000000000001E-3</v>
      </c>
      <c r="K550">
        <v>4.9500000000000002E-2</v>
      </c>
      <c r="L550">
        <f t="shared" si="81"/>
        <v>3.5620338237984932E-2</v>
      </c>
      <c r="M550">
        <f t="shared" si="82"/>
        <v>24.332724000000002</v>
      </c>
      <c r="N550">
        <f t="shared" si="78"/>
        <v>5.7818181818181824E-2</v>
      </c>
      <c r="O550">
        <f t="shared" si="79"/>
        <v>6.6581417376898827E-4</v>
      </c>
      <c r="P550">
        <f t="shared" si="83"/>
        <v>2.9025292360008682E-3</v>
      </c>
      <c r="Q550">
        <f t="shared" si="85"/>
        <v>20973.146473723129</v>
      </c>
      <c r="R550">
        <f t="shared" si="85"/>
        <v>91429.670934027352</v>
      </c>
    </row>
    <row r="551" spans="1:18" x14ac:dyDescent="0.2">
      <c r="A551" t="s">
        <v>15</v>
      </c>
      <c r="B551" t="s">
        <v>594</v>
      </c>
      <c r="C551" t="s">
        <v>615</v>
      </c>
      <c r="D551" s="6">
        <v>328.92872999999997</v>
      </c>
      <c r="E551">
        <f t="shared" si="80"/>
        <v>328928730</v>
      </c>
      <c r="F551">
        <f t="shared" si="84"/>
        <v>0.25</v>
      </c>
      <c r="G551">
        <v>2.5000000000000001E-4</v>
      </c>
      <c r="H551" s="3">
        <v>21.336000000000002</v>
      </c>
      <c r="I551" s="3">
        <v>0.78</v>
      </c>
      <c r="J551">
        <v>8.8000000000000003E-4</v>
      </c>
      <c r="K551">
        <v>4.9500000000000002E-2</v>
      </c>
      <c r="L551">
        <f t="shared" si="81"/>
        <v>2.5835205898901013E-2</v>
      </c>
      <c r="M551">
        <f t="shared" si="82"/>
        <v>6.7335840000000005</v>
      </c>
      <c r="N551">
        <f t="shared" si="78"/>
        <v>1.6640000000000001</v>
      </c>
      <c r="O551">
        <f t="shared" si="79"/>
        <v>2.7634211189137858E-3</v>
      </c>
      <c r="P551">
        <f t="shared" si="83"/>
        <v>2.8244011563018016E-3</v>
      </c>
      <c r="Q551">
        <f t="shared" si="85"/>
        <v>87047.765245784249</v>
      </c>
      <c r="R551">
        <f t="shared" si="85"/>
        <v>88968.636423506745</v>
      </c>
    </row>
    <row r="552" spans="1:18" x14ac:dyDescent="0.2">
      <c r="A552" t="s">
        <v>15</v>
      </c>
      <c r="B552" t="s">
        <v>594</v>
      </c>
      <c r="C552" t="s">
        <v>616</v>
      </c>
      <c r="D552" s="6">
        <v>572.38779</v>
      </c>
      <c r="E552">
        <f t="shared" si="80"/>
        <v>572387790</v>
      </c>
      <c r="F552">
        <f t="shared" si="84"/>
        <v>6</v>
      </c>
      <c r="G552">
        <v>6.0000000000000001E-3</v>
      </c>
      <c r="H552" s="3">
        <v>23.378160000000001</v>
      </c>
      <c r="I552" s="3">
        <v>0.78</v>
      </c>
      <c r="J552">
        <v>3.2000000000000003E-4</v>
      </c>
      <c r="K552">
        <v>4.9500000000000002E-2</v>
      </c>
      <c r="L552">
        <f t="shared" si="81"/>
        <v>2.0062209149292663E-2</v>
      </c>
      <c r="M552">
        <f t="shared" si="82"/>
        <v>2.4485760000000001</v>
      </c>
      <c r="N552">
        <f t="shared" si="78"/>
        <v>2.5212121212121213E-2</v>
      </c>
      <c r="O552" t="e">
        <f t="shared" si="79"/>
        <v>#NUM!</v>
      </c>
      <c r="P552">
        <f t="shared" si="83"/>
        <v>6.4136300400467384E-5</v>
      </c>
      <c r="Q552" t="e">
        <f t="shared" si="85"/>
        <v>#NUM!</v>
      </c>
      <c r="R552">
        <f t="shared" si="85"/>
        <v>2020.2934626147226</v>
      </c>
    </row>
    <row r="553" spans="1:18" x14ac:dyDescent="0.2">
      <c r="A553" t="s">
        <v>15</v>
      </c>
      <c r="B553" t="s">
        <v>594</v>
      </c>
      <c r="C553" t="s">
        <v>617</v>
      </c>
      <c r="D553" s="6">
        <v>155.39939999999999</v>
      </c>
      <c r="E553">
        <f t="shared" si="80"/>
        <v>155399400</v>
      </c>
      <c r="F553">
        <f t="shared" si="84"/>
        <v>31</v>
      </c>
      <c r="G553">
        <v>3.1E-2</v>
      </c>
      <c r="H553" s="3">
        <v>10.728960000000001</v>
      </c>
      <c r="I553" s="3">
        <v>0.82</v>
      </c>
      <c r="J553">
        <v>6.8700000000000002E-3</v>
      </c>
      <c r="K553">
        <v>4.9500000000000002E-2</v>
      </c>
      <c r="L553">
        <f t="shared" si="81"/>
        <v>4.3184753335629801E-2</v>
      </c>
      <c r="M553">
        <f t="shared" si="82"/>
        <v>55.263654000000002</v>
      </c>
      <c r="N553">
        <f t="shared" si="78"/>
        <v>0.11013489736070382</v>
      </c>
      <c r="O553">
        <f t="shared" si="79"/>
        <v>1.3965327333598145E-2</v>
      </c>
      <c r="P553">
        <f t="shared" si="83"/>
        <v>1.6202962351001181E-2</v>
      </c>
      <c r="Q553">
        <f t="shared" si="85"/>
        <v>439907.81100834155</v>
      </c>
      <c r="R553">
        <f t="shared" si="85"/>
        <v>510393.31405653717</v>
      </c>
    </row>
    <row r="554" spans="1:18" x14ac:dyDescent="0.2">
      <c r="A554" t="s">
        <v>15</v>
      </c>
      <c r="B554" t="s">
        <v>594</v>
      </c>
      <c r="C554" t="s">
        <v>618</v>
      </c>
      <c r="D554" s="6">
        <v>184.925286</v>
      </c>
      <c r="E554">
        <f t="shared" si="80"/>
        <v>184925286</v>
      </c>
      <c r="F554">
        <f t="shared" si="84"/>
        <v>0.23</v>
      </c>
      <c r="G554">
        <v>2.3000000000000001E-4</v>
      </c>
      <c r="H554" s="3">
        <v>12.61872</v>
      </c>
      <c r="I554" s="3">
        <v>0.83</v>
      </c>
      <c r="J554">
        <v>5.5999999999999995E-4</v>
      </c>
      <c r="K554">
        <v>4.9500000000000002E-2</v>
      </c>
      <c r="L554">
        <f t="shared" si="81"/>
        <v>2.3074817019403761E-2</v>
      </c>
      <c r="M554">
        <f t="shared" si="82"/>
        <v>4.5596879999999995</v>
      </c>
      <c r="N554">
        <f t="shared" si="78"/>
        <v>1.2247694334650854</v>
      </c>
      <c r="O554">
        <f t="shared" si="79"/>
        <v>8.957363568485795E-4</v>
      </c>
      <c r="P554">
        <f t="shared" si="83"/>
        <v>9.2611562973326882E-4</v>
      </c>
      <c r="Q554">
        <f t="shared" si="85"/>
        <v>28215.695240730252</v>
      </c>
      <c r="R554">
        <f t="shared" si="85"/>
        <v>29172.642336597968</v>
      </c>
    </row>
    <row r="555" spans="1:18" x14ac:dyDescent="0.2">
      <c r="A555" t="s">
        <v>15</v>
      </c>
      <c r="B555" t="s">
        <v>594</v>
      </c>
      <c r="C555" t="s">
        <v>619</v>
      </c>
      <c r="D555" s="6">
        <v>424.75835999999998</v>
      </c>
      <c r="E555">
        <f t="shared" si="80"/>
        <v>424758360</v>
      </c>
      <c r="F555">
        <f t="shared" si="84"/>
        <v>21</v>
      </c>
      <c r="G555">
        <v>2.1000000000000001E-2</v>
      </c>
      <c r="H555" s="3">
        <v>21.396960000000004</v>
      </c>
      <c r="I555" s="3">
        <v>0.83</v>
      </c>
      <c r="J555">
        <v>3.0200000000000001E-3</v>
      </c>
      <c r="K555">
        <v>4.9500000000000002E-2</v>
      </c>
      <c r="L555">
        <f t="shared" si="81"/>
        <v>3.5163572767326526E-2</v>
      </c>
      <c r="M555">
        <f t="shared" si="82"/>
        <v>24.589745999999998</v>
      </c>
      <c r="N555">
        <f t="shared" si="78"/>
        <v>7.234054834054833E-2</v>
      </c>
      <c r="O555">
        <f t="shared" si="79"/>
        <v>3.5901102722541312E-3</v>
      </c>
      <c r="P555">
        <f t="shared" si="83"/>
        <v>7.455196306848458E-3</v>
      </c>
      <c r="Q555">
        <f t="shared" si="85"/>
        <v>113088.47357600513</v>
      </c>
      <c r="R555">
        <f t="shared" si="85"/>
        <v>234838.68366572642</v>
      </c>
    </row>
    <row r="556" spans="1:18" x14ac:dyDescent="0.2">
      <c r="A556" t="s">
        <v>15</v>
      </c>
      <c r="B556" t="s">
        <v>594</v>
      </c>
      <c r="C556" t="s">
        <v>620</v>
      </c>
      <c r="D556" s="6">
        <v>422.16836999999998</v>
      </c>
      <c r="E556">
        <f t="shared" si="80"/>
        <v>422168370</v>
      </c>
      <c r="F556">
        <f t="shared" si="84"/>
        <v>0.27</v>
      </c>
      <c r="G556">
        <v>2.7E-4</v>
      </c>
      <c r="H556" s="3">
        <v>14.996160000000001</v>
      </c>
      <c r="I556" s="3">
        <v>0.85</v>
      </c>
      <c r="J556">
        <v>3.5E-4</v>
      </c>
      <c r="K556">
        <v>4.9500000000000002E-2</v>
      </c>
      <c r="L556">
        <f t="shared" si="81"/>
        <v>2.0516735998010707E-2</v>
      </c>
      <c r="M556">
        <f t="shared" si="82"/>
        <v>2.9184749999999999</v>
      </c>
      <c r="N556">
        <f t="shared" si="78"/>
        <v>0.66778900112233441</v>
      </c>
      <c r="O556">
        <f t="shared" si="79"/>
        <v>5.1663042109878368E-4</v>
      </c>
      <c r="P556">
        <f t="shared" si="83"/>
        <v>5.5337965953873071E-4</v>
      </c>
      <c r="Q556">
        <f t="shared" si="85"/>
        <v>16273.858264611687</v>
      </c>
      <c r="R556">
        <f t="shared" si="85"/>
        <v>17431.459275470017</v>
      </c>
    </row>
    <row r="557" spans="1:18" x14ac:dyDescent="0.2">
      <c r="A557" t="s">
        <v>15</v>
      </c>
      <c r="B557" t="s">
        <v>594</v>
      </c>
      <c r="C557" t="s">
        <v>621</v>
      </c>
      <c r="D557" s="6">
        <v>42.216836999999998</v>
      </c>
      <c r="E557">
        <f t="shared" si="80"/>
        <v>42216837</v>
      </c>
      <c r="F557">
        <f t="shared" si="84"/>
        <v>0.3</v>
      </c>
      <c r="G557">
        <v>2.9999999999999997E-4</v>
      </c>
      <c r="H557" s="3">
        <v>8.290560000000001</v>
      </c>
      <c r="I557" s="3">
        <v>0.92</v>
      </c>
      <c r="J557">
        <v>6.0999999999999997E-4</v>
      </c>
      <c r="K557">
        <v>4.9500000000000002E-2</v>
      </c>
      <c r="L557">
        <f t="shared" si="81"/>
        <v>2.3573481002713219E-2</v>
      </c>
      <c r="M557">
        <f t="shared" si="82"/>
        <v>5.5053720000000004</v>
      </c>
      <c r="N557">
        <f t="shared" si="78"/>
        <v>1.1337373737373737</v>
      </c>
      <c r="O557">
        <f t="shared" si="79"/>
        <v>7.76818019920232E-4</v>
      </c>
      <c r="P557">
        <f t="shared" si="83"/>
        <v>8.0484709065923947E-4</v>
      </c>
      <c r="Q557">
        <f t="shared" si="85"/>
        <v>24469.767627487308</v>
      </c>
      <c r="R557">
        <f t="shared" si="85"/>
        <v>25352.683355766043</v>
      </c>
    </row>
    <row r="558" spans="1:18" x14ac:dyDescent="0.2">
      <c r="A558" t="s">
        <v>15</v>
      </c>
      <c r="B558" t="s">
        <v>594</v>
      </c>
      <c r="C558" t="s">
        <v>622</v>
      </c>
      <c r="D558" s="6">
        <v>520.58798999999999</v>
      </c>
      <c r="E558">
        <f t="shared" si="80"/>
        <v>520587990</v>
      </c>
      <c r="F558">
        <f t="shared" si="84"/>
        <v>0.63</v>
      </c>
      <c r="G558">
        <v>6.3000000000000003E-4</v>
      </c>
      <c r="H558" s="3">
        <v>27.218640000000001</v>
      </c>
      <c r="I558" s="3">
        <v>0.93</v>
      </c>
      <c r="J558">
        <v>4.0000000000000002E-4</v>
      </c>
      <c r="K558">
        <v>4.9500000000000002E-2</v>
      </c>
      <c r="L558">
        <f t="shared" si="81"/>
        <v>2.1213203435596423E-2</v>
      </c>
      <c r="M558">
        <f t="shared" si="82"/>
        <v>3.6493200000000008</v>
      </c>
      <c r="N558">
        <f t="shared" si="78"/>
        <v>0.35786435786435794</v>
      </c>
      <c r="O558">
        <f t="shared" si="79"/>
        <v>1.1771735359528033E-3</v>
      </c>
      <c r="P558">
        <f t="shared" si="83"/>
        <v>1.3428094545553768E-3</v>
      </c>
      <c r="Q558">
        <f t="shared" si="85"/>
        <v>37080.966382513303</v>
      </c>
      <c r="R558">
        <f t="shared" si="85"/>
        <v>42298.497818494368</v>
      </c>
    </row>
    <row r="559" spans="1:18" x14ac:dyDescent="0.2">
      <c r="A559" t="s">
        <v>15</v>
      </c>
      <c r="B559" t="s">
        <v>594</v>
      </c>
      <c r="C559" t="s">
        <v>623</v>
      </c>
      <c r="D559" s="6">
        <v>209.012193</v>
      </c>
      <c r="E559">
        <f t="shared" si="80"/>
        <v>209012193</v>
      </c>
      <c r="F559">
        <f t="shared" si="84"/>
        <v>0.13999999999999999</v>
      </c>
      <c r="G559">
        <v>1.3999999999999999E-4</v>
      </c>
      <c r="H559" s="3">
        <v>13.289280000000002</v>
      </c>
      <c r="I559" s="3">
        <v>0.94</v>
      </c>
      <c r="J559">
        <v>4.4999999999999999E-4</v>
      </c>
      <c r="K559">
        <v>4.9500000000000002E-2</v>
      </c>
      <c r="L559">
        <f t="shared" si="81"/>
        <v>2.1847129726829551E-2</v>
      </c>
      <c r="M559">
        <f t="shared" si="82"/>
        <v>4.1496300000000002</v>
      </c>
      <c r="N559">
        <f t="shared" si="78"/>
        <v>1.8311688311688314</v>
      </c>
      <c r="O559">
        <f t="shared" si="79"/>
        <v>8.3618228333674598E-4</v>
      </c>
      <c r="P559">
        <f t="shared" si="83"/>
        <v>8.55724913915966E-4</v>
      </c>
      <c r="Q559">
        <f t="shared" si="85"/>
        <v>26339.741925107497</v>
      </c>
      <c r="R559">
        <f t="shared" si="85"/>
        <v>26955.334788352928</v>
      </c>
    </row>
    <row r="560" spans="1:18" x14ac:dyDescent="0.2">
      <c r="A560" t="s">
        <v>15</v>
      </c>
      <c r="B560" t="s">
        <v>594</v>
      </c>
      <c r="C560" t="s">
        <v>624</v>
      </c>
      <c r="D560" s="6">
        <v>725.19719999999995</v>
      </c>
      <c r="E560">
        <f t="shared" si="80"/>
        <v>725197200</v>
      </c>
      <c r="F560">
        <f t="shared" si="84"/>
        <v>19</v>
      </c>
      <c r="G560">
        <v>1.9E-2</v>
      </c>
      <c r="H560" s="3">
        <v>27.553920000000002</v>
      </c>
      <c r="I560" s="3">
        <v>0.96</v>
      </c>
      <c r="J560">
        <v>7.2999999999999996E-4</v>
      </c>
      <c r="K560">
        <v>4.9500000000000002E-2</v>
      </c>
      <c r="L560">
        <f t="shared" si="81"/>
        <v>2.4655963251813611E-2</v>
      </c>
      <c r="M560">
        <f t="shared" si="82"/>
        <v>6.8748480000000001</v>
      </c>
      <c r="N560">
        <f t="shared" si="78"/>
        <v>2.2354066985645935E-2</v>
      </c>
      <c r="O560" t="e">
        <f t="shared" si="79"/>
        <v>#NUM!</v>
      </c>
      <c r="P560" t="e">
        <f t="shared" si="83"/>
        <v>#NUM!</v>
      </c>
      <c r="Q560" t="e">
        <f t="shared" si="85"/>
        <v>#NUM!</v>
      </c>
      <c r="R560" t="e">
        <f t="shared" si="85"/>
        <v>#NUM!</v>
      </c>
    </row>
    <row r="561" spans="1:18" x14ac:dyDescent="0.2">
      <c r="A561" t="s">
        <v>15</v>
      </c>
      <c r="B561" t="s">
        <v>594</v>
      </c>
      <c r="C561" t="s">
        <v>625</v>
      </c>
      <c r="D561" s="6">
        <v>214.96916999999999</v>
      </c>
      <c r="E561">
        <f t="shared" si="80"/>
        <v>214969170</v>
      </c>
      <c r="F561">
        <f t="shared" si="84"/>
        <v>9.0000000000000011E-2</v>
      </c>
      <c r="G561">
        <v>9.0000000000000006E-5</v>
      </c>
      <c r="H561" s="3">
        <v>15.118080000000001</v>
      </c>
      <c r="I561" s="3">
        <v>0.97</v>
      </c>
      <c r="J561">
        <v>6.4999999999999997E-4</v>
      </c>
      <c r="K561">
        <v>4.9500000000000002E-2</v>
      </c>
      <c r="L561">
        <f t="shared" si="81"/>
        <v>2.3950776506810552E-2</v>
      </c>
      <c r="M561">
        <f t="shared" si="82"/>
        <v>6.185204999999999</v>
      </c>
      <c r="N561">
        <f t="shared" si="78"/>
        <v>4.2457912457912448</v>
      </c>
      <c r="O561">
        <f t="shared" si="79"/>
        <v>1.7722534088958346E-3</v>
      </c>
      <c r="P561">
        <f t="shared" si="83"/>
        <v>1.7884636339387653E-3</v>
      </c>
      <c r="Q561">
        <f t="shared" si="85"/>
        <v>55825.982380218789</v>
      </c>
      <c r="R561">
        <f t="shared" si="85"/>
        <v>56336.604469071106</v>
      </c>
    </row>
    <row r="562" spans="1:18" x14ac:dyDescent="0.2">
      <c r="A562" t="s">
        <v>15</v>
      </c>
      <c r="B562" t="s">
        <v>594</v>
      </c>
      <c r="C562" t="s">
        <v>626</v>
      </c>
      <c r="D562" s="6">
        <v>634.54755</v>
      </c>
      <c r="E562">
        <f t="shared" si="80"/>
        <v>634547550</v>
      </c>
      <c r="F562">
        <f t="shared" si="84"/>
        <v>3</v>
      </c>
      <c r="G562">
        <v>3.0000000000000001E-3</v>
      </c>
      <c r="H562" s="3">
        <v>19.629120000000004</v>
      </c>
      <c r="I562" s="3">
        <v>1.02</v>
      </c>
      <c r="J562">
        <v>2.5899999999999999E-3</v>
      </c>
      <c r="K562">
        <v>4.9500000000000002E-2</v>
      </c>
      <c r="L562">
        <f t="shared" si="81"/>
        <v>3.3838897122984858E-2</v>
      </c>
      <c r="M562">
        <f t="shared" si="82"/>
        <v>25.916058</v>
      </c>
      <c r="N562">
        <f t="shared" si="78"/>
        <v>0.53369696969696967</v>
      </c>
      <c r="O562">
        <f t="shared" si="79"/>
        <v>1.7357325001663666E-2</v>
      </c>
      <c r="P562">
        <f t="shared" si="83"/>
        <v>1.8206218896661075E-2</v>
      </c>
      <c r="Q562">
        <f t="shared" si="85"/>
        <v>546755.73755240545</v>
      </c>
      <c r="R562">
        <f t="shared" si="85"/>
        <v>573495.89524482389</v>
      </c>
    </row>
    <row r="563" spans="1:18" x14ac:dyDescent="0.2">
      <c r="A563" t="s">
        <v>15</v>
      </c>
      <c r="B563" t="s">
        <v>594</v>
      </c>
      <c r="C563" t="s">
        <v>627</v>
      </c>
      <c r="D563" s="6">
        <v>929.80640999999991</v>
      </c>
      <c r="E563">
        <f t="shared" si="80"/>
        <v>929806409.99999988</v>
      </c>
      <c r="F563">
        <f t="shared" si="84"/>
        <v>78</v>
      </c>
      <c r="G563">
        <v>7.8E-2</v>
      </c>
      <c r="H563" s="3">
        <v>31.668720000000004</v>
      </c>
      <c r="I563" s="3">
        <v>1.1599999999999999</v>
      </c>
      <c r="J563">
        <v>6.4999999999999997E-4</v>
      </c>
      <c r="K563">
        <v>4.9500000000000002E-2</v>
      </c>
      <c r="L563">
        <f t="shared" si="81"/>
        <v>2.3950776506810552E-2</v>
      </c>
      <c r="M563">
        <f t="shared" si="82"/>
        <v>7.3967399999999985</v>
      </c>
      <c r="N563">
        <f t="shared" si="78"/>
        <v>5.8585858585858573E-3</v>
      </c>
      <c r="O563" t="e">
        <f t="shared" si="79"/>
        <v>#NUM!</v>
      </c>
      <c r="P563" t="e">
        <f t="shared" si="83"/>
        <v>#NUM!</v>
      </c>
      <c r="Q563" t="e">
        <f t="shared" si="85"/>
        <v>#NUM!</v>
      </c>
      <c r="R563" t="e">
        <f t="shared" si="85"/>
        <v>#NUM!</v>
      </c>
    </row>
    <row r="564" spans="1:18" x14ac:dyDescent="0.2">
      <c r="A564" t="s">
        <v>15</v>
      </c>
      <c r="B564" t="s">
        <v>594</v>
      </c>
      <c r="C564" t="s">
        <v>628</v>
      </c>
      <c r="D564" s="6">
        <v>391.08848999999998</v>
      </c>
      <c r="E564">
        <f t="shared" si="80"/>
        <v>391088490</v>
      </c>
      <c r="F564">
        <f t="shared" si="84"/>
        <v>11</v>
      </c>
      <c r="G564">
        <v>1.0999999999999999E-2</v>
      </c>
      <c r="H564" s="3">
        <v>22.86</v>
      </c>
      <c r="I564" s="3">
        <v>1.31</v>
      </c>
      <c r="J564">
        <v>2.3400000000000001E-3</v>
      </c>
      <c r="K564">
        <v>4.9500000000000002E-2</v>
      </c>
      <c r="L564">
        <f t="shared" si="81"/>
        <v>3.2990980525293638E-2</v>
      </c>
      <c r="M564">
        <f t="shared" si="82"/>
        <v>30.071574000000002</v>
      </c>
      <c r="N564">
        <f t="shared" si="78"/>
        <v>0.16889256198347111</v>
      </c>
      <c r="O564">
        <f t="shared" si="79"/>
        <v>1.7377934011260102E-2</v>
      </c>
      <c r="P564">
        <f t="shared" si="83"/>
        <v>2.1104205260429498E-2</v>
      </c>
      <c r="Q564">
        <f t="shared" si="85"/>
        <v>547404.92135469324</v>
      </c>
      <c r="R564">
        <f t="shared" si="85"/>
        <v>664782.46570352919</v>
      </c>
    </row>
    <row r="565" spans="1:18" x14ac:dyDescent="0.2">
      <c r="A565" t="s">
        <v>15</v>
      </c>
      <c r="B565" t="s">
        <v>594</v>
      </c>
      <c r="C565" t="s">
        <v>629</v>
      </c>
      <c r="D565" s="6">
        <v>997.14614999999992</v>
      </c>
      <c r="E565">
        <f t="shared" si="80"/>
        <v>997146149.99999988</v>
      </c>
      <c r="F565">
        <f t="shared" si="84"/>
        <v>30</v>
      </c>
      <c r="G565">
        <v>0.03</v>
      </c>
      <c r="H565" s="3">
        <v>56.967120000000001</v>
      </c>
      <c r="I565" s="3">
        <v>1.34</v>
      </c>
      <c r="J565">
        <v>1.6999999999999999E-3</v>
      </c>
      <c r="K565">
        <v>4.9500000000000002E-2</v>
      </c>
      <c r="L565">
        <f t="shared" si="81"/>
        <v>3.0458147773033958E-2</v>
      </c>
      <c r="M565">
        <f t="shared" si="82"/>
        <v>22.347180000000002</v>
      </c>
      <c r="N565">
        <f t="shared" si="78"/>
        <v>4.6020202020202024E-2</v>
      </c>
      <c r="O565" t="e">
        <f t="shared" si="79"/>
        <v>#NUM!</v>
      </c>
      <c r="P565">
        <f t="shared" si="83"/>
        <v>9.1785381208672641E-3</v>
      </c>
      <c r="Q565" t="e">
        <f t="shared" si="85"/>
        <v>#NUM!</v>
      </c>
      <c r="R565">
        <f t="shared" si="85"/>
        <v>289123.95080731879</v>
      </c>
    </row>
    <row r="566" spans="1:18" x14ac:dyDescent="0.2">
      <c r="A566" t="s">
        <v>15</v>
      </c>
      <c r="B566" t="s">
        <v>594</v>
      </c>
      <c r="C566" t="s">
        <v>630</v>
      </c>
      <c r="D566" s="6">
        <v>437.70830999999998</v>
      </c>
      <c r="E566">
        <f t="shared" si="80"/>
        <v>437708310</v>
      </c>
      <c r="F566">
        <f t="shared" si="84"/>
        <v>2</v>
      </c>
      <c r="G566">
        <v>2E-3</v>
      </c>
      <c r="H566" s="3">
        <v>21.336000000000002</v>
      </c>
      <c r="I566" s="3">
        <v>1.55</v>
      </c>
      <c r="J566">
        <v>2.2000000000000001E-4</v>
      </c>
      <c r="K566">
        <v>4.9500000000000002E-2</v>
      </c>
      <c r="L566">
        <f t="shared" si="81"/>
        <v>1.8268249284463599E-2</v>
      </c>
      <c r="M566">
        <f t="shared" si="82"/>
        <v>3.3452100000000002</v>
      </c>
      <c r="N566">
        <f t="shared" si="78"/>
        <v>0.10333333333333335</v>
      </c>
      <c r="O566">
        <f t="shared" si="79"/>
        <v>3.8071666428323087E-4</v>
      </c>
      <c r="P566">
        <f t="shared" si="83"/>
        <v>7.5622665652515123E-4</v>
      </c>
      <c r="Q566">
        <f t="shared" si="85"/>
        <v>11992.574924921773</v>
      </c>
      <c r="R566">
        <f t="shared" si="85"/>
        <v>23821.139680542263</v>
      </c>
    </row>
    <row r="567" spans="1:18" x14ac:dyDescent="0.2">
      <c r="A567" t="s">
        <v>15</v>
      </c>
      <c r="B567" t="s">
        <v>594</v>
      </c>
      <c r="C567" t="s">
        <v>631</v>
      </c>
      <c r="D567" s="6">
        <v>232.06310399999995</v>
      </c>
      <c r="E567">
        <f t="shared" si="80"/>
        <v>232063103.99999994</v>
      </c>
      <c r="F567">
        <f t="shared" si="84"/>
        <v>9</v>
      </c>
      <c r="G567">
        <v>8.9999999999999993E-3</v>
      </c>
      <c r="H567" s="3">
        <v>18.40992</v>
      </c>
      <c r="I567" s="3">
        <v>1.57</v>
      </c>
      <c r="J567">
        <v>1.6199999999999999E-3</v>
      </c>
      <c r="K567">
        <v>4.9500000000000002E-2</v>
      </c>
      <c r="L567">
        <f t="shared" si="81"/>
        <v>3.0093313723938992E-2</v>
      </c>
      <c r="M567">
        <f t="shared" si="82"/>
        <v>24.950754</v>
      </c>
      <c r="N567">
        <f t="shared" si="78"/>
        <v>0.1712727272727273</v>
      </c>
      <c r="O567">
        <f t="shared" si="79"/>
        <v>1.0668606505999944E-2</v>
      </c>
      <c r="P567">
        <f t="shared" si="83"/>
        <v>1.3318021396934717E-2</v>
      </c>
      <c r="Q567">
        <f t="shared" si="85"/>
        <v>336061.10493899824</v>
      </c>
      <c r="R567">
        <f t="shared" si="85"/>
        <v>419517.67400344356</v>
      </c>
    </row>
    <row r="568" spans="1:18" x14ac:dyDescent="0.2">
      <c r="A568" t="s">
        <v>15</v>
      </c>
      <c r="B568" t="s">
        <v>632</v>
      </c>
      <c r="C568" t="s">
        <v>633</v>
      </c>
      <c r="D568" s="6">
        <v>6682.1741999999995</v>
      </c>
      <c r="E568">
        <f t="shared" si="80"/>
        <v>6682174199.999999</v>
      </c>
      <c r="F568">
        <f t="shared" si="84"/>
        <v>0.48000000000000004</v>
      </c>
      <c r="G568">
        <v>4.8000000000000001E-4</v>
      </c>
      <c r="H568" s="3">
        <v>30.48</v>
      </c>
      <c r="I568" s="3">
        <v>0.70104</v>
      </c>
      <c r="J568">
        <v>2E-3</v>
      </c>
      <c r="K568">
        <v>4.9500000000000002E-2</v>
      </c>
      <c r="L568">
        <f t="shared" si="81"/>
        <v>3.1721137903216928E-2</v>
      </c>
      <c r="M568">
        <f t="shared" si="82"/>
        <v>13.7544048</v>
      </c>
      <c r="N568">
        <f t="shared" si="78"/>
        <v>1.7703030303030303</v>
      </c>
      <c r="O568">
        <f t="shared" si="79"/>
        <v>1.1556878422040074E-2</v>
      </c>
      <c r="P568">
        <f t="shared" si="83"/>
        <v>1.1736443959603184E-2</v>
      </c>
      <c r="Q568">
        <f t="shared" si="85"/>
        <v>364041.67029426235</v>
      </c>
      <c r="R568">
        <f t="shared" si="85"/>
        <v>369697.9847275003</v>
      </c>
    </row>
    <row r="569" spans="1:18" x14ac:dyDescent="0.2">
      <c r="A569" t="s">
        <v>15</v>
      </c>
      <c r="B569" t="s">
        <v>632</v>
      </c>
      <c r="C569" t="s">
        <v>634</v>
      </c>
      <c r="D569" s="6">
        <v>12354.252299999998</v>
      </c>
      <c r="E569">
        <f t="shared" si="80"/>
        <v>12354252299.999998</v>
      </c>
      <c r="F569">
        <f t="shared" si="84"/>
        <v>0.25</v>
      </c>
      <c r="G569">
        <v>2.5000000000000001E-4</v>
      </c>
      <c r="H569" s="3">
        <v>37.490400000000001</v>
      </c>
      <c r="I569" s="3">
        <v>0.76200000000000001</v>
      </c>
      <c r="J569">
        <v>3.0000000000000001E-3</v>
      </c>
      <c r="K569">
        <v>4.9500000000000002E-2</v>
      </c>
      <c r="L569">
        <f t="shared" si="81"/>
        <v>3.5105209789810736E-2</v>
      </c>
      <c r="M569">
        <f t="shared" si="82"/>
        <v>22.425660000000001</v>
      </c>
      <c r="N569">
        <f t="shared" si="78"/>
        <v>5.541818181818182</v>
      </c>
      <c r="O569">
        <f t="shared" si="79"/>
        <v>3.0467063872006168E-2</v>
      </c>
      <c r="P569">
        <f t="shared" si="83"/>
        <v>3.05869187890991E-2</v>
      </c>
      <c r="Q569">
        <f t="shared" si="85"/>
        <v>959712.51196819427</v>
      </c>
      <c r="R569">
        <f t="shared" si="85"/>
        <v>963487.94185662165</v>
      </c>
    </row>
    <row r="570" spans="1:18" x14ac:dyDescent="0.2">
      <c r="A570" t="s">
        <v>15</v>
      </c>
      <c r="B570" t="s">
        <v>632</v>
      </c>
      <c r="C570" t="s">
        <v>635</v>
      </c>
      <c r="D570" s="6">
        <v>3781.3853999999997</v>
      </c>
      <c r="E570">
        <f t="shared" si="80"/>
        <v>3781385399.9999995</v>
      </c>
      <c r="F570">
        <f t="shared" si="84"/>
        <v>0.25</v>
      </c>
      <c r="G570">
        <v>2.5000000000000001E-4</v>
      </c>
      <c r="H570" s="3">
        <v>20.726400000000002</v>
      </c>
      <c r="I570" s="3">
        <v>0.91439999999999999</v>
      </c>
      <c r="J570">
        <v>2E-3</v>
      </c>
      <c r="K570">
        <v>4.9500000000000002E-2</v>
      </c>
      <c r="L570">
        <f t="shared" si="81"/>
        <v>3.1721137903216928E-2</v>
      </c>
      <c r="M570">
        <f t="shared" si="82"/>
        <v>17.940528</v>
      </c>
      <c r="N570">
        <f t="shared" si="78"/>
        <v>4.4334545454545458</v>
      </c>
      <c r="O570">
        <f t="shared" si="79"/>
        <v>1.2011574375826698E-2</v>
      </c>
      <c r="P570">
        <f t="shared" si="83"/>
        <v>1.2084716725268164E-2</v>
      </c>
      <c r="Q570">
        <f t="shared" si="85"/>
        <v>378364.59283854102</v>
      </c>
      <c r="R570">
        <f t="shared" si="85"/>
        <v>380668.57684594719</v>
      </c>
    </row>
    <row r="571" spans="1:18" x14ac:dyDescent="0.2">
      <c r="A571" t="s">
        <v>15</v>
      </c>
      <c r="B571" t="s">
        <v>632</v>
      </c>
      <c r="C571" t="s">
        <v>636</v>
      </c>
      <c r="D571" s="6">
        <v>2926.6886999999997</v>
      </c>
      <c r="E571">
        <f t="shared" si="80"/>
        <v>2926688699.9999995</v>
      </c>
      <c r="F571">
        <f t="shared" si="84"/>
        <v>0.5</v>
      </c>
      <c r="G571">
        <v>5.0000000000000001E-4</v>
      </c>
      <c r="H571" s="3">
        <v>40.843200000000003</v>
      </c>
      <c r="I571" s="3">
        <v>0.94488000000000005</v>
      </c>
      <c r="J571">
        <v>1.5E-3</v>
      </c>
      <c r="K571">
        <v>4.9500000000000002E-2</v>
      </c>
      <c r="L571">
        <f t="shared" si="81"/>
        <v>2.9519845068981459E-2</v>
      </c>
      <c r="M571">
        <f t="shared" si="82"/>
        <v>13.903909200000001</v>
      </c>
      <c r="N571">
        <f t="shared" si="78"/>
        <v>1.7179636363636366</v>
      </c>
      <c r="O571">
        <f t="shared" si="79"/>
        <v>1.5718708812836667E-2</v>
      </c>
      <c r="P571">
        <f t="shared" si="83"/>
        <v>1.6001904023446062E-2</v>
      </c>
      <c r="Q571">
        <f t="shared" si="85"/>
        <v>495139.327604355</v>
      </c>
      <c r="R571">
        <f t="shared" si="85"/>
        <v>504059.97673855093</v>
      </c>
    </row>
    <row r="572" spans="1:18" x14ac:dyDescent="0.2">
      <c r="A572" t="s">
        <v>15</v>
      </c>
      <c r="B572" t="s">
        <v>632</v>
      </c>
      <c r="C572" t="s">
        <v>637</v>
      </c>
      <c r="D572" s="6">
        <v>1253.5551599999999</v>
      </c>
      <c r="E572">
        <f t="shared" si="80"/>
        <v>1253555160</v>
      </c>
      <c r="F572">
        <f t="shared" si="84"/>
        <v>0.21000000000000002</v>
      </c>
      <c r="G572">
        <v>2.1000000000000001E-4</v>
      </c>
      <c r="H572" s="3">
        <v>10.667999999999999</v>
      </c>
      <c r="I572" s="3">
        <v>1.18872</v>
      </c>
      <c r="J572">
        <v>1.5E-3</v>
      </c>
      <c r="K572">
        <v>4.9500000000000002E-2</v>
      </c>
      <c r="L572">
        <f t="shared" si="81"/>
        <v>2.9519845068981459E-2</v>
      </c>
      <c r="M572">
        <f t="shared" si="82"/>
        <v>17.4920148</v>
      </c>
      <c r="N572">
        <f t="shared" si="78"/>
        <v>5.1459740259740263</v>
      </c>
      <c r="O572">
        <f t="shared" si="79"/>
        <v>5.9660055694866782E-3</v>
      </c>
      <c r="P572">
        <f t="shared" si="83"/>
        <v>6.0011235161313882E-3</v>
      </c>
      <c r="Q572">
        <f t="shared" si="85"/>
        <v>187929.17543883037</v>
      </c>
      <c r="R572">
        <f t="shared" si="85"/>
        <v>189035.39075813873</v>
      </c>
    </row>
    <row r="573" spans="1:18" x14ac:dyDescent="0.2">
      <c r="A573" t="s">
        <v>15</v>
      </c>
      <c r="B573" t="s">
        <v>632</v>
      </c>
      <c r="C573" t="s">
        <v>638</v>
      </c>
      <c r="D573" s="6">
        <v>1165.4955</v>
      </c>
      <c r="E573">
        <f t="shared" si="80"/>
        <v>1165495500</v>
      </c>
      <c r="F573">
        <f t="shared" si="84"/>
        <v>0.4</v>
      </c>
      <c r="G573">
        <v>4.0000000000000002E-4</v>
      </c>
      <c r="H573" s="3">
        <v>14.3256</v>
      </c>
      <c r="I573" s="3">
        <v>1.3411200000000001</v>
      </c>
      <c r="J573">
        <v>1.5E-3</v>
      </c>
      <c r="K573">
        <v>4.9500000000000002E-2</v>
      </c>
      <c r="L573">
        <f t="shared" si="81"/>
        <v>2.9519845068981459E-2</v>
      </c>
      <c r="M573">
        <f t="shared" si="82"/>
        <v>19.734580800000003</v>
      </c>
      <c r="N573">
        <f t="shared" si="78"/>
        <v>3.048</v>
      </c>
      <c r="O573">
        <f t="shared" si="79"/>
        <v>9.5044254798574857E-3</v>
      </c>
      <c r="P573">
        <f t="shared" si="83"/>
        <v>9.5995810011777934E-3</v>
      </c>
      <c r="Q573">
        <f t="shared" si="85"/>
        <v>299389.4026155108</v>
      </c>
      <c r="R573">
        <f t="shared" si="85"/>
        <v>302386.80153710052</v>
      </c>
    </row>
    <row r="574" spans="1:18" x14ac:dyDescent="0.2">
      <c r="A574" t="s">
        <v>15</v>
      </c>
      <c r="B574" t="s">
        <v>632</v>
      </c>
      <c r="C574" t="s">
        <v>639</v>
      </c>
      <c r="D574" s="6">
        <v>3833.1851999999999</v>
      </c>
      <c r="E574">
        <f t="shared" si="80"/>
        <v>3833185200</v>
      </c>
      <c r="F574">
        <f t="shared" si="84"/>
        <v>0.27</v>
      </c>
      <c r="G574">
        <v>2.7E-4</v>
      </c>
      <c r="H574" s="3">
        <v>10.972799999999999</v>
      </c>
      <c r="I574" s="3">
        <v>1.9812000000000001</v>
      </c>
      <c r="J574">
        <v>1.2999999999999999E-3</v>
      </c>
      <c r="K574">
        <v>4.9500000000000002E-2</v>
      </c>
      <c r="L574">
        <f t="shared" si="81"/>
        <v>2.8482433831739123E-2</v>
      </c>
      <c r="M574">
        <f t="shared" si="82"/>
        <v>25.266243599999999</v>
      </c>
      <c r="N574">
        <f t="shared" si="78"/>
        <v>5.7812794612794614</v>
      </c>
      <c r="O574">
        <f t="shared" si="79"/>
        <v>1.0669997068773333E-2</v>
      </c>
      <c r="P574">
        <f t="shared" si="83"/>
        <v>1.0728738727860463E-2</v>
      </c>
      <c r="Q574">
        <f t="shared" si="85"/>
        <v>336104.90766635997</v>
      </c>
      <c r="R574">
        <f t="shared" si="85"/>
        <v>337955.26992760459</v>
      </c>
    </row>
    <row r="575" spans="1:18" x14ac:dyDescent="0.2">
      <c r="A575" t="s">
        <v>15</v>
      </c>
      <c r="B575" t="s">
        <v>632</v>
      </c>
      <c r="C575" t="s">
        <v>640</v>
      </c>
      <c r="D575" s="6">
        <v>3470.5865999999996</v>
      </c>
      <c r="E575">
        <f t="shared" si="80"/>
        <v>3470586599.9999995</v>
      </c>
      <c r="F575">
        <f t="shared" si="84"/>
        <v>0.25</v>
      </c>
      <c r="G575">
        <v>2.5000000000000001E-4</v>
      </c>
      <c r="H575" s="3">
        <v>43.586399999999998</v>
      </c>
      <c r="I575" s="3">
        <v>2.2250399999999999</v>
      </c>
      <c r="J575">
        <v>3.0000000000000001E-3</v>
      </c>
      <c r="K575">
        <v>4.9500000000000002E-2</v>
      </c>
      <c r="L575">
        <f t="shared" si="81"/>
        <v>3.5105209789810736E-2</v>
      </c>
      <c r="M575">
        <f t="shared" si="82"/>
        <v>65.482927200000006</v>
      </c>
      <c r="N575">
        <f t="shared" si="78"/>
        <v>16.182109090909094</v>
      </c>
      <c r="O575">
        <f t="shared" si="79"/>
        <v>0.17831378204845497</v>
      </c>
      <c r="P575">
        <f t="shared" si="83"/>
        <v>0.17855249377429083</v>
      </c>
      <c r="Q575">
        <f t="shared" si="85"/>
        <v>5616884.134526331</v>
      </c>
      <c r="R575">
        <f t="shared" si="85"/>
        <v>5624403.5538901612</v>
      </c>
    </row>
    <row r="576" spans="1:18" x14ac:dyDescent="0.2">
      <c r="A576" t="s">
        <v>15</v>
      </c>
      <c r="B576" t="s">
        <v>632</v>
      </c>
      <c r="C576" t="s">
        <v>641</v>
      </c>
      <c r="D576" s="6">
        <v>549.07787999999994</v>
      </c>
      <c r="E576">
        <f t="shared" si="80"/>
        <v>549077879.99999988</v>
      </c>
      <c r="F576">
        <f t="shared" si="84"/>
        <v>0.5</v>
      </c>
      <c r="G576">
        <v>5.0000000000000001E-4</v>
      </c>
      <c r="H576" s="3">
        <v>9.7536000000000005</v>
      </c>
      <c r="I576" s="3">
        <v>2.37744</v>
      </c>
      <c r="J576">
        <v>1E-3</v>
      </c>
      <c r="K576">
        <v>4.9500000000000002E-2</v>
      </c>
      <c r="L576">
        <f t="shared" si="81"/>
        <v>2.6674191150583844E-2</v>
      </c>
      <c r="M576">
        <f t="shared" si="82"/>
        <v>23.322686399999998</v>
      </c>
      <c r="N576">
        <f t="shared" si="78"/>
        <v>2.8817454545454546</v>
      </c>
      <c r="O576">
        <f t="shared" si="79"/>
        <v>8.3020102025824858E-3</v>
      </c>
      <c r="P576">
        <f t="shared" si="83"/>
        <v>8.4025742589676437E-3</v>
      </c>
      <c r="Q576">
        <f t="shared" si="85"/>
        <v>261513.3213813483</v>
      </c>
      <c r="R576">
        <f t="shared" si="85"/>
        <v>264681.08915748075</v>
      </c>
    </row>
    <row r="577" spans="1:18" x14ac:dyDescent="0.2">
      <c r="A577" t="s">
        <v>15</v>
      </c>
      <c r="B577" t="s">
        <v>642</v>
      </c>
      <c r="C577" t="s">
        <v>643</v>
      </c>
      <c r="D577" s="6">
        <v>0.75109709999999985</v>
      </c>
      <c r="E577">
        <f t="shared" si="80"/>
        <v>751097.09999999986</v>
      </c>
      <c r="F577">
        <f t="shared" si="84"/>
        <v>38.629999999999995</v>
      </c>
      <c r="G577">
        <v>3.8629999999999998E-2</v>
      </c>
      <c r="H577" s="3">
        <v>4.2</v>
      </c>
      <c r="I577" s="3">
        <v>0.3</v>
      </c>
      <c r="J577">
        <v>1.472E-2</v>
      </c>
      <c r="K577">
        <v>4.9500000000000002E-2</v>
      </c>
      <c r="L577">
        <f t="shared" si="81"/>
        <v>5.2247824450962155E-2</v>
      </c>
      <c r="M577">
        <f t="shared" si="82"/>
        <v>43.320959999999999</v>
      </c>
      <c r="N577">
        <f t="shared" si="78"/>
        <v>6.9281999388134521E-2</v>
      </c>
      <c r="O577">
        <f t="shared" si="79"/>
        <v>1.4171264738271163E-3</v>
      </c>
      <c r="P577">
        <f t="shared" si="83"/>
        <v>1.1323612254229602E-3</v>
      </c>
      <c r="Q577">
        <f t="shared" si="85"/>
        <v>44639.483925554166</v>
      </c>
      <c r="R577">
        <f t="shared" si="85"/>
        <v>35669.378600823242</v>
      </c>
    </row>
    <row r="578" spans="1:18" x14ac:dyDescent="0.2">
      <c r="A578" t="s">
        <v>15</v>
      </c>
      <c r="B578" t="s">
        <v>642</v>
      </c>
      <c r="C578" t="s">
        <v>644</v>
      </c>
      <c r="D578" s="6">
        <v>1.2949949999999999</v>
      </c>
      <c r="E578">
        <f t="shared" si="80"/>
        <v>1294995</v>
      </c>
      <c r="F578">
        <f t="shared" si="84"/>
        <v>27.85</v>
      </c>
      <c r="G578">
        <v>2.785E-2</v>
      </c>
      <c r="H578" s="3">
        <v>4.7</v>
      </c>
      <c r="I578" s="3">
        <v>0.3</v>
      </c>
      <c r="J578">
        <v>1.2670000000000001E-2</v>
      </c>
      <c r="K578">
        <v>4.9500000000000002E-2</v>
      </c>
      <c r="L578">
        <f t="shared" si="81"/>
        <v>5.0325188789968167E-2</v>
      </c>
      <c r="M578">
        <f t="shared" si="82"/>
        <v>37.28781</v>
      </c>
      <c r="N578">
        <f t="shared" si="78"/>
        <v>8.2715847886404445E-2</v>
      </c>
      <c r="O578">
        <f t="shared" si="79"/>
        <v>2.1121300438971375E-3</v>
      </c>
      <c r="P578">
        <f t="shared" si="83"/>
        <v>2.0339127447731508E-3</v>
      </c>
      <c r="Q578">
        <f t="shared" si="85"/>
        <v>66532.096382759832</v>
      </c>
      <c r="R578">
        <f t="shared" si="85"/>
        <v>64068.251460354251</v>
      </c>
    </row>
    <row r="579" spans="1:18" x14ac:dyDescent="0.2">
      <c r="A579" t="s">
        <v>15</v>
      </c>
      <c r="B579" t="s">
        <v>642</v>
      </c>
      <c r="C579" t="s">
        <v>645</v>
      </c>
      <c r="D579" s="6">
        <v>2.6158899</v>
      </c>
      <c r="E579">
        <f t="shared" si="80"/>
        <v>2615889.9</v>
      </c>
      <c r="F579">
        <f t="shared" si="84"/>
        <v>13.43</v>
      </c>
      <c r="G579">
        <v>1.3429999999999999E-2</v>
      </c>
      <c r="H579" s="3">
        <f>21.5*0.3048</f>
        <v>6.5532000000000004</v>
      </c>
      <c r="I579" s="3">
        <v>0.34</v>
      </c>
      <c r="J579">
        <v>9.1000000000000004E-3</v>
      </c>
      <c r="K579">
        <v>4.9500000000000002E-2</v>
      </c>
      <c r="L579">
        <f t="shared" si="81"/>
        <v>4.6328859290814914E-2</v>
      </c>
      <c r="M579">
        <f t="shared" si="82"/>
        <v>30.352140000000002</v>
      </c>
      <c r="N579">
        <f t="shared" ref="N579:N642" si="86">M579/(1650*9.81*G579)</f>
        <v>0.13962408899117762</v>
      </c>
      <c r="O579">
        <f t="shared" ref="O579:O642" si="87">3.97 * (SQRT(1.65)) * (SQRT(9.81)) * ((N579-K579)^(3/2)) * ((G579)^(3/2)) * H579</f>
        <v>4.4075348584651361E-3</v>
      </c>
      <c r="P579">
        <f t="shared" si="83"/>
        <v>4.6421971605720104E-3</v>
      </c>
      <c r="Q579">
        <f t="shared" si="85"/>
        <v>138837.3480416518</v>
      </c>
      <c r="R579">
        <f t="shared" si="85"/>
        <v>146229.21055801833</v>
      </c>
    </row>
    <row r="580" spans="1:18" x14ac:dyDescent="0.2">
      <c r="A580" t="s">
        <v>15</v>
      </c>
      <c r="B580" t="s">
        <v>642</v>
      </c>
      <c r="C580" t="s">
        <v>646</v>
      </c>
      <c r="D580" s="6">
        <v>2.848989</v>
      </c>
      <c r="E580">
        <f t="shared" ref="E580:E643" si="88">D580*1000000</f>
        <v>2848989</v>
      </c>
      <c r="F580">
        <f t="shared" si="84"/>
        <v>15.17</v>
      </c>
      <c r="G580">
        <v>1.5169999999999999E-2</v>
      </c>
      <c r="H580" s="3">
        <v>4.5110400000000004</v>
      </c>
      <c r="I580" s="3">
        <v>0.38709600000000005</v>
      </c>
      <c r="J580">
        <v>7.8000000000000005E-3</v>
      </c>
      <c r="K580">
        <v>4.9500000000000002E-2</v>
      </c>
      <c r="L580">
        <f t="shared" si="81"/>
        <v>4.4577417993012618E-2</v>
      </c>
      <c r="M580">
        <f t="shared" si="82"/>
        <v>29.619811728000006</v>
      </c>
      <c r="N580">
        <f t="shared" si="86"/>
        <v>0.12062678731947027</v>
      </c>
      <c r="O580">
        <f t="shared" si="87"/>
        <v>2.553711433750808E-3</v>
      </c>
      <c r="P580">
        <f t="shared" si="83"/>
        <v>2.8233547958611575E-3</v>
      </c>
      <c r="Q580">
        <f t="shared" si="85"/>
        <v>80441.910163150445</v>
      </c>
      <c r="R580">
        <f t="shared" si="85"/>
        <v>88935.676069626468</v>
      </c>
    </row>
    <row r="581" spans="1:18" x14ac:dyDescent="0.2">
      <c r="A581" t="s">
        <v>15</v>
      </c>
      <c r="B581" t="s">
        <v>642</v>
      </c>
      <c r="C581" t="s">
        <v>647</v>
      </c>
      <c r="D581" s="6">
        <v>3.8331851999999995</v>
      </c>
      <c r="E581">
        <f t="shared" si="88"/>
        <v>3833185.1999999997</v>
      </c>
      <c r="F581">
        <f t="shared" si="84"/>
        <v>14.200000000000001</v>
      </c>
      <c r="G581">
        <v>1.4200000000000001E-2</v>
      </c>
      <c r="H581" s="3">
        <f>19*0.3048</f>
        <v>5.7911999999999999</v>
      </c>
      <c r="I581" s="3">
        <v>0.46</v>
      </c>
      <c r="J581">
        <v>6.7000000000000002E-3</v>
      </c>
      <c r="K581">
        <v>4.9500000000000002E-2</v>
      </c>
      <c r="L581">
        <f t="shared" ref="L581:L644" si="89">0.15 * J581^(0.25)</f>
        <v>4.2915083288644573E-2</v>
      </c>
      <c r="M581">
        <f t="shared" ref="M581:M644" si="90">1000*9.81*I581*J581</f>
        <v>30.234420000000004</v>
      </c>
      <c r="N581">
        <f t="shared" si="86"/>
        <v>0.1315407597097738</v>
      </c>
      <c r="O581">
        <f t="shared" si="87"/>
        <v>3.6780071805714693E-3</v>
      </c>
      <c r="P581">
        <f t="shared" ref="P581:P644" si="91">3.97 * (SQRT(1.65)) * (SQRT(9.81)) * ((N581-L581)^(3/2)) * ((G581)^(3/2)) * H581</f>
        <v>4.1295944838261826E-3</v>
      </c>
      <c r="Q581">
        <f t="shared" si="85"/>
        <v>115857.22618800128</v>
      </c>
      <c r="R581">
        <f t="shared" si="85"/>
        <v>130082.22624052475</v>
      </c>
    </row>
    <row r="582" spans="1:18" x14ac:dyDescent="0.2">
      <c r="A582" t="s">
        <v>15</v>
      </c>
      <c r="B582" t="s">
        <v>642</v>
      </c>
      <c r="C582" t="s">
        <v>648</v>
      </c>
      <c r="D582" s="6">
        <v>4.9209809999999994</v>
      </c>
      <c r="E582">
        <f t="shared" si="88"/>
        <v>4920980.9999999991</v>
      </c>
      <c r="F582">
        <f t="shared" ref="F582:F645" si="92">G582 * 1000</f>
        <v>5.23</v>
      </c>
      <c r="G582">
        <v>5.2300000000000003E-3</v>
      </c>
      <c r="H582" s="3">
        <v>5.2</v>
      </c>
      <c r="I582" s="3">
        <v>0.5</v>
      </c>
      <c r="J582">
        <v>1.98E-3</v>
      </c>
      <c r="K582">
        <v>4.9500000000000002E-2</v>
      </c>
      <c r="L582">
        <f t="shared" si="89"/>
        <v>3.1641535926024741E-2</v>
      </c>
      <c r="M582">
        <f t="shared" si="90"/>
        <v>9.7119</v>
      </c>
      <c r="N582">
        <f t="shared" si="86"/>
        <v>0.11472275334608031</v>
      </c>
      <c r="O582">
        <f t="shared" si="87"/>
        <v>5.2326483773349245E-4</v>
      </c>
      <c r="P582">
        <f t="shared" si="91"/>
        <v>7.5227587964040235E-4</v>
      </c>
      <c r="Q582">
        <f t="shared" si="85"/>
        <v>16482.842388605011</v>
      </c>
      <c r="R582">
        <f t="shared" si="85"/>
        <v>23696.690208672673</v>
      </c>
    </row>
    <row r="583" spans="1:18" x14ac:dyDescent="0.2">
      <c r="A583" t="s">
        <v>15</v>
      </c>
      <c r="B583" t="s">
        <v>642</v>
      </c>
      <c r="C583" t="s">
        <v>649</v>
      </c>
      <c r="D583" s="6">
        <v>1.3726947</v>
      </c>
      <c r="E583">
        <f t="shared" si="88"/>
        <v>1372694.7</v>
      </c>
      <c r="F583">
        <f t="shared" si="92"/>
        <v>51.83</v>
      </c>
      <c r="G583">
        <v>5.1830000000000001E-2</v>
      </c>
      <c r="H583" s="3">
        <v>7.6</v>
      </c>
      <c r="I583" s="3">
        <v>0.5</v>
      </c>
      <c r="J583">
        <v>3.9699999999999999E-2</v>
      </c>
      <c r="K583">
        <v>4.9500000000000002E-2</v>
      </c>
      <c r="L583">
        <f t="shared" si="89"/>
        <v>6.6955905192623122E-2</v>
      </c>
      <c r="M583">
        <f t="shared" si="90"/>
        <v>194.7285</v>
      </c>
      <c r="N583">
        <f t="shared" si="86"/>
        <v>0.23211080513800947</v>
      </c>
      <c r="O583">
        <f t="shared" si="87"/>
        <v>0.11177433508459475</v>
      </c>
      <c r="P583">
        <f t="shared" si="91"/>
        <v>9.613678245984017E-2</v>
      </c>
      <c r="Q583">
        <f t="shared" si="85"/>
        <v>3520891.5551647348</v>
      </c>
      <c r="R583">
        <f t="shared" si="85"/>
        <v>3028308.6474849652</v>
      </c>
    </row>
    <row r="584" spans="1:18" x14ac:dyDescent="0.2">
      <c r="A584" t="s">
        <v>15</v>
      </c>
      <c r="B584" t="s">
        <v>642</v>
      </c>
      <c r="C584" t="s">
        <v>650</v>
      </c>
      <c r="D584" s="6">
        <v>2.6935895999999997</v>
      </c>
      <c r="E584">
        <f t="shared" si="88"/>
        <v>2693589.5999999996</v>
      </c>
      <c r="F584">
        <f t="shared" si="92"/>
        <v>10.6</v>
      </c>
      <c r="G584">
        <v>1.06E-2</v>
      </c>
      <c r="H584" s="3">
        <v>4.7244000000000002</v>
      </c>
      <c r="I584" s="3">
        <v>0.51206399999999996</v>
      </c>
      <c r="J584">
        <v>2.5000000000000001E-3</v>
      </c>
      <c r="K584">
        <v>4.9500000000000002E-2</v>
      </c>
      <c r="L584">
        <f t="shared" si="89"/>
        <v>3.3541019662496847E-2</v>
      </c>
      <c r="M584">
        <f t="shared" si="90"/>
        <v>12.558369599999999</v>
      </c>
      <c r="N584">
        <f t="shared" si="86"/>
        <v>7.3193825042881647E-2</v>
      </c>
      <c r="O584">
        <f t="shared" si="87"/>
        <v>3.0034832009212921E-4</v>
      </c>
      <c r="P584">
        <f t="shared" si="91"/>
        <v>6.5025442908765382E-4</v>
      </c>
      <c r="Q584">
        <f t="shared" si="85"/>
        <v>9460.9720829020698</v>
      </c>
      <c r="R584">
        <f t="shared" si="85"/>
        <v>20483.014516261097</v>
      </c>
    </row>
    <row r="585" spans="1:18" x14ac:dyDescent="0.2">
      <c r="A585" t="s">
        <v>15</v>
      </c>
      <c r="B585" t="s">
        <v>642</v>
      </c>
      <c r="C585" t="s">
        <v>651</v>
      </c>
      <c r="D585" s="6">
        <v>2.6158899</v>
      </c>
      <c r="E585">
        <f t="shared" si="88"/>
        <v>2615889.9</v>
      </c>
      <c r="F585">
        <f t="shared" si="92"/>
        <v>48.980000000000004</v>
      </c>
      <c r="G585">
        <v>4.8980000000000003E-2</v>
      </c>
      <c r="H585" s="3">
        <v>6.3</v>
      </c>
      <c r="I585" s="3">
        <v>0.6</v>
      </c>
      <c r="J585">
        <v>2.6589999999999999E-2</v>
      </c>
      <c r="K585">
        <v>4.9500000000000002E-2</v>
      </c>
      <c r="L585">
        <f t="shared" si="89"/>
        <v>6.0571850724732673E-2</v>
      </c>
      <c r="M585">
        <f t="shared" si="90"/>
        <v>156.50873999999999</v>
      </c>
      <c r="N585">
        <f t="shared" si="86"/>
        <v>0.19740896098593114</v>
      </c>
      <c r="O585">
        <f t="shared" si="87"/>
        <v>6.2047949315199101E-2</v>
      </c>
      <c r="P585">
        <f t="shared" si="91"/>
        <v>5.5213025327344345E-2</v>
      </c>
      <c r="Q585">
        <f t="shared" si="85"/>
        <v>1954510.4034287718</v>
      </c>
      <c r="R585">
        <f t="shared" si="85"/>
        <v>1739210.2978113468</v>
      </c>
    </row>
    <row r="586" spans="1:18" x14ac:dyDescent="0.2">
      <c r="A586" t="s">
        <v>15</v>
      </c>
      <c r="B586" t="s">
        <v>642</v>
      </c>
      <c r="C586" t="s">
        <v>652</v>
      </c>
      <c r="D586" s="6">
        <v>1.4244945</v>
      </c>
      <c r="E586">
        <f t="shared" si="88"/>
        <v>1424494.5</v>
      </c>
      <c r="F586">
        <f t="shared" si="92"/>
        <v>94.86</v>
      </c>
      <c r="G586">
        <v>9.486E-2</v>
      </c>
      <c r="H586" s="3">
        <v>12.1</v>
      </c>
      <c r="I586" s="3">
        <v>0.6</v>
      </c>
      <c r="J586">
        <v>5.042E-2</v>
      </c>
      <c r="K586">
        <v>4.9500000000000002E-2</v>
      </c>
      <c r="L586">
        <f t="shared" si="89"/>
        <v>7.1079108058515833E-2</v>
      </c>
      <c r="M586">
        <f t="shared" si="90"/>
        <v>296.77211999999997</v>
      </c>
      <c r="N586">
        <f t="shared" si="86"/>
        <v>0.19328004906752533</v>
      </c>
      <c r="O586">
        <f t="shared" si="87"/>
        <v>0.30783994628649353</v>
      </c>
      <c r="P586">
        <f t="shared" si="91"/>
        <v>0.24120641764852269</v>
      </c>
      <c r="Q586">
        <f t="shared" si="85"/>
        <v>9696958.3080245461</v>
      </c>
      <c r="R586">
        <f t="shared" si="85"/>
        <v>7598002.1559284646</v>
      </c>
    </row>
    <row r="587" spans="1:18" x14ac:dyDescent="0.2">
      <c r="A587" t="s">
        <v>15</v>
      </c>
      <c r="B587" t="s">
        <v>642</v>
      </c>
      <c r="C587" t="s">
        <v>653</v>
      </c>
      <c r="D587" s="6">
        <v>14.452144199999999</v>
      </c>
      <c r="E587">
        <f t="shared" si="88"/>
        <v>14452144.199999999</v>
      </c>
      <c r="F587">
        <f t="shared" si="92"/>
        <v>28.23</v>
      </c>
      <c r="G587">
        <v>2.8230000000000002E-2</v>
      </c>
      <c r="H587" s="3">
        <v>9.4</v>
      </c>
      <c r="I587" s="3">
        <v>0.7</v>
      </c>
      <c r="J587">
        <v>6.4099999999999999E-3</v>
      </c>
      <c r="K587">
        <v>4.9500000000000002E-2</v>
      </c>
      <c r="L587">
        <f t="shared" si="89"/>
        <v>4.2442969984584356E-2</v>
      </c>
      <c r="M587">
        <f t="shared" si="90"/>
        <v>44.017469999999996</v>
      </c>
      <c r="N587">
        <f t="shared" si="86"/>
        <v>9.6329930548846573E-2</v>
      </c>
      <c r="O587">
        <f t="shared" si="87"/>
        <v>7.2168291488042451E-3</v>
      </c>
      <c r="P587">
        <f t="shared" si="91"/>
        <v>8.9081328654570073E-3</v>
      </c>
      <c r="Q587">
        <f t="shared" si="85"/>
        <v>227330.11818733372</v>
      </c>
      <c r="R587">
        <f t="shared" si="85"/>
        <v>280606.18526189571</v>
      </c>
    </row>
    <row r="588" spans="1:18" x14ac:dyDescent="0.2">
      <c r="A588" t="s">
        <v>15</v>
      </c>
      <c r="B588" t="s">
        <v>642</v>
      </c>
      <c r="C588" t="s">
        <v>654</v>
      </c>
      <c r="D588" s="6">
        <v>12.846350399999999</v>
      </c>
      <c r="E588">
        <f t="shared" si="88"/>
        <v>12846350.399999999</v>
      </c>
      <c r="F588">
        <f t="shared" si="92"/>
        <v>41.34</v>
      </c>
      <c r="G588">
        <v>4.1340000000000002E-2</v>
      </c>
      <c r="H588" s="3">
        <v>10.199999999999999</v>
      </c>
      <c r="I588" s="3">
        <v>0.7</v>
      </c>
      <c r="J588">
        <v>5.6800000000000002E-3</v>
      </c>
      <c r="K588">
        <v>4.9500000000000002E-2</v>
      </c>
      <c r="L588">
        <f t="shared" si="89"/>
        <v>4.117924150986161E-2</v>
      </c>
      <c r="M588">
        <f t="shared" si="90"/>
        <v>39.004559999999998</v>
      </c>
      <c r="N588">
        <f t="shared" si="86"/>
        <v>5.8289718667077155E-2</v>
      </c>
      <c r="O588">
        <f t="shared" si="87"/>
        <v>1.1284578057461677E-3</v>
      </c>
      <c r="P588">
        <f t="shared" si="91"/>
        <v>3.0648981286584406E-3</v>
      </c>
      <c r="Q588">
        <f t="shared" si="85"/>
        <v>35546.420881004284</v>
      </c>
      <c r="R588">
        <f t="shared" si="85"/>
        <v>96544.291052740882</v>
      </c>
    </row>
    <row r="589" spans="1:18" x14ac:dyDescent="0.2">
      <c r="A589" t="s">
        <v>15</v>
      </c>
      <c r="B589" t="s">
        <v>642</v>
      </c>
      <c r="C589" t="s">
        <v>655</v>
      </c>
      <c r="D589" s="6">
        <v>9.8937617999999983</v>
      </c>
      <c r="E589">
        <f t="shared" si="88"/>
        <v>9893761.7999999989</v>
      </c>
      <c r="F589">
        <f t="shared" si="92"/>
        <v>71.900000000000006</v>
      </c>
      <c r="G589">
        <v>7.1900000000000006E-2</v>
      </c>
      <c r="H589" s="3">
        <v>14.4</v>
      </c>
      <c r="I589" s="3">
        <v>0.7</v>
      </c>
      <c r="J589">
        <v>1.6320000000000001E-2</v>
      </c>
      <c r="K589">
        <v>4.9500000000000002E-2</v>
      </c>
      <c r="L589">
        <f t="shared" si="89"/>
        <v>5.3613146672069491E-2</v>
      </c>
      <c r="M589">
        <f t="shared" si="90"/>
        <v>112.06944000000001</v>
      </c>
      <c r="N589">
        <f t="shared" si="86"/>
        <v>9.629535971677837E-2</v>
      </c>
      <c r="O589">
        <f t="shared" si="87"/>
        <v>4.4887663013081044E-2</v>
      </c>
      <c r="P589">
        <f t="shared" si="91"/>
        <v>3.9101480738866455E-2</v>
      </c>
      <c r="Q589">
        <f t="shared" si="85"/>
        <v>1413961.3849120529</v>
      </c>
      <c r="R589">
        <f t="shared" si="85"/>
        <v>1231696.6432742933</v>
      </c>
    </row>
    <row r="590" spans="1:18" x14ac:dyDescent="0.2">
      <c r="A590" t="s">
        <v>15</v>
      </c>
      <c r="B590" t="s">
        <v>642</v>
      </c>
      <c r="C590" t="s">
        <v>656</v>
      </c>
      <c r="D590" s="6">
        <v>12.924050099999999</v>
      </c>
      <c r="E590">
        <f t="shared" si="88"/>
        <v>12924050.1</v>
      </c>
      <c r="F590">
        <f t="shared" si="92"/>
        <v>5.54</v>
      </c>
      <c r="G590">
        <v>5.5399999999999998E-3</v>
      </c>
      <c r="H590" s="3">
        <v>9.6</v>
      </c>
      <c r="I590" s="3">
        <v>0.8</v>
      </c>
      <c r="J590">
        <v>1.3699999999999999E-3</v>
      </c>
      <c r="K590">
        <v>4.9500000000000002E-2</v>
      </c>
      <c r="L590">
        <f t="shared" si="89"/>
        <v>2.8858343655682642E-2</v>
      </c>
      <c r="M590">
        <f t="shared" si="90"/>
        <v>10.751759999999999</v>
      </c>
      <c r="N590">
        <f t="shared" si="86"/>
        <v>0.11989935455639426</v>
      </c>
      <c r="O590">
        <f t="shared" si="87"/>
        <v>1.1810162650925527E-3</v>
      </c>
      <c r="P590">
        <f t="shared" si="91"/>
        <v>1.7368346301610701E-3</v>
      </c>
      <c r="Q590">
        <f t="shared" si="85"/>
        <v>37202.012350415411</v>
      </c>
      <c r="R590">
        <f t="shared" si="85"/>
        <v>54710.29085007371</v>
      </c>
    </row>
    <row r="591" spans="1:18" x14ac:dyDescent="0.2">
      <c r="A591" t="s">
        <v>15</v>
      </c>
      <c r="B591" t="s">
        <v>642</v>
      </c>
      <c r="C591" t="s">
        <v>657</v>
      </c>
      <c r="D591" s="6">
        <v>20.331421499999998</v>
      </c>
      <c r="E591">
        <f t="shared" si="88"/>
        <v>20331421.499999996</v>
      </c>
      <c r="F591">
        <f t="shared" si="92"/>
        <v>12.94</v>
      </c>
      <c r="G591">
        <v>1.294E-2</v>
      </c>
      <c r="H591" s="3">
        <v>12.1</v>
      </c>
      <c r="I591" s="3">
        <v>0.8</v>
      </c>
      <c r="J591">
        <v>1.57E-3</v>
      </c>
      <c r="K591">
        <v>4.9500000000000002E-2</v>
      </c>
      <c r="L591">
        <f t="shared" si="89"/>
        <v>2.9858375274404214E-2</v>
      </c>
      <c r="M591">
        <f t="shared" si="90"/>
        <v>12.32136</v>
      </c>
      <c r="N591">
        <f t="shared" si="86"/>
        <v>5.8826284483162385E-2</v>
      </c>
      <c r="O591">
        <f t="shared" si="87"/>
        <v>2.5622219980840362E-4</v>
      </c>
      <c r="P591">
        <f t="shared" si="91"/>
        <v>1.4025859796414262E-3</v>
      </c>
      <c r="Q591">
        <f t="shared" ref="Q591:R654" si="93">O591 * 31500000</f>
        <v>8070.9992939647136</v>
      </c>
      <c r="R591">
        <f t="shared" si="93"/>
        <v>44181.458358704927</v>
      </c>
    </row>
    <row r="592" spans="1:18" x14ac:dyDescent="0.2">
      <c r="A592" t="s">
        <v>15</v>
      </c>
      <c r="B592" t="s">
        <v>642</v>
      </c>
      <c r="C592" t="s">
        <v>658</v>
      </c>
      <c r="D592" s="6">
        <v>8.1066686999999984</v>
      </c>
      <c r="E592">
        <f t="shared" si="88"/>
        <v>8106668.6999999983</v>
      </c>
      <c r="F592">
        <f t="shared" si="92"/>
        <v>12.41</v>
      </c>
      <c r="G592">
        <v>1.2410000000000001E-2</v>
      </c>
      <c r="H592" s="3">
        <v>6.6446400000000008</v>
      </c>
      <c r="I592" s="3">
        <v>0.85648800000000003</v>
      </c>
      <c r="J592">
        <v>5.8999999999999999E-3</v>
      </c>
      <c r="K592">
        <v>4.9500000000000002E-2</v>
      </c>
      <c r="L592">
        <f t="shared" si="89"/>
        <v>4.1572320037140544E-2</v>
      </c>
      <c r="M592">
        <f t="shared" si="90"/>
        <v>49.572668952000008</v>
      </c>
      <c r="N592">
        <f t="shared" si="86"/>
        <v>0.24678432349278442</v>
      </c>
      <c r="O592">
        <f t="shared" si="87"/>
        <v>1.285686182481484E-2</v>
      </c>
      <c r="P592">
        <f t="shared" si="91"/>
        <v>1.3639556576973249E-2</v>
      </c>
      <c r="Q592">
        <f t="shared" si="93"/>
        <v>404991.14748166746</v>
      </c>
      <c r="R592">
        <f t="shared" si="93"/>
        <v>429646.03217465733</v>
      </c>
    </row>
    <row r="593" spans="1:18" x14ac:dyDescent="0.2">
      <c r="A593" t="s">
        <v>15</v>
      </c>
      <c r="B593" t="s">
        <v>642</v>
      </c>
      <c r="C593" t="s">
        <v>659</v>
      </c>
      <c r="D593" s="6">
        <v>10.9556577</v>
      </c>
      <c r="E593">
        <f t="shared" si="88"/>
        <v>10955657.699999999</v>
      </c>
      <c r="F593">
        <f t="shared" si="92"/>
        <v>7.0299999999999994</v>
      </c>
      <c r="G593">
        <v>7.0299999999999998E-3</v>
      </c>
      <c r="H593" s="3">
        <f>29.2*0.3048</f>
        <v>8.9001599999999996</v>
      </c>
      <c r="I593" s="3">
        <v>0.89</v>
      </c>
      <c r="J593">
        <v>1.8E-3</v>
      </c>
      <c r="K593">
        <v>4.9500000000000002E-2</v>
      </c>
      <c r="L593">
        <f t="shared" si="89"/>
        <v>3.0896507158606763E-2</v>
      </c>
      <c r="M593">
        <f t="shared" si="90"/>
        <v>15.715619999999999</v>
      </c>
      <c r="N593">
        <f t="shared" si="86"/>
        <v>0.13810940126729601</v>
      </c>
      <c r="O593">
        <f t="shared" si="87"/>
        <v>2.2101283084322342E-3</v>
      </c>
      <c r="P593">
        <f t="shared" si="91"/>
        <v>2.9414963478301228E-3</v>
      </c>
      <c r="Q593">
        <f t="shared" si="93"/>
        <v>69619.041715615371</v>
      </c>
      <c r="R593">
        <f t="shared" si="93"/>
        <v>92657.134956648864</v>
      </c>
    </row>
    <row r="594" spans="1:18" x14ac:dyDescent="0.2">
      <c r="A594" t="s">
        <v>15</v>
      </c>
      <c r="B594" t="s">
        <v>642</v>
      </c>
      <c r="C594" t="s">
        <v>660</v>
      </c>
      <c r="D594" s="6">
        <v>101.00961</v>
      </c>
      <c r="E594">
        <f t="shared" si="88"/>
        <v>101009610</v>
      </c>
      <c r="F594">
        <f t="shared" si="92"/>
        <v>11.43</v>
      </c>
      <c r="G594">
        <v>1.1429999999999999E-2</v>
      </c>
      <c r="H594" s="3">
        <v>12.8</v>
      </c>
      <c r="I594" s="3">
        <v>0.9</v>
      </c>
      <c r="J594">
        <v>2.7299999999999998E-3</v>
      </c>
      <c r="K594">
        <v>4.9500000000000002E-2</v>
      </c>
      <c r="L594">
        <f t="shared" si="89"/>
        <v>3.4287192112874766E-2</v>
      </c>
      <c r="M594">
        <f t="shared" si="90"/>
        <v>24.103169999999999</v>
      </c>
      <c r="N594">
        <f t="shared" si="86"/>
        <v>0.13027916964924841</v>
      </c>
      <c r="O594">
        <f t="shared" si="87"/>
        <v>5.7358181613451943E-3</v>
      </c>
      <c r="P594">
        <f t="shared" si="91"/>
        <v>7.4301692376777494E-3</v>
      </c>
      <c r="Q594">
        <f t="shared" si="93"/>
        <v>180678.27208237362</v>
      </c>
      <c r="R594">
        <f t="shared" si="93"/>
        <v>234050.33098684909</v>
      </c>
    </row>
    <row r="595" spans="1:18" x14ac:dyDescent="0.2">
      <c r="A595" t="s">
        <v>15</v>
      </c>
      <c r="B595" t="s">
        <v>642</v>
      </c>
      <c r="C595" t="s">
        <v>661</v>
      </c>
      <c r="D595" s="6">
        <v>29.784884999999999</v>
      </c>
      <c r="E595">
        <f t="shared" si="88"/>
        <v>29784885</v>
      </c>
      <c r="F595">
        <f t="shared" si="92"/>
        <v>41.44</v>
      </c>
      <c r="G595">
        <v>4.1439999999999998E-2</v>
      </c>
      <c r="H595" s="3">
        <v>16.73</v>
      </c>
      <c r="I595" s="3">
        <v>0.9</v>
      </c>
      <c r="J595">
        <v>6.4999999999999997E-3</v>
      </c>
      <c r="K595">
        <v>4.9500000000000002E-2</v>
      </c>
      <c r="L595">
        <f t="shared" si="89"/>
        <v>4.2591172716505157E-2</v>
      </c>
      <c r="M595">
        <f t="shared" si="90"/>
        <v>57.388500000000001</v>
      </c>
      <c r="N595">
        <f t="shared" si="86"/>
        <v>8.5556335556335558E-2</v>
      </c>
      <c r="O595">
        <f t="shared" si="87"/>
        <v>1.5433517682475788E-2</v>
      </c>
      <c r="P595">
        <f t="shared" si="91"/>
        <v>2.0075540040744563E-2</v>
      </c>
      <c r="Q595">
        <f t="shared" si="93"/>
        <v>486155.80699798733</v>
      </c>
      <c r="R595">
        <f t="shared" si="93"/>
        <v>632379.51128345379</v>
      </c>
    </row>
    <row r="596" spans="1:18" x14ac:dyDescent="0.2">
      <c r="A596" t="s">
        <v>15</v>
      </c>
      <c r="B596" t="s">
        <v>642</v>
      </c>
      <c r="C596" t="s">
        <v>662</v>
      </c>
      <c r="D596" s="6">
        <v>74.85071099999999</v>
      </c>
      <c r="E596">
        <f t="shared" si="88"/>
        <v>74850710.999999985</v>
      </c>
      <c r="F596">
        <f t="shared" si="92"/>
        <v>8.4</v>
      </c>
      <c r="G596">
        <v>8.3999999999999995E-3</v>
      </c>
      <c r="H596" s="3">
        <f>45.9*0.3048</f>
        <v>13.990320000000001</v>
      </c>
      <c r="I596" s="3">
        <v>0.91</v>
      </c>
      <c r="J596">
        <v>2.9999999999999997E-4</v>
      </c>
      <c r="K596">
        <v>4.9500000000000002E-2</v>
      </c>
      <c r="L596">
        <f t="shared" si="89"/>
        <v>1.9741110194287387E-2</v>
      </c>
      <c r="M596">
        <f t="shared" si="90"/>
        <v>2.6781299999999999</v>
      </c>
      <c r="N596">
        <f t="shared" si="86"/>
        <v>1.9696969696969695E-2</v>
      </c>
      <c r="O596" t="e">
        <f t="shared" si="87"/>
        <v>#NUM!</v>
      </c>
      <c r="P596" t="e">
        <f t="shared" si="91"/>
        <v>#NUM!</v>
      </c>
      <c r="Q596" t="e">
        <f t="shared" si="93"/>
        <v>#NUM!</v>
      </c>
      <c r="R596" t="e">
        <f t="shared" si="93"/>
        <v>#NUM!</v>
      </c>
    </row>
    <row r="597" spans="1:18" x14ac:dyDescent="0.2">
      <c r="A597" t="s">
        <v>15</v>
      </c>
      <c r="B597" t="s">
        <v>642</v>
      </c>
      <c r="C597" t="s">
        <v>663</v>
      </c>
      <c r="D597" s="6">
        <v>49.468809</v>
      </c>
      <c r="E597">
        <f t="shared" si="88"/>
        <v>49468809</v>
      </c>
      <c r="F597">
        <f t="shared" si="92"/>
        <v>45.05</v>
      </c>
      <c r="G597">
        <v>4.505E-2</v>
      </c>
      <c r="H597" s="3">
        <f>37.3*0.3048</f>
        <v>11.36904</v>
      </c>
      <c r="I597" s="3">
        <v>0.98</v>
      </c>
      <c r="J597">
        <v>3.0999999999999999E-3</v>
      </c>
      <c r="K597">
        <v>4.9500000000000002E-2</v>
      </c>
      <c r="L597">
        <f t="shared" si="89"/>
        <v>3.5394165926558502E-2</v>
      </c>
      <c r="M597">
        <f t="shared" si="90"/>
        <v>29.802779999999995</v>
      </c>
      <c r="N597">
        <f t="shared" si="86"/>
        <v>4.0870413345441087E-2</v>
      </c>
      <c r="O597" t="e">
        <f t="shared" si="87"/>
        <v>#NUM!</v>
      </c>
      <c r="P597">
        <f t="shared" si="91"/>
        <v>7.036514099792641E-4</v>
      </c>
      <c r="Q597" t="e">
        <f t="shared" si="93"/>
        <v>#NUM!</v>
      </c>
      <c r="R597">
        <f t="shared" si="93"/>
        <v>22165.019414346818</v>
      </c>
    </row>
    <row r="598" spans="1:18" x14ac:dyDescent="0.2">
      <c r="A598" t="s">
        <v>15</v>
      </c>
      <c r="B598" t="s">
        <v>642</v>
      </c>
      <c r="C598" t="s">
        <v>664</v>
      </c>
      <c r="D598" s="6">
        <v>14.1154455</v>
      </c>
      <c r="E598">
        <f t="shared" si="88"/>
        <v>14115445.5</v>
      </c>
      <c r="F598">
        <f t="shared" si="92"/>
        <v>18.66</v>
      </c>
      <c r="G598">
        <v>1.866E-2</v>
      </c>
      <c r="H598" s="3">
        <v>10.515600000000001</v>
      </c>
      <c r="I598" s="3">
        <v>0.98145600000000011</v>
      </c>
      <c r="J598">
        <v>5.1000000000000004E-3</v>
      </c>
      <c r="K598">
        <v>4.9500000000000002E-2</v>
      </c>
      <c r="L598">
        <f t="shared" si="89"/>
        <v>4.0085176766756832E-2</v>
      </c>
      <c r="M598">
        <f t="shared" si="90"/>
        <v>49.103225136000006</v>
      </c>
      <c r="N598">
        <f t="shared" si="86"/>
        <v>0.16257187956737801</v>
      </c>
      <c r="O598">
        <f t="shared" si="87"/>
        <v>1.6277976475833761E-2</v>
      </c>
      <c r="P598">
        <f t="shared" si="91"/>
        <v>1.8352782406098288E-2</v>
      </c>
      <c r="Q598">
        <f t="shared" si="93"/>
        <v>512756.25898876344</v>
      </c>
      <c r="R598">
        <f t="shared" si="93"/>
        <v>578112.64579209604</v>
      </c>
    </row>
    <row r="599" spans="1:18" x14ac:dyDescent="0.2">
      <c r="A599" t="s">
        <v>15</v>
      </c>
      <c r="B599" t="s">
        <v>642</v>
      </c>
      <c r="C599" t="s">
        <v>665</v>
      </c>
      <c r="D599" s="6">
        <v>69.670730999999989</v>
      </c>
      <c r="E599">
        <f t="shared" si="88"/>
        <v>69670730.999999985</v>
      </c>
      <c r="F599">
        <f t="shared" si="92"/>
        <v>3.47</v>
      </c>
      <c r="G599">
        <v>3.47E-3</v>
      </c>
      <c r="H599" s="3">
        <v>10.8</v>
      </c>
      <c r="I599" s="3">
        <v>1</v>
      </c>
      <c r="J599">
        <v>1E-4</v>
      </c>
      <c r="K599">
        <v>4.9500000000000002E-2</v>
      </c>
      <c r="L599">
        <f t="shared" si="89"/>
        <v>1.5000000000000003E-2</v>
      </c>
      <c r="M599">
        <f t="shared" si="90"/>
        <v>0.98100000000000009</v>
      </c>
      <c r="N599">
        <f t="shared" si="86"/>
        <v>1.7465723517596718E-2</v>
      </c>
      <c r="O599" t="e">
        <f t="shared" si="87"/>
        <v>#NUM!</v>
      </c>
      <c r="P599">
        <f t="shared" si="91"/>
        <v>4.3171935181673021E-6</v>
      </c>
      <c r="Q599" t="e">
        <f t="shared" si="93"/>
        <v>#NUM!</v>
      </c>
      <c r="R599">
        <f t="shared" si="93"/>
        <v>135.99159582227003</v>
      </c>
    </row>
    <row r="600" spans="1:18" x14ac:dyDescent="0.2">
      <c r="A600" t="s">
        <v>15</v>
      </c>
      <c r="B600" t="s">
        <v>642</v>
      </c>
      <c r="C600" t="s">
        <v>666</v>
      </c>
      <c r="D600" s="6">
        <v>10.411759799999999</v>
      </c>
      <c r="E600">
        <f t="shared" si="88"/>
        <v>10411759.799999999</v>
      </c>
      <c r="F600">
        <f t="shared" si="92"/>
        <v>29.17</v>
      </c>
      <c r="G600">
        <v>2.9170000000000001E-2</v>
      </c>
      <c r="H600" s="3">
        <v>10.8</v>
      </c>
      <c r="I600" s="3">
        <v>1</v>
      </c>
      <c r="J600">
        <v>5.9800000000000001E-3</v>
      </c>
      <c r="K600">
        <v>4.9500000000000002E-2</v>
      </c>
      <c r="L600">
        <f t="shared" si="89"/>
        <v>4.1712532213068872E-2</v>
      </c>
      <c r="M600">
        <f t="shared" si="90"/>
        <v>58.663800000000002</v>
      </c>
      <c r="N600">
        <f t="shared" si="86"/>
        <v>0.12424554076936661</v>
      </c>
      <c r="O600">
        <f t="shared" si="87"/>
        <v>1.7561973364429929E-2</v>
      </c>
      <c r="P600">
        <f t="shared" si="91"/>
        <v>2.0376842876825361E-2</v>
      </c>
      <c r="Q600">
        <f t="shared" si="93"/>
        <v>553202.16097954276</v>
      </c>
      <c r="R600">
        <f t="shared" si="93"/>
        <v>641870.55061999883</v>
      </c>
    </row>
    <row r="601" spans="1:18" x14ac:dyDescent="0.2">
      <c r="A601" t="s">
        <v>15</v>
      </c>
      <c r="B601" t="s">
        <v>642</v>
      </c>
      <c r="C601" t="s">
        <v>667</v>
      </c>
      <c r="D601" s="6">
        <v>53.612792999999996</v>
      </c>
      <c r="E601">
        <f t="shared" si="88"/>
        <v>53612793</v>
      </c>
      <c r="F601">
        <f t="shared" si="92"/>
        <v>36.57</v>
      </c>
      <c r="G601">
        <v>3.6569999999999998E-2</v>
      </c>
      <c r="H601" s="3">
        <v>17.899999999999999</v>
      </c>
      <c r="I601" s="3">
        <v>1</v>
      </c>
      <c r="J601">
        <v>1.4599999999999999E-3</v>
      </c>
      <c r="K601">
        <v>4.9500000000000002E-2</v>
      </c>
      <c r="L601">
        <f t="shared" si="89"/>
        <v>2.9321046926302372E-2</v>
      </c>
      <c r="M601">
        <f t="shared" si="90"/>
        <v>14.3226</v>
      </c>
      <c r="N601">
        <f t="shared" si="86"/>
        <v>2.4196020914642735E-2</v>
      </c>
      <c r="O601" t="e">
        <f t="shared" si="87"/>
        <v>#NUM!</v>
      </c>
      <c r="P601" t="e">
        <f t="shared" si="91"/>
        <v>#NUM!</v>
      </c>
      <c r="Q601" t="e">
        <f t="shared" si="93"/>
        <v>#NUM!</v>
      </c>
      <c r="R601" t="e">
        <f t="shared" si="93"/>
        <v>#NUM!</v>
      </c>
    </row>
    <row r="602" spans="1:18" x14ac:dyDescent="0.2">
      <c r="A602" t="s">
        <v>15</v>
      </c>
      <c r="B602" t="s">
        <v>642</v>
      </c>
      <c r="C602" t="s">
        <v>668</v>
      </c>
      <c r="D602" s="6">
        <v>81.32568599999999</v>
      </c>
      <c r="E602">
        <f t="shared" si="88"/>
        <v>81325685.999999985</v>
      </c>
      <c r="F602">
        <f t="shared" si="92"/>
        <v>60.68</v>
      </c>
      <c r="G602">
        <v>6.0679999999999998E-2</v>
      </c>
      <c r="H602" s="3">
        <v>21</v>
      </c>
      <c r="I602" s="3">
        <v>1</v>
      </c>
      <c r="J602">
        <v>7.5100000000000002E-3</v>
      </c>
      <c r="K602">
        <v>4.9500000000000002E-2</v>
      </c>
      <c r="L602">
        <f t="shared" si="89"/>
        <v>4.4157171149162136E-2</v>
      </c>
      <c r="M602">
        <f t="shared" si="90"/>
        <v>73.673100000000005</v>
      </c>
      <c r="N602">
        <f t="shared" si="86"/>
        <v>7.5008489642635984E-2</v>
      </c>
      <c r="O602">
        <f t="shared" si="87"/>
        <v>2.0425925928220501E-2</v>
      </c>
      <c r="P602">
        <f t="shared" si="91"/>
        <v>2.7168472977928303E-2</v>
      </c>
      <c r="Q602">
        <f t="shared" si="93"/>
        <v>643416.66673894576</v>
      </c>
      <c r="R602">
        <f t="shared" si="93"/>
        <v>855806.89880474156</v>
      </c>
    </row>
    <row r="603" spans="1:18" x14ac:dyDescent="0.2">
      <c r="A603" t="s">
        <v>15</v>
      </c>
      <c r="B603" t="s">
        <v>642</v>
      </c>
      <c r="C603" t="s">
        <v>669</v>
      </c>
      <c r="D603" s="6">
        <v>20.745819899999997</v>
      </c>
      <c r="E603">
        <f t="shared" si="88"/>
        <v>20745819.899999999</v>
      </c>
      <c r="F603">
        <f t="shared" si="92"/>
        <v>55.27</v>
      </c>
      <c r="G603">
        <v>5.527E-2</v>
      </c>
      <c r="H603" s="3">
        <v>25.9</v>
      </c>
      <c r="I603" s="3">
        <v>1</v>
      </c>
      <c r="J603">
        <v>7.3499999999999998E-3</v>
      </c>
      <c r="K603">
        <v>4.9500000000000002E-2</v>
      </c>
      <c r="L603">
        <f t="shared" si="89"/>
        <v>4.3920077099679052E-2</v>
      </c>
      <c r="M603">
        <f t="shared" si="90"/>
        <v>72.103499999999997</v>
      </c>
      <c r="N603">
        <f t="shared" si="86"/>
        <v>8.059608204352188E-2</v>
      </c>
      <c r="O603">
        <f t="shared" si="87"/>
        <v>2.9475382777841185E-2</v>
      </c>
      <c r="P603">
        <f t="shared" si="91"/>
        <v>3.7754956777182581E-2</v>
      </c>
      <c r="Q603">
        <f t="shared" si="93"/>
        <v>928474.55750199733</v>
      </c>
      <c r="R603">
        <f t="shared" si="93"/>
        <v>1189281.1384812514</v>
      </c>
    </row>
    <row r="604" spans="1:18" x14ac:dyDescent="0.2">
      <c r="A604" t="s">
        <v>15</v>
      </c>
      <c r="B604" t="s">
        <v>642</v>
      </c>
      <c r="C604" t="s">
        <v>670</v>
      </c>
      <c r="D604" s="6">
        <v>56.461781999999999</v>
      </c>
      <c r="E604">
        <f t="shared" si="88"/>
        <v>56461782</v>
      </c>
      <c r="F604">
        <f t="shared" si="92"/>
        <v>39.199999999999996</v>
      </c>
      <c r="G604">
        <v>3.9199999999999999E-2</v>
      </c>
      <c r="H604" s="3">
        <v>17.2</v>
      </c>
      <c r="I604" s="3">
        <v>1.1000000000000001</v>
      </c>
      <c r="J604">
        <v>3.9100000000000003E-3</v>
      </c>
      <c r="K604">
        <v>4.9500000000000002E-2</v>
      </c>
      <c r="L604">
        <f t="shared" si="89"/>
        <v>3.7508996761813199E-2</v>
      </c>
      <c r="M604">
        <f t="shared" si="90"/>
        <v>42.192810000000001</v>
      </c>
      <c r="N604">
        <f t="shared" si="86"/>
        <v>6.6496598639455784E-2</v>
      </c>
      <c r="O604">
        <f t="shared" si="87"/>
        <v>4.7246273376753715E-3</v>
      </c>
      <c r="P604">
        <f t="shared" si="91"/>
        <v>1.0523082178677513E-2</v>
      </c>
      <c r="Q604">
        <f t="shared" si="93"/>
        <v>148825.76113677421</v>
      </c>
      <c r="R604">
        <f t="shared" si="93"/>
        <v>331477.08862834168</v>
      </c>
    </row>
    <row r="605" spans="1:18" x14ac:dyDescent="0.2">
      <c r="A605" t="s">
        <v>15</v>
      </c>
      <c r="B605" t="s">
        <v>642</v>
      </c>
      <c r="C605" t="s">
        <v>671</v>
      </c>
      <c r="D605" s="6">
        <v>79.512692999999999</v>
      </c>
      <c r="E605">
        <f t="shared" si="88"/>
        <v>79512693</v>
      </c>
      <c r="F605">
        <f t="shared" si="92"/>
        <v>59.83</v>
      </c>
      <c r="G605">
        <v>5.9830000000000001E-2</v>
      </c>
      <c r="H605" s="3">
        <v>19.3</v>
      </c>
      <c r="I605" s="3">
        <v>1.1000000000000001</v>
      </c>
      <c r="J605">
        <v>4.96E-3</v>
      </c>
      <c r="K605">
        <v>4.9500000000000002E-2</v>
      </c>
      <c r="L605">
        <f t="shared" si="89"/>
        <v>3.9807204342296017E-2</v>
      </c>
      <c r="M605">
        <f t="shared" si="90"/>
        <v>53.523359999999997</v>
      </c>
      <c r="N605">
        <f t="shared" si="86"/>
        <v>5.5267702936096716E-2</v>
      </c>
      <c r="O605">
        <f t="shared" si="87"/>
        <v>1.9760918269658657E-3</v>
      </c>
      <c r="P605">
        <f t="shared" si="91"/>
        <v>8.6723748085479196E-3</v>
      </c>
      <c r="Q605">
        <f t="shared" si="93"/>
        <v>62246.892549424767</v>
      </c>
      <c r="R605">
        <f t="shared" si="93"/>
        <v>273179.80646925949</v>
      </c>
    </row>
    <row r="606" spans="1:18" x14ac:dyDescent="0.2">
      <c r="A606" t="s">
        <v>15</v>
      </c>
      <c r="B606" t="s">
        <v>642</v>
      </c>
      <c r="C606" t="s">
        <v>672</v>
      </c>
      <c r="D606" s="6">
        <v>101.527608</v>
      </c>
      <c r="E606">
        <f t="shared" si="88"/>
        <v>101527608</v>
      </c>
      <c r="F606">
        <f t="shared" si="92"/>
        <v>15.62</v>
      </c>
      <c r="G606">
        <v>1.5619999999999998E-2</v>
      </c>
      <c r="H606" s="3">
        <v>15.910560000000002</v>
      </c>
      <c r="I606" s="3">
        <v>1.2252959999999999</v>
      </c>
      <c r="J606">
        <v>1.7000000000000001E-3</v>
      </c>
      <c r="K606">
        <v>4.9500000000000002E-2</v>
      </c>
      <c r="L606">
        <f t="shared" si="89"/>
        <v>3.0458147773033958E-2</v>
      </c>
      <c r="M606">
        <f t="shared" si="90"/>
        <v>20.434261392</v>
      </c>
      <c r="N606">
        <f t="shared" si="86"/>
        <v>8.0821138400651846E-2</v>
      </c>
      <c r="O606">
        <f t="shared" si="87"/>
        <v>2.749984844611841E-3</v>
      </c>
      <c r="P606">
        <f t="shared" si="91"/>
        <v>5.6071381877012549E-3</v>
      </c>
      <c r="Q606">
        <f t="shared" si="93"/>
        <v>86624.522605272985</v>
      </c>
      <c r="R606">
        <f t="shared" si="93"/>
        <v>176624.85291258953</v>
      </c>
    </row>
    <row r="607" spans="1:18" x14ac:dyDescent="0.2">
      <c r="A607" t="s">
        <v>15</v>
      </c>
      <c r="B607" t="s">
        <v>642</v>
      </c>
      <c r="C607" t="s">
        <v>673</v>
      </c>
      <c r="D607" s="6">
        <v>46.878819</v>
      </c>
      <c r="E607">
        <f t="shared" si="88"/>
        <v>46878819</v>
      </c>
      <c r="F607">
        <f t="shared" si="92"/>
        <v>4.8</v>
      </c>
      <c r="G607">
        <v>4.7999999999999996E-3</v>
      </c>
      <c r="H607" s="3">
        <v>13.1</v>
      </c>
      <c r="I607" s="3">
        <v>1.3</v>
      </c>
      <c r="J607">
        <v>1.6100000000000001E-3</v>
      </c>
      <c r="K607">
        <v>4.9500000000000002E-2</v>
      </c>
      <c r="L607">
        <f t="shared" si="89"/>
        <v>3.0046765535548903E-2</v>
      </c>
      <c r="M607">
        <f t="shared" si="90"/>
        <v>20.532330000000002</v>
      </c>
      <c r="N607">
        <f t="shared" si="86"/>
        <v>0.26426767676767682</v>
      </c>
      <c r="O607">
        <f t="shared" si="87"/>
        <v>6.9255379448873115E-3</v>
      </c>
      <c r="P607">
        <f t="shared" si="91"/>
        <v>7.8874865860940942E-3</v>
      </c>
      <c r="Q607">
        <f t="shared" si="93"/>
        <v>218154.4452639503</v>
      </c>
      <c r="R607">
        <f t="shared" si="93"/>
        <v>248455.82746196396</v>
      </c>
    </row>
    <row r="608" spans="1:18" x14ac:dyDescent="0.2">
      <c r="A608" t="s">
        <v>15</v>
      </c>
      <c r="B608" t="s">
        <v>642</v>
      </c>
      <c r="C608" t="s">
        <v>674</v>
      </c>
      <c r="D608" s="6">
        <v>229.99111199999999</v>
      </c>
      <c r="E608">
        <f t="shared" si="88"/>
        <v>229991112</v>
      </c>
      <c r="F608">
        <f t="shared" si="92"/>
        <v>44.3</v>
      </c>
      <c r="G608">
        <v>4.4299999999999999E-2</v>
      </c>
      <c r="H608" s="3">
        <v>29.7</v>
      </c>
      <c r="I608" s="3">
        <v>1.3</v>
      </c>
      <c r="J608">
        <v>1.49E-3</v>
      </c>
      <c r="K608">
        <v>4.9500000000000002E-2</v>
      </c>
      <c r="L608">
        <f t="shared" si="89"/>
        <v>2.9470521847311172E-2</v>
      </c>
      <c r="M608">
        <f t="shared" si="90"/>
        <v>19.00197</v>
      </c>
      <c r="N608">
        <f t="shared" si="86"/>
        <v>2.6499760585539364E-2</v>
      </c>
      <c r="O608" t="e">
        <f t="shared" si="87"/>
        <v>#NUM!</v>
      </c>
      <c r="P608" t="e">
        <f t="shared" si="91"/>
        <v>#NUM!</v>
      </c>
      <c r="Q608" t="e">
        <f t="shared" si="93"/>
        <v>#NUM!</v>
      </c>
      <c r="R608" t="e">
        <f t="shared" si="93"/>
        <v>#NUM!</v>
      </c>
    </row>
    <row r="609" spans="1:18" x14ac:dyDescent="0.2">
      <c r="A609" t="s">
        <v>15</v>
      </c>
      <c r="B609" t="s">
        <v>642</v>
      </c>
      <c r="C609" t="s">
        <v>675</v>
      </c>
      <c r="D609" s="6">
        <v>57.238779000000001</v>
      </c>
      <c r="E609">
        <f t="shared" si="88"/>
        <v>57238779</v>
      </c>
      <c r="F609">
        <f t="shared" si="92"/>
        <v>15.17</v>
      </c>
      <c r="G609">
        <v>1.5169999999999999E-2</v>
      </c>
      <c r="H609" s="3">
        <v>13.929360000000001</v>
      </c>
      <c r="I609" s="3">
        <v>1.3685520000000002</v>
      </c>
      <c r="J609">
        <v>1.9E-3</v>
      </c>
      <c r="K609">
        <v>4.9500000000000002E-2</v>
      </c>
      <c r="L609">
        <f t="shared" si="89"/>
        <v>3.131696444894766E-2</v>
      </c>
      <c r="M609">
        <f t="shared" si="90"/>
        <v>25.508440728000004</v>
      </c>
      <c r="N609">
        <f t="shared" si="86"/>
        <v>0.10388321447833644</v>
      </c>
      <c r="O609">
        <f t="shared" si="87"/>
        <v>5.2719808961402227E-3</v>
      </c>
      <c r="P609">
        <f t="shared" si="91"/>
        <v>8.1260321778603012E-3</v>
      </c>
      <c r="Q609">
        <f t="shared" si="93"/>
        <v>166067.39822841701</v>
      </c>
      <c r="R609">
        <f t="shared" si="93"/>
        <v>255970.0136025995</v>
      </c>
    </row>
    <row r="610" spans="1:18" x14ac:dyDescent="0.2">
      <c r="A610" t="s">
        <v>15</v>
      </c>
      <c r="B610" t="s">
        <v>642</v>
      </c>
      <c r="C610" t="s">
        <v>676</v>
      </c>
      <c r="D610" s="6">
        <v>499.86806999999993</v>
      </c>
      <c r="E610">
        <f t="shared" si="88"/>
        <v>499868069.99999994</v>
      </c>
      <c r="F610">
        <f t="shared" si="92"/>
        <v>27.86</v>
      </c>
      <c r="G610">
        <v>2.7859999999999999E-2</v>
      </c>
      <c r="H610" s="3">
        <v>43.43</v>
      </c>
      <c r="I610" s="3">
        <v>1.37</v>
      </c>
      <c r="J610">
        <v>1.1000000000000001E-3</v>
      </c>
      <c r="K610">
        <v>4.9500000000000002E-2</v>
      </c>
      <c r="L610">
        <f t="shared" si="89"/>
        <v>2.7317404302568082E-2</v>
      </c>
      <c r="M610">
        <f t="shared" si="90"/>
        <v>14.783670000000003</v>
      </c>
      <c r="N610">
        <f t="shared" si="86"/>
        <v>3.2782962431203641E-2</v>
      </c>
      <c r="O610" t="e">
        <f t="shared" si="87"/>
        <v>#NUM!</v>
      </c>
      <c r="P610">
        <f t="shared" si="91"/>
        <v>1.3034076223260031E-3</v>
      </c>
      <c r="Q610" t="e">
        <f t="shared" si="93"/>
        <v>#NUM!</v>
      </c>
      <c r="R610">
        <f t="shared" si="93"/>
        <v>41057.340103269096</v>
      </c>
    </row>
    <row r="611" spans="1:18" x14ac:dyDescent="0.2">
      <c r="A611" t="s">
        <v>15</v>
      </c>
      <c r="B611" t="s">
        <v>642</v>
      </c>
      <c r="C611" t="s">
        <v>677</v>
      </c>
      <c r="D611" s="6">
        <v>252.78302399999995</v>
      </c>
      <c r="E611">
        <f t="shared" si="88"/>
        <v>252783023.99999994</v>
      </c>
      <c r="F611">
        <f t="shared" si="92"/>
        <v>4.1599999999999993</v>
      </c>
      <c r="G611">
        <v>4.1599999999999996E-3</v>
      </c>
      <c r="H611" s="3">
        <v>33.314639999999997</v>
      </c>
      <c r="I611" s="3">
        <v>1.389888</v>
      </c>
      <c r="J611">
        <v>5.0000000000000001E-4</v>
      </c>
      <c r="K611">
        <v>4.9500000000000002E-2</v>
      </c>
      <c r="L611">
        <f t="shared" si="89"/>
        <v>2.2430231718318309E-2</v>
      </c>
      <c r="M611">
        <f t="shared" si="90"/>
        <v>6.8174006399999998</v>
      </c>
      <c r="N611">
        <f t="shared" si="86"/>
        <v>0.10124475524475525</v>
      </c>
      <c r="O611">
        <f t="shared" si="87"/>
        <v>1.6805119640972894E-3</v>
      </c>
      <c r="P611">
        <f t="shared" si="91"/>
        <v>3.159013520456248E-3</v>
      </c>
      <c r="Q611">
        <f t="shared" si="93"/>
        <v>52936.126869064617</v>
      </c>
      <c r="R611">
        <f t="shared" si="93"/>
        <v>99508.925894371816</v>
      </c>
    </row>
    <row r="612" spans="1:18" x14ac:dyDescent="0.2">
      <c r="A612" t="s">
        <v>15</v>
      </c>
      <c r="B612" t="s">
        <v>642</v>
      </c>
      <c r="C612" t="s">
        <v>678</v>
      </c>
      <c r="D612" s="6">
        <v>380.72852999999998</v>
      </c>
      <c r="E612">
        <f t="shared" si="88"/>
        <v>380728530</v>
      </c>
      <c r="F612">
        <f t="shared" si="92"/>
        <v>54.120000000000005</v>
      </c>
      <c r="G612">
        <v>5.4120000000000001E-2</v>
      </c>
      <c r="H612" s="3">
        <v>38.5</v>
      </c>
      <c r="I612" s="3">
        <v>1.5</v>
      </c>
      <c r="J612">
        <v>3.3300000000000001E-3</v>
      </c>
      <c r="K612">
        <v>4.9500000000000002E-2</v>
      </c>
      <c r="L612">
        <f t="shared" si="89"/>
        <v>3.6033157288292345E-2</v>
      </c>
      <c r="M612">
        <f t="shared" si="90"/>
        <v>49.000950000000003</v>
      </c>
      <c r="N612">
        <f t="shared" si="86"/>
        <v>5.5936303164684543E-2</v>
      </c>
      <c r="O612">
        <f t="shared" si="87"/>
        <v>3.9977822207139723E-3</v>
      </c>
      <c r="P612">
        <f t="shared" si="91"/>
        <v>2.173937144590507E-2</v>
      </c>
      <c r="Q612">
        <f t="shared" si="93"/>
        <v>125930.13995249014</v>
      </c>
      <c r="R612">
        <f t="shared" si="93"/>
        <v>684790.2005460097</v>
      </c>
    </row>
    <row r="613" spans="1:18" x14ac:dyDescent="0.2">
      <c r="A613" t="s">
        <v>15</v>
      </c>
      <c r="B613" t="s">
        <v>642</v>
      </c>
      <c r="C613" t="s">
        <v>679</v>
      </c>
      <c r="D613" s="6">
        <v>1774.1431499999999</v>
      </c>
      <c r="E613">
        <f t="shared" si="88"/>
        <v>1774143149.9999998</v>
      </c>
      <c r="F613">
        <f t="shared" si="92"/>
        <v>74.929999999999993</v>
      </c>
      <c r="G613">
        <v>7.4929999999999997E-2</v>
      </c>
      <c r="H613" s="3">
        <v>96</v>
      </c>
      <c r="I613" s="3">
        <v>1.9</v>
      </c>
      <c r="J613">
        <v>5.8E-4</v>
      </c>
      <c r="K613">
        <v>4.9500000000000002E-2</v>
      </c>
      <c r="L613">
        <f t="shared" si="89"/>
        <v>2.3278139015944836E-2</v>
      </c>
      <c r="M613">
        <f t="shared" si="90"/>
        <v>10.81062</v>
      </c>
      <c r="N613">
        <f t="shared" si="86"/>
        <v>8.9133696500572259E-3</v>
      </c>
      <c r="O613" t="e">
        <f t="shared" si="87"/>
        <v>#NUM!</v>
      </c>
      <c r="P613" t="e">
        <f t="shared" si="91"/>
        <v>#NUM!</v>
      </c>
      <c r="Q613" t="e">
        <f t="shared" si="93"/>
        <v>#NUM!</v>
      </c>
      <c r="R613" t="e">
        <f t="shared" si="93"/>
        <v>#NUM!</v>
      </c>
    </row>
    <row r="614" spans="1:18" x14ac:dyDescent="0.2">
      <c r="A614" t="s">
        <v>15</v>
      </c>
      <c r="B614" t="s">
        <v>642</v>
      </c>
      <c r="C614" t="s">
        <v>680</v>
      </c>
      <c r="D614" s="6">
        <v>196.062243</v>
      </c>
      <c r="E614">
        <f t="shared" si="88"/>
        <v>196062243</v>
      </c>
      <c r="F614">
        <f t="shared" si="92"/>
        <v>13.83</v>
      </c>
      <c r="G614">
        <v>1.383E-2</v>
      </c>
      <c r="H614" s="3">
        <v>30.0228</v>
      </c>
      <c r="I614" s="3">
        <v>2.0116800000000001</v>
      </c>
      <c r="J614">
        <v>1.5E-3</v>
      </c>
      <c r="K614">
        <v>4.9500000000000002E-2</v>
      </c>
      <c r="L614">
        <f t="shared" si="89"/>
        <v>2.9519845068981459E-2</v>
      </c>
      <c r="M614">
        <f t="shared" si="90"/>
        <v>29.601871200000001</v>
      </c>
      <c r="N614">
        <f t="shared" si="86"/>
        <v>0.13223427331887203</v>
      </c>
      <c r="O614">
        <f t="shared" si="87"/>
        <v>1.8560070902066225E-2</v>
      </c>
      <c r="P614">
        <f t="shared" si="91"/>
        <v>2.5674300820754177E-2</v>
      </c>
      <c r="Q614">
        <f t="shared" si="93"/>
        <v>584642.23341508606</v>
      </c>
      <c r="R614">
        <f t="shared" si="93"/>
        <v>808740.47585375654</v>
      </c>
    </row>
    <row r="615" spans="1:18" x14ac:dyDescent="0.2">
      <c r="A615" t="s">
        <v>15</v>
      </c>
      <c r="B615" t="s">
        <v>642</v>
      </c>
      <c r="C615" t="s">
        <v>681</v>
      </c>
      <c r="D615" s="6">
        <v>230.50910999999999</v>
      </c>
      <c r="E615">
        <f t="shared" si="88"/>
        <v>230509110</v>
      </c>
      <c r="F615">
        <f t="shared" si="92"/>
        <v>31.23</v>
      </c>
      <c r="G615">
        <v>3.1230000000000001E-2</v>
      </c>
      <c r="H615" s="3">
        <v>21.9</v>
      </c>
      <c r="I615" s="3">
        <v>2.1</v>
      </c>
      <c r="J615">
        <v>1.1100000000000001E-3</v>
      </c>
      <c r="K615">
        <v>4.9500000000000002E-2</v>
      </c>
      <c r="L615">
        <f t="shared" si="89"/>
        <v>2.7379278774341296E-2</v>
      </c>
      <c r="M615">
        <f t="shared" si="90"/>
        <v>22.86711</v>
      </c>
      <c r="N615">
        <f t="shared" si="86"/>
        <v>4.5236223910575496E-2</v>
      </c>
      <c r="O615" t="e">
        <f t="shared" si="87"/>
        <v>#NUM!</v>
      </c>
      <c r="P615">
        <f t="shared" si="91"/>
        <v>4.6065927546539119E-3</v>
      </c>
      <c r="Q615" t="e">
        <f t="shared" si="93"/>
        <v>#NUM!</v>
      </c>
      <c r="R615">
        <f t="shared" si="93"/>
        <v>145107.67177159822</v>
      </c>
    </row>
    <row r="616" spans="1:18" x14ac:dyDescent="0.2">
      <c r="A616" t="s">
        <v>15</v>
      </c>
      <c r="B616" t="s">
        <v>642</v>
      </c>
      <c r="C616" t="s">
        <v>682</v>
      </c>
      <c r="D616" s="6">
        <v>404.03843999999998</v>
      </c>
      <c r="E616">
        <f t="shared" si="88"/>
        <v>404038440</v>
      </c>
      <c r="F616">
        <f t="shared" si="92"/>
        <v>17.899999999999999</v>
      </c>
      <c r="G616">
        <v>1.7899999999999999E-2</v>
      </c>
      <c r="H616" s="3">
        <v>27.218640000000001</v>
      </c>
      <c r="I616" s="3">
        <v>2.310384</v>
      </c>
      <c r="J616">
        <v>1.1999999999999999E-3</v>
      </c>
      <c r="K616">
        <v>4.9500000000000002E-2</v>
      </c>
      <c r="L616">
        <f t="shared" si="89"/>
        <v>2.7918145773062984E-2</v>
      </c>
      <c r="M616">
        <f t="shared" si="90"/>
        <v>27.197840447999997</v>
      </c>
      <c r="N616">
        <f t="shared" si="86"/>
        <v>9.3870350431691216E-2</v>
      </c>
      <c r="O616">
        <f t="shared" si="87"/>
        <v>9.7308827282931634E-3</v>
      </c>
      <c r="P616">
        <f t="shared" si="91"/>
        <v>1.7634247311006917E-2</v>
      </c>
      <c r="Q616">
        <f t="shared" si="93"/>
        <v>306522.80594123463</v>
      </c>
      <c r="R616">
        <f t="shared" si="93"/>
        <v>555478.7902967179</v>
      </c>
    </row>
    <row r="617" spans="1:18" x14ac:dyDescent="0.2">
      <c r="A617" t="s">
        <v>15</v>
      </c>
      <c r="B617" t="s">
        <v>642</v>
      </c>
      <c r="C617" t="s">
        <v>683</v>
      </c>
      <c r="D617" s="6">
        <v>1390.8246299999998</v>
      </c>
      <c r="E617">
        <f t="shared" si="88"/>
        <v>1390824629.9999998</v>
      </c>
      <c r="F617">
        <f t="shared" si="92"/>
        <v>14.71</v>
      </c>
      <c r="G617">
        <v>1.4710000000000001E-2</v>
      </c>
      <c r="H617" s="3">
        <v>75.590400000000002</v>
      </c>
      <c r="I617" s="3">
        <v>2.319528</v>
      </c>
      <c r="J617">
        <v>2.9999999999999997E-4</v>
      </c>
      <c r="K617">
        <v>4.9500000000000002E-2</v>
      </c>
      <c r="L617">
        <f t="shared" si="89"/>
        <v>1.9741110194287387E-2</v>
      </c>
      <c r="M617">
        <f t="shared" si="90"/>
        <v>6.8263709039999991</v>
      </c>
      <c r="N617">
        <f t="shared" si="86"/>
        <v>2.8669773190779305E-2</v>
      </c>
      <c r="O617" t="e">
        <f t="shared" si="87"/>
        <v>#NUM!</v>
      </c>
      <c r="P617">
        <f t="shared" si="91"/>
        <v>1.8173236653114726E-3</v>
      </c>
      <c r="Q617" t="e">
        <f t="shared" si="93"/>
        <v>#NUM!</v>
      </c>
      <c r="R617">
        <f t="shared" si="93"/>
        <v>57245.695457311391</v>
      </c>
    </row>
    <row r="618" spans="1:18" x14ac:dyDescent="0.2">
      <c r="A618" t="s">
        <v>15</v>
      </c>
      <c r="B618" t="s">
        <v>642</v>
      </c>
      <c r="C618" t="s">
        <v>684</v>
      </c>
      <c r="D618" s="6">
        <v>1061.8959</v>
      </c>
      <c r="E618">
        <f t="shared" si="88"/>
        <v>1061895900</v>
      </c>
      <c r="F618">
        <f t="shared" si="92"/>
        <v>0.21</v>
      </c>
      <c r="G618">
        <v>2.0999999999999998E-4</v>
      </c>
      <c r="H618" s="3">
        <v>37</v>
      </c>
      <c r="I618" s="3">
        <v>2.46</v>
      </c>
      <c r="J618">
        <v>1E-4</v>
      </c>
      <c r="K618">
        <v>4.9500000000000002E-2</v>
      </c>
      <c r="L618">
        <f t="shared" si="89"/>
        <v>1.5000000000000003E-2</v>
      </c>
      <c r="M618">
        <f t="shared" si="90"/>
        <v>2.4132600000000002</v>
      </c>
      <c r="N618">
        <f t="shared" si="86"/>
        <v>0.70995670995671012</v>
      </c>
      <c r="O618">
        <f t="shared" si="87"/>
        <v>9.6530417357327625E-4</v>
      </c>
      <c r="P618">
        <f t="shared" si="91"/>
        <v>1.0419197670935298E-3</v>
      </c>
      <c r="Q618">
        <f t="shared" si="93"/>
        <v>30407.081467558201</v>
      </c>
      <c r="R618">
        <f t="shared" si="93"/>
        <v>32820.472663446191</v>
      </c>
    </row>
    <row r="619" spans="1:18" x14ac:dyDescent="0.2">
      <c r="A619" t="s">
        <v>15</v>
      </c>
      <c r="B619" t="s">
        <v>642</v>
      </c>
      <c r="C619" t="s">
        <v>685</v>
      </c>
      <c r="D619" s="6">
        <v>1002.3261299999999</v>
      </c>
      <c r="E619">
        <f t="shared" si="88"/>
        <v>1002326129.9999999</v>
      </c>
      <c r="F619">
        <f t="shared" si="92"/>
        <v>37.93</v>
      </c>
      <c r="G619">
        <v>3.7929999999999998E-2</v>
      </c>
      <c r="H619" s="3">
        <v>63.8</v>
      </c>
      <c r="I619" s="3">
        <v>3.7</v>
      </c>
      <c r="J619">
        <v>6.4000000000000005E-4</v>
      </c>
      <c r="K619">
        <v>4.9500000000000002E-2</v>
      </c>
      <c r="L619">
        <f t="shared" si="89"/>
        <v>2.3858121863011523E-2</v>
      </c>
      <c r="M619">
        <f t="shared" si="90"/>
        <v>23.230080000000001</v>
      </c>
      <c r="N619">
        <f t="shared" si="86"/>
        <v>3.7836844586119571E-2</v>
      </c>
      <c r="O619" t="e">
        <f t="shared" si="87"/>
        <v>#NUM!</v>
      </c>
      <c r="P619">
        <f t="shared" si="91"/>
        <v>1.2441225476755377E-2</v>
      </c>
      <c r="Q619" t="e">
        <f t="shared" si="93"/>
        <v>#NUM!</v>
      </c>
      <c r="R619">
        <f t="shared" si="93"/>
        <v>391898.60251779435</v>
      </c>
    </row>
    <row r="620" spans="1:18" x14ac:dyDescent="0.2">
      <c r="A620" t="s">
        <v>15</v>
      </c>
      <c r="B620" t="s">
        <v>686</v>
      </c>
      <c r="C620" t="s">
        <v>687</v>
      </c>
      <c r="D620" s="6">
        <v>1.9683923999999999</v>
      </c>
      <c r="E620">
        <f t="shared" si="88"/>
        <v>1968392.4</v>
      </c>
      <c r="F620">
        <f t="shared" si="92"/>
        <v>9.7800000000000011</v>
      </c>
      <c r="G620">
        <v>9.7800000000000005E-3</v>
      </c>
      <c r="H620" s="3">
        <v>4.5720000000000001</v>
      </c>
      <c r="I620" s="3">
        <v>0.32918399999999998</v>
      </c>
      <c r="J620">
        <v>6.7000000000000002E-3</v>
      </c>
      <c r="K620">
        <v>4.9500000000000002E-2</v>
      </c>
      <c r="L620">
        <f t="shared" si="89"/>
        <v>4.2915083288644573E-2</v>
      </c>
      <c r="M620">
        <f t="shared" si="90"/>
        <v>21.636276768000002</v>
      </c>
      <c r="N620">
        <f t="shared" si="86"/>
        <v>0.13667551589514779</v>
      </c>
      <c r="O620">
        <f t="shared" si="87"/>
        <v>1.8179137550922296E-3</v>
      </c>
      <c r="P620">
        <f t="shared" si="91"/>
        <v>2.0277335655724811E-3</v>
      </c>
      <c r="Q620">
        <f t="shared" si="93"/>
        <v>57264.283285405232</v>
      </c>
      <c r="R620">
        <f t="shared" si="93"/>
        <v>63873.607315533154</v>
      </c>
    </row>
    <row r="621" spans="1:18" x14ac:dyDescent="0.2">
      <c r="A621" t="s">
        <v>15</v>
      </c>
      <c r="B621" t="s">
        <v>686</v>
      </c>
      <c r="C621" t="s">
        <v>688</v>
      </c>
      <c r="D621" s="6">
        <v>2.6158899</v>
      </c>
      <c r="E621">
        <f t="shared" si="88"/>
        <v>2615889.9</v>
      </c>
      <c r="F621">
        <f t="shared" si="92"/>
        <v>13.43</v>
      </c>
      <c r="G621">
        <v>1.3429999999999999E-2</v>
      </c>
      <c r="H621" s="3">
        <v>6.5532000000000004</v>
      </c>
      <c r="I621" s="3">
        <v>0.34442400000000001</v>
      </c>
      <c r="J621">
        <v>9.1000000000000004E-3</v>
      </c>
      <c r="K621">
        <v>4.9500000000000002E-2</v>
      </c>
      <c r="L621">
        <f t="shared" si="89"/>
        <v>4.6328859290814914E-2</v>
      </c>
      <c r="M621">
        <f t="shared" si="90"/>
        <v>30.747074904000005</v>
      </c>
      <c r="N621">
        <f t="shared" si="86"/>
        <v>0.141440844784404</v>
      </c>
      <c r="O621">
        <f t="shared" si="87"/>
        <v>4.5414774171636052E-3</v>
      </c>
      <c r="P621">
        <f t="shared" si="91"/>
        <v>4.7784527484080047E-3</v>
      </c>
      <c r="Q621">
        <f t="shared" si="93"/>
        <v>143056.53864065357</v>
      </c>
      <c r="R621">
        <f t="shared" si="93"/>
        <v>150521.26157485213</v>
      </c>
    </row>
    <row r="622" spans="1:18" x14ac:dyDescent="0.2">
      <c r="A622" t="s">
        <v>15</v>
      </c>
      <c r="B622" t="s">
        <v>686</v>
      </c>
      <c r="C622" t="s">
        <v>689</v>
      </c>
      <c r="D622" s="6">
        <v>1.8906926999999998</v>
      </c>
      <c r="E622">
        <f t="shared" si="88"/>
        <v>1890692.6999999997</v>
      </c>
      <c r="F622">
        <f t="shared" si="92"/>
        <v>16.990000000000002</v>
      </c>
      <c r="G622">
        <v>1.6990000000000002E-2</v>
      </c>
      <c r="H622" s="3">
        <v>4.3891200000000001</v>
      </c>
      <c r="I622" s="3">
        <v>0.43281599999999998</v>
      </c>
      <c r="J622">
        <v>1.23E-2</v>
      </c>
      <c r="K622">
        <v>4.9500000000000002E-2</v>
      </c>
      <c r="L622">
        <f t="shared" si="89"/>
        <v>4.9953685689267398E-2</v>
      </c>
      <c r="M622">
        <f t="shared" si="90"/>
        <v>52.224877007999993</v>
      </c>
      <c r="N622">
        <f t="shared" si="86"/>
        <v>0.18990268072127986</v>
      </c>
      <c r="O622">
        <f t="shared" si="87"/>
        <v>8.167659147113043E-3</v>
      </c>
      <c r="P622">
        <f t="shared" si="91"/>
        <v>8.1281026908094113E-3</v>
      </c>
      <c r="Q622">
        <f t="shared" si="93"/>
        <v>257281.26313406086</v>
      </c>
      <c r="R622">
        <f t="shared" si="93"/>
        <v>256035.23476049645</v>
      </c>
    </row>
    <row r="623" spans="1:18" x14ac:dyDescent="0.2">
      <c r="A623" t="s">
        <v>15</v>
      </c>
      <c r="B623" t="s">
        <v>686</v>
      </c>
      <c r="C623" t="s">
        <v>690</v>
      </c>
      <c r="D623" s="6">
        <v>3.4964865000000001</v>
      </c>
      <c r="E623">
        <f t="shared" si="88"/>
        <v>3496486.5</v>
      </c>
      <c r="F623">
        <f t="shared" si="92"/>
        <v>11.03</v>
      </c>
      <c r="G623">
        <v>1.103E-2</v>
      </c>
      <c r="H623" s="3">
        <v>7.7419200000000004</v>
      </c>
      <c r="I623" s="3">
        <v>0.57911999999999997</v>
      </c>
      <c r="J623">
        <v>8.6999999999999994E-3</v>
      </c>
      <c r="K623">
        <v>4.9500000000000002E-2</v>
      </c>
      <c r="L623">
        <f t="shared" si="89"/>
        <v>4.5811137149660265E-2</v>
      </c>
      <c r="M623">
        <f t="shared" si="90"/>
        <v>49.426154639999993</v>
      </c>
      <c r="N623">
        <f t="shared" si="86"/>
        <v>0.27683969339817027</v>
      </c>
      <c r="O623">
        <f t="shared" si="87"/>
        <v>1.5527153107018361E-2</v>
      </c>
      <c r="P623">
        <f t="shared" si="91"/>
        <v>1.5906602438513696E-2</v>
      </c>
      <c r="Q623">
        <f t="shared" si="93"/>
        <v>489105.32287107839</v>
      </c>
      <c r="R623">
        <f t="shared" si="93"/>
        <v>501057.97681318142</v>
      </c>
    </row>
    <row r="624" spans="1:18" x14ac:dyDescent="0.2">
      <c r="A624" t="s">
        <v>15</v>
      </c>
      <c r="B624" t="s">
        <v>686</v>
      </c>
      <c r="C624" t="s">
        <v>691</v>
      </c>
      <c r="D624" s="6">
        <v>18.932826899999998</v>
      </c>
      <c r="E624">
        <f t="shared" si="88"/>
        <v>18932826.899999999</v>
      </c>
      <c r="F624">
        <f t="shared" si="92"/>
        <v>11.690000000000001</v>
      </c>
      <c r="G624">
        <v>1.1690000000000001E-2</v>
      </c>
      <c r="H624" s="3">
        <v>11.186159999999999</v>
      </c>
      <c r="I624" s="3">
        <v>0.71932799999999997</v>
      </c>
      <c r="J624">
        <v>2.0999999999999999E-3</v>
      </c>
      <c r="K624">
        <v>4.9500000000000002E-2</v>
      </c>
      <c r="L624">
        <f t="shared" si="89"/>
        <v>3.211042714392108E-2</v>
      </c>
      <c r="M624">
        <f t="shared" si="90"/>
        <v>14.818876127999999</v>
      </c>
      <c r="N624">
        <f t="shared" si="86"/>
        <v>7.8315514425694052E-2</v>
      </c>
      <c r="O624">
        <f t="shared" si="87"/>
        <v>1.1046109447215096E-3</v>
      </c>
      <c r="P624">
        <f t="shared" si="91"/>
        <v>2.2428718937780091E-3</v>
      </c>
      <c r="Q624">
        <f t="shared" si="93"/>
        <v>34795.244758727553</v>
      </c>
      <c r="R624">
        <f t="shared" si="93"/>
        <v>70650.464654007286</v>
      </c>
    </row>
    <row r="625" spans="1:18" x14ac:dyDescent="0.2">
      <c r="A625" t="s">
        <v>15</v>
      </c>
      <c r="B625" t="s">
        <v>686</v>
      </c>
      <c r="C625" t="s">
        <v>692</v>
      </c>
      <c r="D625" s="6">
        <v>94.016636999999989</v>
      </c>
      <c r="E625">
        <f t="shared" si="88"/>
        <v>94016636.999999985</v>
      </c>
      <c r="F625">
        <f t="shared" si="92"/>
        <v>17.73</v>
      </c>
      <c r="G625">
        <v>1.7729999999999999E-2</v>
      </c>
      <c r="H625" s="3">
        <v>19.17192</v>
      </c>
      <c r="I625" s="3">
        <v>0.81381599999999998</v>
      </c>
      <c r="J625">
        <v>2.0999999999999999E-3</v>
      </c>
      <c r="K625">
        <v>4.9500000000000002E-2</v>
      </c>
      <c r="L625">
        <f t="shared" si="89"/>
        <v>3.211042714392108E-2</v>
      </c>
      <c r="M625">
        <f t="shared" si="90"/>
        <v>16.765423415999997</v>
      </c>
      <c r="N625">
        <f t="shared" si="86"/>
        <v>5.8418827872634971E-2</v>
      </c>
      <c r="O625">
        <f t="shared" si="87"/>
        <v>6.0891597459750688E-4</v>
      </c>
      <c r="P625">
        <f t="shared" si="91"/>
        <v>3.0848735486659427E-3</v>
      </c>
      <c r="Q625">
        <f t="shared" si="93"/>
        <v>19180.853199821468</v>
      </c>
      <c r="R625">
        <f t="shared" si="93"/>
        <v>97173.516782977196</v>
      </c>
    </row>
    <row r="626" spans="1:18" x14ac:dyDescent="0.2">
      <c r="A626" t="s">
        <v>15</v>
      </c>
      <c r="B626" t="s">
        <v>686</v>
      </c>
      <c r="C626" t="s">
        <v>693</v>
      </c>
      <c r="D626" s="6">
        <v>10.9556577</v>
      </c>
      <c r="E626">
        <f t="shared" si="88"/>
        <v>10955657.699999999</v>
      </c>
      <c r="F626">
        <f t="shared" si="92"/>
        <v>7.0299999999999994</v>
      </c>
      <c r="G626">
        <v>7.0299999999999998E-3</v>
      </c>
      <c r="H626" s="3">
        <v>8.9001599999999996</v>
      </c>
      <c r="I626" s="3">
        <v>0.88696799999999998</v>
      </c>
      <c r="J626">
        <v>1.8E-3</v>
      </c>
      <c r="K626">
        <v>4.9500000000000002E-2</v>
      </c>
      <c r="L626">
        <f t="shared" si="89"/>
        <v>3.0896507158606763E-2</v>
      </c>
      <c r="M626">
        <f t="shared" si="90"/>
        <v>15.662080944000001</v>
      </c>
      <c r="N626">
        <f t="shared" si="86"/>
        <v>0.13763889822837191</v>
      </c>
      <c r="O626">
        <f t="shared" si="87"/>
        <v>2.1925485067256865E-3</v>
      </c>
      <c r="P626">
        <f t="shared" si="91"/>
        <v>2.9221545027589878E-3</v>
      </c>
      <c r="Q626">
        <f t="shared" si="93"/>
        <v>69065.27796185913</v>
      </c>
      <c r="R626">
        <f t="shared" si="93"/>
        <v>92047.866836908113</v>
      </c>
    </row>
    <row r="627" spans="1:18" x14ac:dyDescent="0.2">
      <c r="A627" t="s">
        <v>15</v>
      </c>
      <c r="B627" t="s">
        <v>686</v>
      </c>
      <c r="C627" t="s">
        <v>694</v>
      </c>
      <c r="D627" s="6">
        <v>74.85071099999999</v>
      </c>
      <c r="E627">
        <f t="shared" si="88"/>
        <v>74850710.999999985</v>
      </c>
      <c r="F627">
        <f t="shared" si="92"/>
        <v>8.4</v>
      </c>
      <c r="G627">
        <v>8.3999999999999995E-3</v>
      </c>
      <c r="H627" s="3">
        <v>13.990320000000001</v>
      </c>
      <c r="I627" s="3">
        <v>0.91135200000000005</v>
      </c>
      <c r="J627">
        <v>2.9999999999999997E-4</v>
      </c>
      <c r="K627">
        <v>4.9500000000000002E-2</v>
      </c>
      <c r="L627">
        <f t="shared" si="89"/>
        <v>1.9741110194287387E-2</v>
      </c>
      <c r="M627">
        <f t="shared" si="90"/>
        <v>2.6821089359999997</v>
      </c>
      <c r="N627">
        <f t="shared" si="86"/>
        <v>1.9726233766233763E-2</v>
      </c>
      <c r="O627" t="e">
        <f t="shared" si="87"/>
        <v>#NUM!</v>
      </c>
      <c r="P627" t="e">
        <f t="shared" si="91"/>
        <v>#NUM!</v>
      </c>
      <c r="Q627" t="e">
        <f t="shared" si="93"/>
        <v>#NUM!</v>
      </c>
      <c r="R627" t="e">
        <f t="shared" si="93"/>
        <v>#NUM!</v>
      </c>
    </row>
    <row r="628" spans="1:18" x14ac:dyDescent="0.2">
      <c r="A628" t="s">
        <v>15</v>
      </c>
      <c r="B628" t="s">
        <v>686</v>
      </c>
      <c r="C628" t="s">
        <v>695</v>
      </c>
      <c r="D628" s="6">
        <v>45.065825999999994</v>
      </c>
      <c r="E628">
        <f t="shared" si="88"/>
        <v>45065825.999999993</v>
      </c>
      <c r="F628">
        <f t="shared" si="92"/>
        <v>11.129999999999999</v>
      </c>
      <c r="G628">
        <v>1.1129999999999999E-2</v>
      </c>
      <c r="H628" s="3">
        <v>12.801600000000001</v>
      </c>
      <c r="I628" s="3">
        <v>1.0728960000000001</v>
      </c>
      <c r="J628">
        <v>2.8999999999999998E-3</v>
      </c>
      <c r="K628">
        <v>4.9500000000000002E-2</v>
      </c>
      <c r="L628">
        <f t="shared" si="89"/>
        <v>3.4808936806591251E-2</v>
      </c>
      <c r="M628">
        <f t="shared" si="90"/>
        <v>30.522818304000001</v>
      </c>
      <c r="N628">
        <f t="shared" si="86"/>
        <v>0.16942461814914647</v>
      </c>
      <c r="O628">
        <f t="shared" si="87"/>
        <v>9.9709490845326255E-3</v>
      </c>
      <c r="P628">
        <f t="shared" si="91"/>
        <v>1.1858164279596713E-2</v>
      </c>
      <c r="Q628">
        <f t="shared" si="93"/>
        <v>314084.89616277767</v>
      </c>
      <c r="R628">
        <f t="shared" si="93"/>
        <v>373532.17480729648</v>
      </c>
    </row>
    <row r="629" spans="1:18" x14ac:dyDescent="0.2">
      <c r="A629" t="s">
        <v>15</v>
      </c>
      <c r="B629" t="s">
        <v>686</v>
      </c>
      <c r="C629" t="s">
        <v>696</v>
      </c>
      <c r="D629" s="6">
        <v>101.527608</v>
      </c>
      <c r="E629">
        <f t="shared" si="88"/>
        <v>101527608</v>
      </c>
      <c r="F629">
        <f t="shared" si="92"/>
        <v>15.620000000000001</v>
      </c>
      <c r="G629">
        <v>1.562E-2</v>
      </c>
      <c r="H629" s="3">
        <v>15.91056</v>
      </c>
      <c r="I629" s="3">
        <v>1.2252959999999999</v>
      </c>
      <c r="J629">
        <v>1.6999999999999999E-3</v>
      </c>
      <c r="K629">
        <v>4.9500000000000002E-2</v>
      </c>
      <c r="L629">
        <f t="shared" si="89"/>
        <v>3.0458147773033958E-2</v>
      </c>
      <c r="M629">
        <f t="shared" si="90"/>
        <v>20.434261391999996</v>
      </c>
      <c r="N629">
        <f t="shared" si="86"/>
        <v>8.0821138400651832E-2</v>
      </c>
      <c r="O629">
        <f t="shared" si="87"/>
        <v>2.749984844611841E-3</v>
      </c>
      <c r="P629">
        <f t="shared" si="91"/>
        <v>5.6071381877012489E-3</v>
      </c>
      <c r="Q629">
        <f t="shared" si="93"/>
        <v>86624.522605272985</v>
      </c>
      <c r="R629">
        <f t="shared" si="93"/>
        <v>176624.85291258933</v>
      </c>
    </row>
    <row r="630" spans="1:18" x14ac:dyDescent="0.2">
      <c r="A630" t="s">
        <v>15</v>
      </c>
      <c r="B630" t="s">
        <v>697</v>
      </c>
      <c r="C630" t="s">
        <v>698</v>
      </c>
      <c r="D630" s="6">
        <v>981.60620999999992</v>
      </c>
      <c r="E630">
        <f t="shared" si="88"/>
        <v>981606209.99999988</v>
      </c>
      <c r="F630">
        <f t="shared" si="92"/>
        <v>0.53</v>
      </c>
      <c r="G630">
        <v>5.2999999999999998E-4</v>
      </c>
      <c r="H630" s="3">
        <v>19.8</v>
      </c>
      <c r="I630" s="3">
        <v>1.25</v>
      </c>
      <c r="J630">
        <v>2.7E-4</v>
      </c>
      <c r="K630">
        <v>4.9500000000000002E-2</v>
      </c>
      <c r="L630">
        <f t="shared" si="89"/>
        <v>1.9227915287830532E-2</v>
      </c>
      <c r="M630">
        <f t="shared" si="90"/>
        <v>3.3108750000000002</v>
      </c>
      <c r="N630">
        <f t="shared" si="86"/>
        <v>0.38593481989708411</v>
      </c>
      <c r="O630">
        <f t="shared" si="87"/>
        <v>7.530041738576848E-4</v>
      </c>
      <c r="P630">
        <f t="shared" si="91"/>
        <v>8.5688907951704724E-4</v>
      </c>
      <c r="Q630">
        <f t="shared" si="93"/>
        <v>23719.631476517072</v>
      </c>
      <c r="R630">
        <f t="shared" si="93"/>
        <v>26992.006004786988</v>
      </c>
    </row>
    <row r="631" spans="1:18" x14ac:dyDescent="0.2">
      <c r="A631" t="s">
        <v>15</v>
      </c>
      <c r="B631" t="s">
        <v>697</v>
      </c>
      <c r="C631" t="s">
        <v>699</v>
      </c>
      <c r="D631" s="6">
        <v>3180.5077199999996</v>
      </c>
      <c r="E631">
        <f t="shared" si="88"/>
        <v>3180507719.9999995</v>
      </c>
      <c r="F631">
        <f t="shared" si="92"/>
        <v>0.17</v>
      </c>
      <c r="G631">
        <v>1.7000000000000001E-4</v>
      </c>
      <c r="H631" s="3">
        <v>39.200000000000003</v>
      </c>
      <c r="I631" s="3">
        <v>1.46</v>
      </c>
      <c r="J631">
        <v>2.2000000000000001E-4</v>
      </c>
      <c r="K631">
        <v>4.9500000000000002E-2</v>
      </c>
      <c r="L631">
        <f t="shared" si="89"/>
        <v>1.8268249284463599E-2</v>
      </c>
      <c r="M631">
        <f t="shared" si="90"/>
        <v>3.1509720000000003</v>
      </c>
      <c r="N631">
        <f t="shared" si="86"/>
        <v>1.1450980392156862</v>
      </c>
      <c r="O631">
        <f t="shared" si="87"/>
        <v>1.5914877537480114E-3</v>
      </c>
      <c r="P631">
        <f t="shared" si="91"/>
        <v>1.6600222590011664E-3</v>
      </c>
      <c r="Q631">
        <f t="shared" si="93"/>
        <v>50131.864243062359</v>
      </c>
      <c r="R631">
        <f t="shared" si="93"/>
        <v>52290.701158536744</v>
      </c>
    </row>
    <row r="632" spans="1:18" x14ac:dyDescent="0.2">
      <c r="A632" t="s">
        <v>15</v>
      </c>
      <c r="B632" t="s">
        <v>697</v>
      </c>
      <c r="C632" t="s">
        <v>700</v>
      </c>
      <c r="D632" s="6">
        <v>6050.2166399999996</v>
      </c>
      <c r="E632">
        <f t="shared" si="88"/>
        <v>6050216640</v>
      </c>
      <c r="F632">
        <f t="shared" si="92"/>
        <v>0.44</v>
      </c>
      <c r="G632">
        <v>4.4000000000000002E-4</v>
      </c>
      <c r="H632" s="3">
        <v>121.8</v>
      </c>
      <c r="I632" s="3">
        <v>1.95</v>
      </c>
      <c r="J632">
        <v>4.8999999999999998E-4</v>
      </c>
      <c r="K632">
        <v>4.9500000000000002E-2</v>
      </c>
      <c r="L632">
        <f t="shared" si="89"/>
        <v>2.231722947582248E-2</v>
      </c>
      <c r="M632">
        <f t="shared" si="90"/>
        <v>9.3734549999999999</v>
      </c>
      <c r="N632">
        <f t="shared" si="86"/>
        <v>1.3161157024793388</v>
      </c>
      <c r="O632">
        <f t="shared" si="87"/>
        <v>2.5595321392533066E-2</v>
      </c>
      <c r="P632">
        <f t="shared" si="91"/>
        <v>2.6423676086387474E-2</v>
      </c>
      <c r="Q632">
        <f t="shared" si="93"/>
        <v>806252.62386479159</v>
      </c>
      <c r="R632">
        <f t="shared" si="93"/>
        <v>832345.79672120546</v>
      </c>
    </row>
    <row r="633" spans="1:18" x14ac:dyDescent="0.2">
      <c r="A633" t="s">
        <v>15</v>
      </c>
      <c r="B633" t="s">
        <v>697</v>
      </c>
      <c r="C633" t="s">
        <v>701</v>
      </c>
      <c r="D633" s="6">
        <v>1302.7649699999999</v>
      </c>
      <c r="E633">
        <f t="shared" si="88"/>
        <v>1302764970</v>
      </c>
      <c r="F633">
        <f t="shared" si="92"/>
        <v>0.35</v>
      </c>
      <c r="G633">
        <v>3.5E-4</v>
      </c>
      <c r="H633" s="3">
        <v>29.3</v>
      </c>
      <c r="I633" s="3">
        <v>2.02</v>
      </c>
      <c r="J633">
        <v>4.4999999999999999E-4</v>
      </c>
      <c r="K633">
        <v>4.9500000000000002E-2</v>
      </c>
      <c r="L633">
        <f t="shared" si="89"/>
        <v>2.1847129726829551E-2</v>
      </c>
      <c r="M633">
        <f t="shared" si="90"/>
        <v>8.9172899999999995</v>
      </c>
      <c r="N633">
        <f t="shared" si="86"/>
        <v>1.5740259740259739</v>
      </c>
      <c r="O633">
        <f t="shared" si="87"/>
        <v>5.7681814225937012E-3</v>
      </c>
      <c r="P633">
        <f t="shared" si="91"/>
        <v>5.9258316497851193E-3</v>
      </c>
      <c r="Q633">
        <f t="shared" si="93"/>
        <v>181697.71481170159</v>
      </c>
      <c r="R633">
        <f t="shared" si="93"/>
        <v>186663.69696823126</v>
      </c>
    </row>
    <row r="634" spans="1:18" x14ac:dyDescent="0.2">
      <c r="A634" t="s">
        <v>15</v>
      </c>
      <c r="B634" t="s">
        <v>697</v>
      </c>
      <c r="C634" t="s">
        <v>702</v>
      </c>
      <c r="D634" s="6">
        <v>1227.65526</v>
      </c>
      <c r="E634">
        <f t="shared" si="88"/>
        <v>1227655260</v>
      </c>
      <c r="F634">
        <f t="shared" si="92"/>
        <v>1.34</v>
      </c>
      <c r="G634">
        <v>1.34E-3</v>
      </c>
      <c r="H634" s="3">
        <v>35.1</v>
      </c>
      <c r="I634" s="3">
        <v>2.0299999999999998</v>
      </c>
      <c r="J634">
        <v>4.0000000000000002E-4</v>
      </c>
      <c r="K634">
        <v>4.9500000000000002E-2</v>
      </c>
      <c r="L634">
        <f t="shared" si="89"/>
        <v>2.1213203435596423E-2</v>
      </c>
      <c r="M634">
        <f t="shared" si="90"/>
        <v>7.9657200000000001</v>
      </c>
      <c r="N634">
        <f t="shared" si="86"/>
        <v>0.36725463591135232</v>
      </c>
      <c r="O634">
        <f t="shared" si="87"/>
        <v>4.9257134080093017E-3</v>
      </c>
      <c r="P634">
        <f t="shared" si="91"/>
        <v>5.5978782459160095E-3</v>
      </c>
      <c r="Q634">
        <f t="shared" si="93"/>
        <v>155159.972352293</v>
      </c>
      <c r="R634">
        <f t="shared" si="93"/>
        <v>176333.1647463543</v>
      </c>
    </row>
    <row r="635" spans="1:18" x14ac:dyDescent="0.2">
      <c r="A635" t="s">
        <v>15</v>
      </c>
      <c r="B635" t="s">
        <v>697</v>
      </c>
      <c r="C635" t="s">
        <v>703</v>
      </c>
      <c r="D635" s="6">
        <v>1579.8938999999998</v>
      </c>
      <c r="E635">
        <f t="shared" si="88"/>
        <v>1579893899.9999998</v>
      </c>
      <c r="F635">
        <f t="shared" si="92"/>
        <v>0.61</v>
      </c>
      <c r="G635">
        <v>6.0999999999999997E-4</v>
      </c>
      <c r="H635" s="3">
        <v>58.4</v>
      </c>
      <c r="I635" s="3">
        <v>2.04</v>
      </c>
      <c r="J635">
        <v>1.9000000000000001E-4</v>
      </c>
      <c r="K635">
        <v>4.9500000000000002E-2</v>
      </c>
      <c r="L635">
        <f t="shared" si="89"/>
        <v>1.7610823289160273E-2</v>
      </c>
      <c r="M635">
        <f t="shared" si="90"/>
        <v>3.8023560000000005</v>
      </c>
      <c r="N635">
        <f t="shared" si="86"/>
        <v>0.38509687034277207</v>
      </c>
      <c r="O635">
        <f t="shared" si="87"/>
        <v>2.7321304735201681E-3</v>
      </c>
      <c r="P635">
        <f t="shared" si="91"/>
        <v>3.130659704919147E-3</v>
      </c>
      <c r="Q635">
        <f t="shared" si="93"/>
        <v>86062.109915885289</v>
      </c>
      <c r="R635">
        <f t="shared" si="93"/>
        <v>98615.780704953126</v>
      </c>
    </row>
    <row r="636" spans="1:18" x14ac:dyDescent="0.2">
      <c r="A636" t="s">
        <v>15</v>
      </c>
      <c r="B636" t="s">
        <v>697</v>
      </c>
      <c r="C636" t="s">
        <v>704</v>
      </c>
      <c r="D636" s="6">
        <v>9427.5635999999995</v>
      </c>
      <c r="E636">
        <f t="shared" si="88"/>
        <v>9427563600</v>
      </c>
      <c r="F636">
        <f t="shared" si="92"/>
        <v>0.28999999999999998</v>
      </c>
      <c r="G636">
        <v>2.9E-4</v>
      </c>
      <c r="H636" s="3">
        <v>55.1</v>
      </c>
      <c r="I636" s="3">
        <v>2.09</v>
      </c>
      <c r="J636">
        <v>3.8000000000000002E-4</v>
      </c>
      <c r="K636">
        <v>4.9500000000000002E-2</v>
      </c>
      <c r="L636">
        <f t="shared" si="89"/>
        <v>2.0942916356525024E-2</v>
      </c>
      <c r="M636">
        <f t="shared" si="90"/>
        <v>7.7911019999999995</v>
      </c>
      <c r="N636">
        <f t="shared" si="86"/>
        <v>1.6597701149425286</v>
      </c>
      <c r="O636">
        <f t="shared" si="87"/>
        <v>8.8810369637167836E-3</v>
      </c>
      <c r="P636">
        <f t="shared" si="91"/>
        <v>9.1183303613250732E-3</v>
      </c>
      <c r="Q636">
        <f t="shared" si="93"/>
        <v>279752.66435707867</v>
      </c>
      <c r="R636">
        <f t="shared" si="93"/>
        <v>287227.40638173983</v>
      </c>
    </row>
    <row r="637" spans="1:18" x14ac:dyDescent="0.2">
      <c r="A637" t="s">
        <v>15</v>
      </c>
      <c r="B637" t="s">
        <v>697</v>
      </c>
      <c r="C637" t="s">
        <v>705</v>
      </c>
      <c r="D637" s="6">
        <v>34703.276009999994</v>
      </c>
      <c r="E637">
        <f t="shared" si="88"/>
        <v>34703276009.999992</v>
      </c>
      <c r="F637">
        <f t="shared" si="92"/>
        <v>0.63</v>
      </c>
      <c r="G637">
        <v>6.3000000000000003E-4</v>
      </c>
      <c r="H637" s="3">
        <v>125.6</v>
      </c>
      <c r="I637" s="3">
        <v>2.15</v>
      </c>
      <c r="J637">
        <v>8.3000000000000001E-4</v>
      </c>
      <c r="K637">
        <v>4.9500000000000002E-2</v>
      </c>
      <c r="L637">
        <f t="shared" si="89"/>
        <v>2.5460139691092763E-2</v>
      </c>
      <c r="M637">
        <f t="shared" si="90"/>
        <v>17.505945000000001</v>
      </c>
      <c r="N637">
        <f t="shared" si="86"/>
        <v>1.7166907166907168</v>
      </c>
      <c r="O637">
        <f t="shared" si="87"/>
        <v>6.8288153747148236E-2</v>
      </c>
      <c r="P637">
        <f t="shared" si="91"/>
        <v>6.9770474904274696E-2</v>
      </c>
      <c r="Q637">
        <f t="shared" si="93"/>
        <v>2151076.8430351694</v>
      </c>
      <c r="R637">
        <f t="shared" si="93"/>
        <v>2197769.9594846531</v>
      </c>
    </row>
    <row r="638" spans="1:18" x14ac:dyDescent="0.2">
      <c r="A638" t="s">
        <v>15</v>
      </c>
      <c r="B638" t="s">
        <v>697</v>
      </c>
      <c r="C638" t="s">
        <v>706</v>
      </c>
      <c r="D638" s="6">
        <v>34703.276009999994</v>
      </c>
      <c r="E638">
        <f t="shared" si="88"/>
        <v>34703276009.999992</v>
      </c>
      <c r="F638">
        <f t="shared" si="92"/>
        <v>0.82</v>
      </c>
      <c r="G638">
        <v>8.1999999999999998E-4</v>
      </c>
      <c r="H638" s="3">
        <v>128.5</v>
      </c>
      <c r="I638" s="3">
        <v>2.3199999999999998</v>
      </c>
      <c r="J638">
        <v>8.3000000000000001E-4</v>
      </c>
      <c r="K638">
        <v>4.9500000000000002E-2</v>
      </c>
      <c r="L638">
        <f t="shared" si="89"/>
        <v>2.5460139691092763E-2</v>
      </c>
      <c r="M638">
        <f t="shared" si="90"/>
        <v>18.890135999999998</v>
      </c>
      <c r="N638">
        <f t="shared" si="86"/>
        <v>1.4232076866223207</v>
      </c>
      <c r="O638">
        <f t="shared" si="87"/>
        <v>7.7594757703828329E-2</v>
      </c>
      <c r="P638">
        <f t="shared" si="91"/>
        <v>7.9640503475497032E-2</v>
      </c>
      <c r="Q638">
        <f t="shared" si="93"/>
        <v>2444234.8676705924</v>
      </c>
      <c r="R638">
        <f t="shared" si="93"/>
        <v>2508675.8594781565</v>
      </c>
    </row>
    <row r="639" spans="1:18" x14ac:dyDescent="0.2">
      <c r="A639" t="s">
        <v>15</v>
      </c>
      <c r="B639" t="s">
        <v>697</v>
      </c>
      <c r="C639" t="s">
        <v>707</v>
      </c>
      <c r="D639" s="6">
        <v>3732.1755899999998</v>
      </c>
      <c r="E639">
        <f t="shared" si="88"/>
        <v>3732175590</v>
      </c>
      <c r="F639">
        <f t="shared" si="92"/>
        <v>1.28</v>
      </c>
      <c r="G639">
        <v>1.2800000000000001E-3</v>
      </c>
      <c r="H639" s="3">
        <v>44.2</v>
      </c>
      <c r="I639" s="3">
        <v>2.36</v>
      </c>
      <c r="J639">
        <v>1.6000000000000001E-4</v>
      </c>
      <c r="K639">
        <v>4.9500000000000002E-2</v>
      </c>
      <c r="L639">
        <f t="shared" si="89"/>
        <v>1.6870239755710472E-2</v>
      </c>
      <c r="M639">
        <f t="shared" si="90"/>
        <v>3.704256</v>
      </c>
      <c r="N639">
        <f t="shared" si="86"/>
        <v>0.17878787878787877</v>
      </c>
      <c r="O639">
        <f t="shared" si="87"/>
        <v>1.5029375027343455E-3</v>
      </c>
      <c r="P639">
        <f t="shared" si="91"/>
        <v>2.1064223314040762E-3</v>
      </c>
      <c r="Q639">
        <f t="shared" si="93"/>
        <v>47342.531336131884</v>
      </c>
      <c r="R639">
        <f t="shared" si="93"/>
        <v>66352.303439228403</v>
      </c>
    </row>
    <row r="640" spans="1:18" x14ac:dyDescent="0.2">
      <c r="A640" t="s">
        <v>15</v>
      </c>
      <c r="B640" t="s">
        <v>697</v>
      </c>
      <c r="C640" t="s">
        <v>708</v>
      </c>
      <c r="D640" s="6">
        <v>4123.2640799999999</v>
      </c>
      <c r="E640">
        <f t="shared" si="88"/>
        <v>4123264080</v>
      </c>
      <c r="F640">
        <f t="shared" si="92"/>
        <v>0.5</v>
      </c>
      <c r="G640">
        <v>5.0000000000000001E-4</v>
      </c>
      <c r="H640" s="3">
        <v>54.3</v>
      </c>
      <c r="I640" s="3">
        <v>2.5099999999999998</v>
      </c>
      <c r="J640">
        <v>5.1000000000000004E-4</v>
      </c>
      <c r="K640">
        <v>4.9500000000000002E-2</v>
      </c>
      <c r="L640">
        <f t="shared" si="89"/>
        <v>2.2541551423507427E-2</v>
      </c>
      <c r="M640">
        <f t="shared" si="90"/>
        <v>12.557781</v>
      </c>
      <c r="N640">
        <f t="shared" si="86"/>
        <v>1.5516363636363637</v>
      </c>
      <c r="O640">
        <f t="shared" si="87"/>
        <v>1.7851958068871424E-2</v>
      </c>
      <c r="P640">
        <f t="shared" si="91"/>
        <v>1.8334684494209226E-2</v>
      </c>
      <c r="Q640">
        <f t="shared" si="93"/>
        <v>562336.67916944984</v>
      </c>
      <c r="R640">
        <f t="shared" si="93"/>
        <v>577542.56156759057</v>
      </c>
    </row>
    <row r="641" spans="1:18" x14ac:dyDescent="0.2">
      <c r="A641" t="s">
        <v>15</v>
      </c>
      <c r="B641" t="s">
        <v>697</v>
      </c>
      <c r="C641" t="s">
        <v>709</v>
      </c>
      <c r="D641" s="6">
        <v>20168.252129999997</v>
      </c>
      <c r="E641">
        <f t="shared" si="88"/>
        <v>20168252129.999996</v>
      </c>
      <c r="F641">
        <f t="shared" si="92"/>
        <v>0.64</v>
      </c>
      <c r="G641">
        <v>6.4000000000000005E-4</v>
      </c>
      <c r="H641" s="3">
        <v>210.5</v>
      </c>
      <c r="I641" s="3">
        <v>2.59</v>
      </c>
      <c r="J641">
        <v>3.3E-4</v>
      </c>
      <c r="K641">
        <v>4.9500000000000002E-2</v>
      </c>
      <c r="L641">
        <f t="shared" si="89"/>
        <v>2.0217141187694198E-2</v>
      </c>
      <c r="M641">
        <f t="shared" si="90"/>
        <v>8.384606999999999</v>
      </c>
      <c r="N641">
        <f t="shared" si="86"/>
        <v>0.80937499999999984</v>
      </c>
      <c r="O641">
        <f t="shared" si="87"/>
        <v>3.6058053461174903E-2</v>
      </c>
      <c r="P641">
        <f t="shared" si="91"/>
        <v>3.8162329095710747E-2</v>
      </c>
      <c r="Q641">
        <f t="shared" si="93"/>
        <v>1135828.6840270094</v>
      </c>
      <c r="R641">
        <f t="shared" si="93"/>
        <v>1202113.3665148886</v>
      </c>
    </row>
    <row r="642" spans="1:18" x14ac:dyDescent="0.2">
      <c r="A642" t="s">
        <v>15</v>
      </c>
      <c r="B642" t="s">
        <v>697</v>
      </c>
      <c r="C642" t="s">
        <v>710</v>
      </c>
      <c r="D642" s="6">
        <v>1160.3155199999999</v>
      </c>
      <c r="E642">
        <f t="shared" si="88"/>
        <v>1160315519.9999998</v>
      </c>
      <c r="F642">
        <f t="shared" si="92"/>
        <v>0.5</v>
      </c>
      <c r="G642">
        <v>5.0000000000000001E-4</v>
      </c>
      <c r="H642" s="3">
        <v>39.4</v>
      </c>
      <c r="I642" s="3">
        <v>2.61</v>
      </c>
      <c r="J642">
        <v>5.4000000000000001E-4</v>
      </c>
      <c r="K642">
        <v>4.9500000000000002E-2</v>
      </c>
      <c r="L642">
        <f t="shared" si="89"/>
        <v>2.2865973666957664E-2</v>
      </c>
      <c r="M642">
        <f t="shared" si="90"/>
        <v>13.826214</v>
      </c>
      <c r="N642">
        <f t="shared" si="86"/>
        <v>1.7083636363636365</v>
      </c>
      <c r="O642">
        <f t="shared" si="87"/>
        <v>1.5032604849094989E-2</v>
      </c>
      <c r="P642">
        <f t="shared" si="91"/>
        <v>1.5396090058606369E-2</v>
      </c>
      <c r="Q642">
        <f t="shared" si="93"/>
        <v>473527.05274649215</v>
      </c>
      <c r="R642">
        <f t="shared" si="93"/>
        <v>484976.83684610063</v>
      </c>
    </row>
    <row r="643" spans="1:18" x14ac:dyDescent="0.2">
      <c r="A643" t="s">
        <v>15</v>
      </c>
      <c r="B643" t="s">
        <v>697</v>
      </c>
      <c r="C643" t="s">
        <v>711</v>
      </c>
      <c r="D643" s="6">
        <v>234.39409499999999</v>
      </c>
      <c r="E643">
        <f t="shared" si="88"/>
        <v>234394095</v>
      </c>
      <c r="F643">
        <f t="shared" si="92"/>
        <v>0.14000000000000001</v>
      </c>
      <c r="G643">
        <v>1.4000000000000001E-4</v>
      </c>
      <c r="H643" s="3">
        <v>16.3</v>
      </c>
      <c r="I643" s="3">
        <v>2.69</v>
      </c>
      <c r="J643">
        <v>2.7999999999999998E-4</v>
      </c>
      <c r="K643">
        <v>4.9500000000000002E-2</v>
      </c>
      <c r="L643">
        <f t="shared" si="89"/>
        <v>1.9403530914252027E-2</v>
      </c>
      <c r="M643">
        <f t="shared" si="90"/>
        <v>7.3888919999999985</v>
      </c>
      <c r="N643">
        <f t="shared" ref="N643:N706" si="94">M643/(1650*9.81*G643)</f>
        <v>3.2606060606060594</v>
      </c>
      <c r="O643">
        <f t="shared" ref="O643:O706" si="95">3.97 * (SQRT(1.65)) * (SQRT(9.81)) * ((N643-K643)^(3/2)) * ((G643)^(3/2)) * H643</f>
        <v>2.4815819171558388E-3</v>
      </c>
      <c r="P643">
        <f t="shared" si="91"/>
        <v>2.5165519161779075E-3</v>
      </c>
      <c r="Q643">
        <f t="shared" si="93"/>
        <v>78169.830390408926</v>
      </c>
      <c r="R643">
        <f t="shared" si="93"/>
        <v>79271.385359604086</v>
      </c>
    </row>
    <row r="644" spans="1:18" x14ac:dyDescent="0.2">
      <c r="A644" t="s">
        <v>15</v>
      </c>
      <c r="B644" t="s">
        <v>697</v>
      </c>
      <c r="C644" t="s">
        <v>712</v>
      </c>
      <c r="D644" s="6">
        <v>6972.2530799999995</v>
      </c>
      <c r="E644">
        <f t="shared" ref="E644:E707" si="96">D644*1000000</f>
        <v>6972253079.999999</v>
      </c>
      <c r="F644">
        <f t="shared" si="92"/>
        <v>0.56999999999999995</v>
      </c>
      <c r="G644">
        <v>5.6999999999999998E-4</v>
      </c>
      <c r="H644" s="3">
        <v>56.7</v>
      </c>
      <c r="I644" s="3">
        <v>2.7</v>
      </c>
      <c r="J644">
        <v>1.4999999999999999E-4</v>
      </c>
      <c r="K644">
        <v>4.9500000000000002E-2</v>
      </c>
      <c r="L644">
        <f t="shared" si="89"/>
        <v>1.6600228795504823E-2</v>
      </c>
      <c r="M644">
        <f t="shared" si="90"/>
        <v>3.9730499999999997</v>
      </c>
      <c r="N644">
        <f t="shared" si="94"/>
        <v>0.43062200956937796</v>
      </c>
      <c r="O644">
        <f t="shared" si="95"/>
        <v>2.8997353940893502E-3</v>
      </c>
      <c r="P644">
        <f t="shared" si="91"/>
        <v>3.2831982564188482E-3</v>
      </c>
      <c r="Q644">
        <f t="shared" si="93"/>
        <v>91341.664913814529</v>
      </c>
      <c r="R644">
        <f t="shared" si="93"/>
        <v>103420.74507719371</v>
      </c>
    </row>
    <row r="645" spans="1:18" x14ac:dyDescent="0.2">
      <c r="A645" t="s">
        <v>15</v>
      </c>
      <c r="B645" t="s">
        <v>697</v>
      </c>
      <c r="C645" t="s">
        <v>713</v>
      </c>
      <c r="D645" s="6">
        <v>1585.0738799999999</v>
      </c>
      <c r="E645">
        <f t="shared" si="96"/>
        <v>1585073880</v>
      </c>
      <c r="F645">
        <f t="shared" si="92"/>
        <v>0.33</v>
      </c>
      <c r="G645">
        <v>3.3E-4</v>
      </c>
      <c r="H645" s="3">
        <v>42.6</v>
      </c>
      <c r="I645" s="3">
        <v>2.76</v>
      </c>
      <c r="J645">
        <v>5.8E-4</v>
      </c>
      <c r="K645">
        <v>4.9500000000000002E-2</v>
      </c>
      <c r="L645">
        <f t="shared" ref="L645:L708" si="97">0.15 * J645^(0.25)</f>
        <v>2.3278139015944836E-2</v>
      </c>
      <c r="M645">
        <f t="shared" ref="M645:M708" si="98">1000*9.81*I645*J645</f>
        <v>15.703847999999999</v>
      </c>
      <c r="N645">
        <f t="shared" si="94"/>
        <v>2.9399449035812668</v>
      </c>
      <c r="O645">
        <f t="shared" si="95"/>
        <v>2.0044468024365061E-2</v>
      </c>
      <c r="P645">
        <f t="shared" ref="P645:P708" si="99">3.97 * (SQRT(1.65)) * (SQRT(9.81)) * ((N645-L645)^(3/2)) * ((G645)^(3/2)) * H645</f>
        <v>2.0317848177897647E-2</v>
      </c>
      <c r="Q645">
        <f t="shared" si="93"/>
        <v>631400.74276749941</v>
      </c>
      <c r="R645">
        <f t="shared" si="93"/>
        <v>640012.21760377591</v>
      </c>
    </row>
    <row r="646" spans="1:18" x14ac:dyDescent="0.2">
      <c r="A646" t="s">
        <v>15</v>
      </c>
      <c r="B646" t="s">
        <v>697</v>
      </c>
      <c r="C646" t="s">
        <v>714</v>
      </c>
      <c r="D646" s="6">
        <v>18575.40828</v>
      </c>
      <c r="E646">
        <f t="shared" si="96"/>
        <v>18575408280</v>
      </c>
      <c r="F646">
        <f t="shared" ref="F646:F709" si="100">G646 * 1000</f>
        <v>0.16</v>
      </c>
      <c r="G646">
        <v>1.6000000000000001E-4</v>
      </c>
      <c r="H646" s="3">
        <v>142.9</v>
      </c>
      <c r="I646" s="3">
        <v>2.77</v>
      </c>
      <c r="J646">
        <v>4.2999999999999999E-4</v>
      </c>
      <c r="K646">
        <v>4.9500000000000002E-2</v>
      </c>
      <c r="L646">
        <f t="shared" si="97"/>
        <v>2.1600229870301701E-2</v>
      </c>
      <c r="M646">
        <f t="shared" si="98"/>
        <v>11.684691000000001</v>
      </c>
      <c r="N646">
        <f t="shared" si="94"/>
        <v>4.5117424242424242</v>
      </c>
      <c r="O646">
        <f t="shared" si="95"/>
        <v>4.3542055464508511E-2</v>
      </c>
      <c r="P646">
        <f t="shared" si="99"/>
        <v>4.3951057304767595E-2</v>
      </c>
      <c r="Q646">
        <f t="shared" si="93"/>
        <v>1371574.7471320182</v>
      </c>
      <c r="R646">
        <f t="shared" si="93"/>
        <v>1384458.3051001793</v>
      </c>
    </row>
    <row r="647" spans="1:18" x14ac:dyDescent="0.2">
      <c r="A647" t="s">
        <v>15</v>
      </c>
      <c r="B647" t="s">
        <v>697</v>
      </c>
      <c r="C647" t="s">
        <v>715</v>
      </c>
      <c r="D647" s="6">
        <v>857.28668999999991</v>
      </c>
      <c r="E647">
        <f t="shared" si="96"/>
        <v>857286689.99999988</v>
      </c>
      <c r="F647">
        <f t="shared" si="100"/>
        <v>1.61</v>
      </c>
      <c r="G647">
        <v>1.6100000000000001E-3</v>
      </c>
      <c r="H647" s="3">
        <v>28.1</v>
      </c>
      <c r="I647" s="3">
        <v>2.95</v>
      </c>
      <c r="J647">
        <v>8.8000000000000003E-4</v>
      </c>
      <c r="K647">
        <v>4.9500000000000002E-2</v>
      </c>
      <c r="L647">
        <f t="shared" si="97"/>
        <v>2.5835205898901013E-2</v>
      </c>
      <c r="M647">
        <f t="shared" si="98"/>
        <v>25.466760000000001</v>
      </c>
      <c r="N647">
        <f t="shared" si="94"/>
        <v>0.97722567287784678</v>
      </c>
      <c r="O647">
        <f t="shared" si="95"/>
        <v>2.5908452822315495E-2</v>
      </c>
      <c r="P647">
        <f t="shared" si="99"/>
        <v>2.6906072597424103E-2</v>
      </c>
      <c r="Q647">
        <f t="shared" si="93"/>
        <v>816116.26390293811</v>
      </c>
      <c r="R647">
        <f t="shared" si="93"/>
        <v>847541.28681885928</v>
      </c>
    </row>
    <row r="648" spans="1:18" x14ac:dyDescent="0.2">
      <c r="A648" t="s">
        <v>15</v>
      </c>
      <c r="B648" t="s">
        <v>697</v>
      </c>
      <c r="C648" t="s">
        <v>716</v>
      </c>
      <c r="D648" s="6">
        <v>1362.3347399999998</v>
      </c>
      <c r="E648">
        <f t="shared" si="96"/>
        <v>1362334739.9999998</v>
      </c>
      <c r="F648">
        <f t="shared" si="100"/>
        <v>1.07</v>
      </c>
      <c r="G648">
        <v>1.07E-3</v>
      </c>
      <c r="H648" s="3">
        <v>43.3</v>
      </c>
      <c r="I648" s="3">
        <v>3.09</v>
      </c>
      <c r="J648">
        <v>1.7000000000000001E-4</v>
      </c>
      <c r="K648">
        <v>4.9500000000000002E-2</v>
      </c>
      <c r="L648">
        <f t="shared" si="97"/>
        <v>1.7127875181531398E-2</v>
      </c>
      <c r="M648">
        <f t="shared" si="98"/>
        <v>5.1531929999999999</v>
      </c>
      <c r="N648">
        <f t="shared" si="94"/>
        <v>0.29753610875106201</v>
      </c>
      <c r="O648">
        <f t="shared" si="95"/>
        <v>2.9902184001169307E-3</v>
      </c>
      <c r="P648">
        <f t="shared" si="99"/>
        <v>3.5943195726238692E-3</v>
      </c>
      <c r="Q648">
        <f t="shared" si="93"/>
        <v>94191.879603683323</v>
      </c>
      <c r="R648">
        <f t="shared" si="93"/>
        <v>113221.06653765187</v>
      </c>
    </row>
    <row r="649" spans="1:18" x14ac:dyDescent="0.2">
      <c r="A649" t="s">
        <v>15</v>
      </c>
      <c r="B649" t="s">
        <v>697</v>
      </c>
      <c r="C649" t="s">
        <v>717</v>
      </c>
      <c r="D649" s="6">
        <v>3967.8646799999997</v>
      </c>
      <c r="E649">
        <f t="shared" si="96"/>
        <v>3967864679.9999995</v>
      </c>
      <c r="F649">
        <f t="shared" si="100"/>
        <v>0.84</v>
      </c>
      <c r="G649">
        <v>8.3999999999999993E-4</v>
      </c>
      <c r="H649" s="3">
        <v>61.1</v>
      </c>
      <c r="I649" s="3">
        <v>3.15</v>
      </c>
      <c r="J649">
        <v>5.2999999999999998E-4</v>
      </c>
      <c r="K649">
        <v>4.9500000000000002E-2</v>
      </c>
      <c r="L649">
        <f t="shared" si="97"/>
        <v>2.2759369488080296E-2</v>
      </c>
      <c r="M649">
        <f t="shared" si="98"/>
        <v>16.377794999999999</v>
      </c>
      <c r="N649">
        <f t="shared" si="94"/>
        <v>1.2045454545454546</v>
      </c>
      <c r="O649">
        <f t="shared" si="95"/>
        <v>2.9493460714833442E-2</v>
      </c>
      <c r="P649">
        <f t="shared" si="99"/>
        <v>3.0523577252579606E-2</v>
      </c>
      <c r="Q649">
        <f t="shared" si="93"/>
        <v>929044.0125172534</v>
      </c>
      <c r="R649">
        <f t="shared" si="93"/>
        <v>961492.68345625757</v>
      </c>
    </row>
    <row r="650" spans="1:18" x14ac:dyDescent="0.2">
      <c r="A650" t="s">
        <v>15</v>
      </c>
      <c r="B650" t="s">
        <v>697</v>
      </c>
      <c r="C650" t="s">
        <v>718</v>
      </c>
      <c r="D650" s="6">
        <v>2315.4510599999999</v>
      </c>
      <c r="E650">
        <f t="shared" si="96"/>
        <v>2315451060</v>
      </c>
      <c r="F650">
        <f t="shared" si="100"/>
        <v>0.43</v>
      </c>
      <c r="G650">
        <v>4.2999999999999999E-4</v>
      </c>
      <c r="H650" s="3">
        <v>58.6</v>
      </c>
      <c r="I650" s="3">
        <v>3.17</v>
      </c>
      <c r="J650">
        <v>5.9999999999999995E-4</v>
      </c>
      <c r="K650">
        <v>4.9500000000000002E-2</v>
      </c>
      <c r="L650">
        <f t="shared" si="97"/>
        <v>2.3476268701099305E-2</v>
      </c>
      <c r="M650">
        <f t="shared" si="98"/>
        <v>18.658619999999999</v>
      </c>
      <c r="N650">
        <f t="shared" si="94"/>
        <v>2.6807610993657507</v>
      </c>
      <c r="O650">
        <f t="shared" si="95"/>
        <v>3.5621581717047747E-2</v>
      </c>
      <c r="P650">
        <f t="shared" si="99"/>
        <v>3.6151343727231507E-2</v>
      </c>
      <c r="Q650">
        <f t="shared" si="93"/>
        <v>1122079.8240870039</v>
      </c>
      <c r="R650">
        <f t="shared" si="93"/>
        <v>1138767.3274077924</v>
      </c>
    </row>
    <row r="651" spans="1:18" x14ac:dyDescent="0.2">
      <c r="A651" t="s">
        <v>15</v>
      </c>
      <c r="B651" t="s">
        <v>697</v>
      </c>
      <c r="C651" t="s">
        <v>719</v>
      </c>
      <c r="D651" s="6">
        <v>6358.4254499999997</v>
      </c>
      <c r="E651">
        <f t="shared" si="96"/>
        <v>6358425450</v>
      </c>
      <c r="F651">
        <f t="shared" si="100"/>
        <v>0.36</v>
      </c>
      <c r="G651">
        <v>3.5999999999999997E-4</v>
      </c>
      <c r="H651" s="3">
        <v>65.400000000000006</v>
      </c>
      <c r="I651" s="3">
        <v>3.24</v>
      </c>
      <c r="J651">
        <v>3.3E-4</v>
      </c>
      <c r="K651">
        <v>4.9500000000000002E-2</v>
      </c>
      <c r="L651">
        <f t="shared" si="97"/>
        <v>2.0217141187694198E-2</v>
      </c>
      <c r="M651">
        <f t="shared" si="98"/>
        <v>10.488852</v>
      </c>
      <c r="N651">
        <f t="shared" si="94"/>
        <v>1.8000000000000003</v>
      </c>
      <c r="O651">
        <f t="shared" si="95"/>
        <v>1.6525007097476077E-2</v>
      </c>
      <c r="P651">
        <f t="shared" si="99"/>
        <v>1.6941388883532121E-2</v>
      </c>
      <c r="Q651">
        <f t="shared" si="93"/>
        <v>520537.72357049643</v>
      </c>
      <c r="R651">
        <f t="shared" si="93"/>
        <v>533653.74983126181</v>
      </c>
    </row>
    <row r="652" spans="1:18" x14ac:dyDescent="0.2">
      <c r="A652" t="s">
        <v>15</v>
      </c>
      <c r="B652" t="s">
        <v>697</v>
      </c>
      <c r="C652" t="s">
        <v>720</v>
      </c>
      <c r="D652" s="6">
        <v>8471.8572899999999</v>
      </c>
      <c r="E652">
        <f t="shared" si="96"/>
        <v>8471857290</v>
      </c>
      <c r="F652">
        <f t="shared" si="100"/>
        <v>0.54</v>
      </c>
      <c r="G652">
        <v>5.4000000000000001E-4</v>
      </c>
      <c r="H652" s="3">
        <v>98.6</v>
      </c>
      <c r="I652" s="3">
        <v>3.24</v>
      </c>
      <c r="J652">
        <v>2.3000000000000001E-4</v>
      </c>
      <c r="K652">
        <v>4.9500000000000002E-2</v>
      </c>
      <c r="L652">
        <f t="shared" si="97"/>
        <v>1.8472395485759817E-2</v>
      </c>
      <c r="M652">
        <f t="shared" si="98"/>
        <v>7.3104120000000004</v>
      </c>
      <c r="N652">
        <f t="shared" si="94"/>
        <v>0.83636363636363642</v>
      </c>
      <c r="O652">
        <f t="shared" si="95"/>
        <v>1.3793794467773669E-2</v>
      </c>
      <c r="P652">
        <f t="shared" si="99"/>
        <v>1.4617660566614274E-2</v>
      </c>
      <c r="Q652">
        <f t="shared" si="93"/>
        <v>434504.52573487058</v>
      </c>
      <c r="R652">
        <f t="shared" si="93"/>
        <v>460456.30784834962</v>
      </c>
    </row>
    <row r="653" spans="1:18" x14ac:dyDescent="0.2">
      <c r="A653" t="s">
        <v>15</v>
      </c>
      <c r="B653" t="s">
        <v>697</v>
      </c>
      <c r="C653" t="s">
        <v>721</v>
      </c>
      <c r="D653" s="6">
        <v>6063.1665899999998</v>
      </c>
      <c r="E653">
        <f t="shared" si="96"/>
        <v>6063166590</v>
      </c>
      <c r="F653">
        <f t="shared" si="100"/>
        <v>1.63</v>
      </c>
      <c r="G653">
        <v>1.6299999999999999E-3</v>
      </c>
      <c r="H653" s="3">
        <v>87.2</v>
      </c>
      <c r="I653" s="3">
        <v>3.27</v>
      </c>
      <c r="J653">
        <v>2.7999999999999998E-4</v>
      </c>
      <c r="K653">
        <v>4.9500000000000002E-2</v>
      </c>
      <c r="L653">
        <f t="shared" si="97"/>
        <v>1.9403530914252027E-2</v>
      </c>
      <c r="M653">
        <f t="shared" si="98"/>
        <v>8.982035999999999</v>
      </c>
      <c r="N653">
        <f t="shared" si="94"/>
        <v>0.34043502509760176</v>
      </c>
      <c r="O653">
        <f t="shared" si="95"/>
        <v>1.4383311513038184E-2</v>
      </c>
      <c r="P653">
        <f t="shared" si="99"/>
        <v>1.6671947510102543E-2</v>
      </c>
      <c r="Q653">
        <f t="shared" si="93"/>
        <v>453074.3126607028</v>
      </c>
      <c r="R653">
        <f t="shared" si="93"/>
        <v>525166.34656823007</v>
      </c>
    </row>
    <row r="654" spans="1:18" x14ac:dyDescent="0.2">
      <c r="A654" t="s">
        <v>15</v>
      </c>
      <c r="B654" t="s">
        <v>697</v>
      </c>
      <c r="C654" t="s">
        <v>722</v>
      </c>
      <c r="D654" s="6">
        <v>6358.4254499999997</v>
      </c>
      <c r="E654">
        <f t="shared" si="96"/>
        <v>6358425450</v>
      </c>
      <c r="F654">
        <f t="shared" si="100"/>
        <v>0.47</v>
      </c>
      <c r="G654">
        <v>4.6999999999999999E-4</v>
      </c>
      <c r="H654" s="3">
        <v>71.5</v>
      </c>
      <c r="I654" s="3">
        <v>3.37</v>
      </c>
      <c r="J654">
        <v>3.3E-4</v>
      </c>
      <c r="K654">
        <v>4.9500000000000002E-2</v>
      </c>
      <c r="L654">
        <f t="shared" si="97"/>
        <v>2.0217141187694198E-2</v>
      </c>
      <c r="M654">
        <f t="shared" si="98"/>
        <v>10.909701000000002</v>
      </c>
      <c r="N654">
        <f t="shared" si="94"/>
        <v>1.4340425531914898</v>
      </c>
      <c r="O654">
        <f t="shared" si="95"/>
        <v>1.8957421810149897E-2</v>
      </c>
      <c r="P654">
        <f t="shared" si="99"/>
        <v>1.9562010439107557E-2</v>
      </c>
      <c r="Q654">
        <f t="shared" si="93"/>
        <v>597158.78701972181</v>
      </c>
      <c r="R654">
        <f t="shared" si="93"/>
        <v>616203.32883188804</v>
      </c>
    </row>
    <row r="655" spans="1:18" x14ac:dyDescent="0.2">
      <c r="A655" t="s">
        <v>15</v>
      </c>
      <c r="B655" t="s">
        <v>697</v>
      </c>
      <c r="C655" t="s">
        <v>723</v>
      </c>
      <c r="D655" s="6">
        <v>20593.010489999997</v>
      </c>
      <c r="E655">
        <f t="shared" si="96"/>
        <v>20593010489.999996</v>
      </c>
      <c r="F655">
        <f t="shared" si="100"/>
        <v>0.23</v>
      </c>
      <c r="G655">
        <v>2.3000000000000001E-4</v>
      </c>
      <c r="H655" s="3">
        <v>71.7</v>
      </c>
      <c r="I655" s="3">
        <v>3.37</v>
      </c>
      <c r="J655">
        <v>1.8000000000000001E-4</v>
      </c>
      <c r="K655">
        <v>4.9500000000000002E-2</v>
      </c>
      <c r="L655">
        <f t="shared" si="97"/>
        <v>1.7374382779324037E-2</v>
      </c>
      <c r="M655">
        <f t="shared" si="98"/>
        <v>5.9507460000000014</v>
      </c>
      <c r="N655">
        <f t="shared" si="94"/>
        <v>1.5984189723320161</v>
      </c>
      <c r="O655">
        <f t="shared" si="95"/>
        <v>7.7005357477983568E-3</v>
      </c>
      <c r="P655">
        <f t="shared" si="99"/>
        <v>7.9413451104936705E-3</v>
      </c>
      <c r="Q655">
        <f t="shared" ref="Q655:R718" si="101">O655 * 31500000</f>
        <v>242566.87605564823</v>
      </c>
      <c r="R655">
        <f t="shared" si="101"/>
        <v>250152.37098055062</v>
      </c>
    </row>
    <row r="656" spans="1:18" x14ac:dyDescent="0.2">
      <c r="A656" t="s">
        <v>15</v>
      </c>
      <c r="B656" t="s">
        <v>697</v>
      </c>
      <c r="C656" t="s">
        <v>724</v>
      </c>
      <c r="D656" s="6">
        <v>1973.5723799999998</v>
      </c>
      <c r="E656">
        <f t="shared" si="96"/>
        <v>1973572379.9999998</v>
      </c>
      <c r="F656">
        <f t="shared" si="100"/>
        <v>0.35</v>
      </c>
      <c r="G656">
        <v>3.5E-4</v>
      </c>
      <c r="H656" s="3">
        <v>87</v>
      </c>
      <c r="I656" s="3">
        <v>3.39</v>
      </c>
      <c r="J656">
        <v>4.2000000000000002E-4</v>
      </c>
      <c r="K656">
        <v>4.9500000000000002E-2</v>
      </c>
      <c r="L656">
        <f t="shared" si="97"/>
        <v>2.1473536841148968E-2</v>
      </c>
      <c r="M656">
        <f t="shared" si="98"/>
        <v>13.967478000000002</v>
      </c>
      <c r="N656">
        <f t="shared" si="94"/>
        <v>2.4654545454545458</v>
      </c>
      <c r="O656">
        <f t="shared" si="95"/>
        <v>3.4168148057523946E-2</v>
      </c>
      <c r="P656">
        <f t="shared" si="99"/>
        <v>3.4764424306885137E-2</v>
      </c>
      <c r="Q656">
        <f t="shared" si="101"/>
        <v>1076296.6638120043</v>
      </c>
      <c r="R656">
        <f t="shared" si="101"/>
        <v>1095079.3656668819</v>
      </c>
    </row>
    <row r="657" spans="1:18" x14ac:dyDescent="0.2">
      <c r="A657" t="s">
        <v>15</v>
      </c>
      <c r="B657" t="s">
        <v>697</v>
      </c>
      <c r="C657" t="s">
        <v>725</v>
      </c>
      <c r="D657" s="6">
        <v>1222.4752799999999</v>
      </c>
      <c r="E657">
        <f t="shared" si="96"/>
        <v>1222475280</v>
      </c>
      <c r="F657">
        <f t="shared" si="100"/>
        <v>0.28000000000000003</v>
      </c>
      <c r="G657">
        <v>2.8000000000000003E-4</v>
      </c>
      <c r="H657" s="3">
        <v>21.7</v>
      </c>
      <c r="I657" s="3">
        <v>3.49</v>
      </c>
      <c r="J657">
        <v>4.4000000000000002E-4</v>
      </c>
      <c r="K657">
        <v>4.9500000000000002E-2</v>
      </c>
      <c r="L657">
        <f t="shared" si="97"/>
        <v>2.1724732027727484E-2</v>
      </c>
      <c r="M657">
        <f t="shared" si="98"/>
        <v>15.064236000000001</v>
      </c>
      <c r="N657">
        <f t="shared" si="94"/>
        <v>3.3238095238095235</v>
      </c>
      <c r="O657">
        <f t="shared" si="95"/>
        <v>9.6215127653630442E-3</v>
      </c>
      <c r="P657">
        <f t="shared" si="99"/>
        <v>9.7441978825702109E-3</v>
      </c>
      <c r="Q657">
        <f t="shared" si="101"/>
        <v>303077.65210893587</v>
      </c>
      <c r="R657">
        <f t="shared" si="101"/>
        <v>306942.23330096167</v>
      </c>
    </row>
    <row r="658" spans="1:18" x14ac:dyDescent="0.2">
      <c r="A658" t="s">
        <v>15</v>
      </c>
      <c r="B658" t="s">
        <v>697</v>
      </c>
      <c r="C658" t="s">
        <v>726</v>
      </c>
      <c r="D658" s="6">
        <v>934.98638999999991</v>
      </c>
      <c r="E658">
        <f t="shared" si="96"/>
        <v>934986389.99999988</v>
      </c>
      <c r="F658">
        <f t="shared" si="100"/>
        <v>0.12</v>
      </c>
      <c r="G658">
        <v>1.1999999999999999E-4</v>
      </c>
      <c r="H658" s="3">
        <v>49.5</v>
      </c>
      <c r="I658" s="3">
        <v>3.55</v>
      </c>
      <c r="J658">
        <v>7.9000000000000001E-4</v>
      </c>
      <c r="K658">
        <v>4.9500000000000002E-2</v>
      </c>
      <c r="L658">
        <f t="shared" si="97"/>
        <v>2.5147686166225782E-2</v>
      </c>
      <c r="M658">
        <f t="shared" si="98"/>
        <v>27.512145</v>
      </c>
      <c r="N658">
        <f t="shared" si="94"/>
        <v>14.164141414141415</v>
      </c>
      <c r="O658">
        <f t="shared" si="95"/>
        <v>5.511233663163459E-2</v>
      </c>
      <c r="P658">
        <f t="shared" si="99"/>
        <v>5.5255027997983902E-2</v>
      </c>
      <c r="Q658">
        <f t="shared" si="101"/>
        <v>1736038.6038964896</v>
      </c>
      <c r="R658">
        <f t="shared" si="101"/>
        <v>1740533.3819364929</v>
      </c>
    </row>
    <row r="659" spans="1:18" x14ac:dyDescent="0.2">
      <c r="A659" t="s">
        <v>15</v>
      </c>
      <c r="B659" t="s">
        <v>697</v>
      </c>
      <c r="C659" t="s">
        <v>727</v>
      </c>
      <c r="D659" s="6">
        <v>20406.531209999997</v>
      </c>
      <c r="E659">
        <f t="shared" si="96"/>
        <v>20406531209.999996</v>
      </c>
      <c r="F659">
        <f t="shared" si="100"/>
        <v>0.59</v>
      </c>
      <c r="G659">
        <v>5.8999999999999992E-4</v>
      </c>
      <c r="H659" s="3">
        <v>58.3</v>
      </c>
      <c r="I659" s="3">
        <v>3.55</v>
      </c>
      <c r="J659">
        <v>2.5000000000000001E-4</v>
      </c>
      <c r="K659">
        <v>4.9500000000000002E-2</v>
      </c>
      <c r="L659">
        <f t="shared" si="97"/>
        <v>1.8861501445244028E-2</v>
      </c>
      <c r="M659">
        <f t="shared" si="98"/>
        <v>8.7063749999999995</v>
      </c>
      <c r="N659">
        <f t="shared" si="94"/>
        <v>0.91165896250642009</v>
      </c>
      <c r="O659">
        <f t="shared" si="95"/>
        <v>1.0683033140131897E-2</v>
      </c>
      <c r="P659">
        <f t="shared" si="99"/>
        <v>1.1257526413089865E-2</v>
      </c>
      <c r="Q659">
        <f t="shared" si="101"/>
        <v>336515.54391415475</v>
      </c>
      <c r="R659">
        <f t="shared" si="101"/>
        <v>354612.08201233076</v>
      </c>
    </row>
    <row r="660" spans="1:18" x14ac:dyDescent="0.2">
      <c r="A660" t="s">
        <v>15</v>
      </c>
      <c r="B660" t="s">
        <v>697</v>
      </c>
      <c r="C660" t="s">
        <v>728</v>
      </c>
      <c r="D660" s="6">
        <v>3211.5875999999998</v>
      </c>
      <c r="E660">
        <f t="shared" si="96"/>
        <v>3211587600</v>
      </c>
      <c r="F660">
        <f t="shared" si="100"/>
        <v>0.35</v>
      </c>
      <c r="G660">
        <v>3.5E-4</v>
      </c>
      <c r="H660" s="3">
        <v>119.4</v>
      </c>
      <c r="I660" s="3">
        <v>3.59</v>
      </c>
      <c r="J660">
        <v>4.0000000000000002E-4</v>
      </c>
      <c r="K660">
        <v>4.9500000000000002E-2</v>
      </c>
      <c r="L660">
        <f t="shared" si="97"/>
        <v>2.1213203435596423E-2</v>
      </c>
      <c r="M660">
        <f t="shared" si="98"/>
        <v>14.087160000000001</v>
      </c>
      <c r="N660">
        <f t="shared" si="94"/>
        <v>2.4865800865800867</v>
      </c>
      <c r="O660">
        <f t="shared" si="95"/>
        <v>4.7509239384297332E-2</v>
      </c>
      <c r="P660">
        <f t="shared" si="99"/>
        <v>4.8338783054877349E-2</v>
      </c>
      <c r="Q660">
        <f t="shared" si="101"/>
        <v>1496541.040605366</v>
      </c>
      <c r="R660">
        <f t="shared" si="101"/>
        <v>1522671.6662286364</v>
      </c>
    </row>
    <row r="661" spans="1:18" x14ac:dyDescent="0.2">
      <c r="A661" t="s">
        <v>15</v>
      </c>
      <c r="B661" t="s">
        <v>697</v>
      </c>
      <c r="C661" t="s">
        <v>729</v>
      </c>
      <c r="D661" s="6">
        <v>3866.8550699999996</v>
      </c>
      <c r="E661">
        <f t="shared" si="96"/>
        <v>3866855069.9999995</v>
      </c>
      <c r="F661">
        <f t="shared" si="100"/>
        <v>0.32</v>
      </c>
      <c r="G661">
        <v>3.2000000000000003E-4</v>
      </c>
      <c r="H661" s="3">
        <v>67.599999999999994</v>
      </c>
      <c r="I661" s="3">
        <v>3.7</v>
      </c>
      <c r="J661">
        <v>2.1000000000000001E-4</v>
      </c>
      <c r="K661">
        <v>4.9500000000000002E-2</v>
      </c>
      <c r="L661">
        <f t="shared" si="97"/>
        <v>1.8057020152540737E-2</v>
      </c>
      <c r="M661">
        <f t="shared" si="98"/>
        <v>7.6223700000000001</v>
      </c>
      <c r="N661">
        <f t="shared" si="94"/>
        <v>1.4715909090909089</v>
      </c>
      <c r="O661">
        <f t="shared" si="95"/>
        <v>1.0481650782381804E-2</v>
      </c>
      <c r="P661">
        <f t="shared" si="99"/>
        <v>1.0831195345212872E-2</v>
      </c>
      <c r="Q661">
        <f t="shared" si="101"/>
        <v>330171.99964502681</v>
      </c>
      <c r="R661">
        <f t="shared" si="101"/>
        <v>341182.65337420546</v>
      </c>
    </row>
    <row r="662" spans="1:18" x14ac:dyDescent="0.2">
      <c r="A662" t="s">
        <v>15</v>
      </c>
      <c r="B662" t="s">
        <v>697</v>
      </c>
      <c r="C662" t="s">
        <v>730</v>
      </c>
      <c r="D662" s="6">
        <v>1302.7649699999999</v>
      </c>
      <c r="E662">
        <f t="shared" si="96"/>
        <v>1302764970</v>
      </c>
      <c r="F662">
        <f t="shared" si="100"/>
        <v>0.19</v>
      </c>
      <c r="G662">
        <v>1.9000000000000001E-4</v>
      </c>
      <c r="H662" s="3">
        <v>44.4</v>
      </c>
      <c r="I662" s="3">
        <v>3.81</v>
      </c>
      <c r="J662">
        <v>1.9000000000000001E-4</v>
      </c>
      <c r="K662">
        <v>4.9500000000000002E-2</v>
      </c>
      <c r="L662">
        <f t="shared" si="97"/>
        <v>1.7610823289160273E-2</v>
      </c>
      <c r="M662">
        <f t="shared" si="98"/>
        <v>7.1014590000000002</v>
      </c>
      <c r="N662">
        <f t="shared" si="94"/>
        <v>2.3090909090909091</v>
      </c>
      <c r="O662">
        <f t="shared" si="95"/>
        <v>6.3084851094779128E-3</v>
      </c>
      <c r="P662">
        <f t="shared" si="99"/>
        <v>6.4425008588635995E-3</v>
      </c>
      <c r="Q662">
        <f t="shared" si="101"/>
        <v>198717.28094855425</v>
      </c>
      <c r="R662">
        <f t="shared" si="101"/>
        <v>202938.77705420338</v>
      </c>
    </row>
    <row r="663" spans="1:18" x14ac:dyDescent="0.2">
      <c r="A663" t="s">
        <v>15</v>
      </c>
      <c r="B663" t="s">
        <v>697</v>
      </c>
      <c r="C663" t="s">
        <v>731</v>
      </c>
      <c r="D663" s="6">
        <v>937.57637999999997</v>
      </c>
      <c r="E663">
        <f t="shared" si="96"/>
        <v>937576380</v>
      </c>
      <c r="F663">
        <f t="shared" si="100"/>
        <v>1.6</v>
      </c>
      <c r="G663">
        <v>1.6000000000000001E-3</v>
      </c>
      <c r="H663" s="3">
        <v>35.200000000000003</v>
      </c>
      <c r="I663" s="3">
        <v>3.83</v>
      </c>
      <c r="J663">
        <v>4.0000000000000002E-4</v>
      </c>
      <c r="K663">
        <v>4.9500000000000002E-2</v>
      </c>
      <c r="L663">
        <f t="shared" si="97"/>
        <v>2.1213203435596423E-2</v>
      </c>
      <c r="M663">
        <f t="shared" si="98"/>
        <v>15.028920000000001</v>
      </c>
      <c r="N663">
        <f t="shared" si="94"/>
        <v>0.58030303030303032</v>
      </c>
      <c r="O663">
        <f t="shared" si="95"/>
        <v>1.3915208254013054E-2</v>
      </c>
      <c r="P663">
        <f t="shared" si="99"/>
        <v>1.5042222382906274E-2</v>
      </c>
      <c r="Q663">
        <f t="shared" si="101"/>
        <v>438329.06000141118</v>
      </c>
      <c r="R663">
        <f t="shared" si="101"/>
        <v>473830.00506154762</v>
      </c>
    </row>
    <row r="664" spans="1:18" x14ac:dyDescent="0.2">
      <c r="A664" t="s">
        <v>15</v>
      </c>
      <c r="B664" t="s">
        <v>697</v>
      </c>
      <c r="C664" t="s">
        <v>732</v>
      </c>
      <c r="D664" s="6">
        <v>12141.873119999998</v>
      </c>
      <c r="E664">
        <f t="shared" si="96"/>
        <v>12141873119.999998</v>
      </c>
      <c r="F664">
        <f t="shared" si="100"/>
        <v>1.05</v>
      </c>
      <c r="G664">
        <v>1.0500000000000002E-3</v>
      </c>
      <c r="H664" s="3">
        <v>123.9</v>
      </c>
      <c r="I664" s="3">
        <v>4.07</v>
      </c>
      <c r="J664">
        <v>1.9000000000000001E-4</v>
      </c>
      <c r="K664">
        <v>4.9500000000000002E-2</v>
      </c>
      <c r="L664">
        <f t="shared" si="97"/>
        <v>1.7610823289160273E-2</v>
      </c>
      <c r="M664">
        <f t="shared" si="98"/>
        <v>7.5860730000000016</v>
      </c>
      <c r="N664">
        <f t="shared" si="94"/>
        <v>0.44634920634920633</v>
      </c>
      <c r="O664">
        <f t="shared" si="95"/>
        <v>1.6832960786230956E-2</v>
      </c>
      <c r="P664">
        <f t="shared" si="99"/>
        <v>1.8902131758932787E-2</v>
      </c>
      <c r="Q664">
        <f t="shared" si="101"/>
        <v>530238.26476627507</v>
      </c>
      <c r="R664">
        <f t="shared" si="101"/>
        <v>595417.15040638275</v>
      </c>
    </row>
    <row r="665" spans="1:18" x14ac:dyDescent="0.2">
      <c r="A665" t="s">
        <v>15</v>
      </c>
      <c r="B665" t="s">
        <v>697</v>
      </c>
      <c r="C665" t="s">
        <v>733</v>
      </c>
      <c r="D665" s="6">
        <v>2141.92173</v>
      </c>
      <c r="E665">
        <f t="shared" si="96"/>
        <v>2141921730</v>
      </c>
      <c r="F665">
        <f t="shared" si="100"/>
        <v>1.38</v>
      </c>
      <c r="G665">
        <v>1.3799999999999999E-3</v>
      </c>
      <c r="H665" s="3">
        <v>43.2</v>
      </c>
      <c r="I665" s="3">
        <v>4.1900000000000004</v>
      </c>
      <c r="J665">
        <v>2.5000000000000001E-4</v>
      </c>
      <c r="K665">
        <v>4.9500000000000002E-2</v>
      </c>
      <c r="L665">
        <f t="shared" si="97"/>
        <v>1.8861501445244028E-2</v>
      </c>
      <c r="M665">
        <f t="shared" si="98"/>
        <v>10.275975000000001</v>
      </c>
      <c r="N665">
        <f t="shared" si="94"/>
        <v>0.46003513394817747</v>
      </c>
      <c r="O665">
        <f t="shared" si="95"/>
        <v>9.3045388696334844E-3</v>
      </c>
      <c r="P665">
        <f t="shared" si="99"/>
        <v>1.0365343079683004E-2</v>
      </c>
      <c r="Q665">
        <f t="shared" si="101"/>
        <v>293092.97439345473</v>
      </c>
      <c r="R665">
        <f t="shared" si="101"/>
        <v>326508.3070100146</v>
      </c>
    </row>
    <row r="666" spans="1:18" x14ac:dyDescent="0.2">
      <c r="A666" t="s">
        <v>15</v>
      </c>
      <c r="B666" t="s">
        <v>697</v>
      </c>
      <c r="C666" t="s">
        <v>734</v>
      </c>
      <c r="D666" s="6">
        <v>1924.3625699999998</v>
      </c>
      <c r="E666">
        <f t="shared" si="96"/>
        <v>1924362569.9999998</v>
      </c>
      <c r="F666">
        <f t="shared" si="100"/>
        <v>0.62</v>
      </c>
      <c r="G666">
        <v>6.2E-4</v>
      </c>
      <c r="H666" s="3">
        <v>82.7</v>
      </c>
      <c r="I666" s="3">
        <v>4.38</v>
      </c>
      <c r="J666">
        <v>4.2999999999999999E-4</v>
      </c>
      <c r="K666">
        <v>4.9500000000000002E-2</v>
      </c>
      <c r="L666">
        <f t="shared" si="97"/>
        <v>2.1600229870301701E-2</v>
      </c>
      <c r="M666">
        <f t="shared" si="98"/>
        <v>18.476153999999998</v>
      </c>
      <c r="N666">
        <f t="shared" si="94"/>
        <v>1.8410557184750731</v>
      </c>
      <c r="O666">
        <f t="shared" si="95"/>
        <v>4.8899622413822667E-2</v>
      </c>
      <c r="P666">
        <f t="shared" si="99"/>
        <v>5.0046323570446999E-2</v>
      </c>
      <c r="Q666">
        <f t="shared" si="101"/>
        <v>1540338.1060354139</v>
      </c>
      <c r="R666">
        <f t="shared" si="101"/>
        <v>1576459.1924690804</v>
      </c>
    </row>
    <row r="667" spans="1:18" x14ac:dyDescent="0.2">
      <c r="A667" t="s">
        <v>15</v>
      </c>
      <c r="B667" t="s">
        <v>697</v>
      </c>
      <c r="C667" t="s">
        <v>735</v>
      </c>
      <c r="D667" s="6">
        <v>17024.004269999998</v>
      </c>
      <c r="E667">
        <f t="shared" si="96"/>
        <v>17024004269.999998</v>
      </c>
      <c r="F667">
        <f t="shared" si="100"/>
        <v>0.65</v>
      </c>
      <c r="G667">
        <v>6.4999999999999997E-4</v>
      </c>
      <c r="H667" s="3">
        <v>148.6</v>
      </c>
      <c r="I667" s="3">
        <v>4.43</v>
      </c>
      <c r="J667">
        <v>1.2999999999999999E-4</v>
      </c>
      <c r="K667">
        <v>4.9500000000000002E-2</v>
      </c>
      <c r="L667">
        <f t="shared" si="97"/>
        <v>1.601684958558661E-2</v>
      </c>
      <c r="M667">
        <f t="shared" si="98"/>
        <v>5.6495789999999992</v>
      </c>
      <c r="N667">
        <f t="shared" si="94"/>
        <v>0.53696969696969687</v>
      </c>
      <c r="O667">
        <f t="shared" si="95"/>
        <v>1.3386815012838039E-2</v>
      </c>
      <c r="P667">
        <f t="shared" si="99"/>
        <v>1.4789498617095423E-2</v>
      </c>
      <c r="Q667">
        <f t="shared" si="101"/>
        <v>421684.67290439823</v>
      </c>
      <c r="R667">
        <f t="shared" si="101"/>
        <v>465869.20643850585</v>
      </c>
    </row>
    <row r="668" spans="1:18" x14ac:dyDescent="0.2">
      <c r="A668" t="s">
        <v>15</v>
      </c>
      <c r="B668" t="s">
        <v>697</v>
      </c>
      <c r="C668" t="s">
        <v>736</v>
      </c>
      <c r="D668" s="6">
        <v>4527.3025199999993</v>
      </c>
      <c r="E668">
        <f t="shared" si="96"/>
        <v>4527302519.999999</v>
      </c>
      <c r="F668">
        <f t="shared" si="100"/>
        <v>0.42</v>
      </c>
      <c r="G668">
        <v>4.1999999999999996E-4</v>
      </c>
      <c r="H668" s="3">
        <v>78.3</v>
      </c>
      <c r="I668" s="3">
        <v>4.5</v>
      </c>
      <c r="J668">
        <v>3.6000000000000002E-4</v>
      </c>
      <c r="K668">
        <v>4.9500000000000002E-2</v>
      </c>
      <c r="L668">
        <f t="shared" si="97"/>
        <v>2.0661739619952896E-2</v>
      </c>
      <c r="M668">
        <f t="shared" si="98"/>
        <v>15.892200000000001</v>
      </c>
      <c r="N668">
        <f t="shared" si="94"/>
        <v>2.337662337662338</v>
      </c>
      <c r="O668">
        <f t="shared" si="95"/>
        <v>3.7259148856562591E-2</v>
      </c>
      <c r="P668">
        <f t="shared" si="99"/>
        <v>3.7965742605270025E-2</v>
      </c>
      <c r="Q668">
        <f t="shared" si="101"/>
        <v>1173663.1889817216</v>
      </c>
      <c r="R668">
        <f t="shared" si="101"/>
        <v>1195920.8920660059</v>
      </c>
    </row>
    <row r="669" spans="1:18" x14ac:dyDescent="0.2">
      <c r="A669" t="s">
        <v>15</v>
      </c>
      <c r="B669" t="s">
        <v>697</v>
      </c>
      <c r="C669" t="s">
        <v>737</v>
      </c>
      <c r="D669" s="6">
        <v>4998.6806999999999</v>
      </c>
      <c r="E669">
        <f t="shared" si="96"/>
        <v>4998680700</v>
      </c>
      <c r="F669">
        <f t="shared" si="100"/>
        <v>0.27</v>
      </c>
      <c r="G669">
        <v>2.7E-4</v>
      </c>
      <c r="H669" s="3">
        <v>80.5</v>
      </c>
      <c r="I669" s="3">
        <v>4.5199999999999996</v>
      </c>
      <c r="J669">
        <v>2.1000000000000001E-4</v>
      </c>
      <c r="K669">
        <v>4.9500000000000002E-2</v>
      </c>
      <c r="L669">
        <f t="shared" si="97"/>
        <v>1.8057020152540737E-2</v>
      </c>
      <c r="M669">
        <f t="shared" si="98"/>
        <v>9.3116520000000005</v>
      </c>
      <c r="N669">
        <f t="shared" si="94"/>
        <v>2.1306397306397309</v>
      </c>
      <c r="O669">
        <f t="shared" si="95"/>
        <v>1.7126174692932618E-2</v>
      </c>
      <c r="P669">
        <f t="shared" si="99"/>
        <v>1.7515764236695361E-2</v>
      </c>
      <c r="Q669">
        <f t="shared" si="101"/>
        <v>539474.50282737752</v>
      </c>
      <c r="R669">
        <f t="shared" si="101"/>
        <v>551746.57345590391</v>
      </c>
    </row>
    <row r="670" spans="1:18" x14ac:dyDescent="0.2">
      <c r="A670" t="s">
        <v>15</v>
      </c>
      <c r="B670" t="s">
        <v>697</v>
      </c>
      <c r="C670" t="s">
        <v>738</v>
      </c>
      <c r="D670" s="6">
        <v>1960.6224299999999</v>
      </c>
      <c r="E670">
        <f t="shared" si="96"/>
        <v>1960622430</v>
      </c>
      <c r="F670">
        <f t="shared" si="100"/>
        <v>0.15</v>
      </c>
      <c r="G670">
        <v>1.4999999999999999E-4</v>
      </c>
      <c r="H670" s="3">
        <v>37.5</v>
      </c>
      <c r="I670" s="3">
        <v>4.5999999999999996</v>
      </c>
      <c r="J670">
        <v>1.1E-4</v>
      </c>
      <c r="K670">
        <v>4.9500000000000002E-2</v>
      </c>
      <c r="L670">
        <f t="shared" si="97"/>
        <v>1.5361705336266678E-2</v>
      </c>
      <c r="M670">
        <f t="shared" si="98"/>
        <v>4.9638600000000004</v>
      </c>
      <c r="N670">
        <f t="shared" si="94"/>
        <v>2.0444444444444447</v>
      </c>
      <c r="O670">
        <f t="shared" si="95"/>
        <v>3.1004972301056262E-3</v>
      </c>
      <c r="P670">
        <f t="shared" si="99"/>
        <v>3.1804221801152014E-3</v>
      </c>
      <c r="Q670">
        <f t="shared" si="101"/>
        <v>97665.662748327231</v>
      </c>
      <c r="R670">
        <f t="shared" si="101"/>
        <v>100183.29867362884</v>
      </c>
    </row>
    <row r="671" spans="1:18" x14ac:dyDescent="0.2">
      <c r="A671" t="s">
        <v>15</v>
      </c>
      <c r="B671" t="s">
        <v>697</v>
      </c>
      <c r="C671" t="s">
        <v>739</v>
      </c>
      <c r="D671" s="6">
        <v>34086.858389999994</v>
      </c>
      <c r="E671">
        <f t="shared" si="96"/>
        <v>34086858389.999992</v>
      </c>
      <c r="F671">
        <f t="shared" si="100"/>
        <v>0.91</v>
      </c>
      <c r="G671">
        <v>9.1E-4</v>
      </c>
      <c r="H671" s="3">
        <v>204.2</v>
      </c>
      <c r="I671" s="3">
        <v>4.6100000000000003</v>
      </c>
      <c r="J671">
        <v>1.2999999999999999E-4</v>
      </c>
      <c r="K671">
        <v>4.9500000000000002E-2</v>
      </c>
      <c r="L671">
        <f t="shared" si="97"/>
        <v>1.601684958558661E-2</v>
      </c>
      <c r="M671">
        <f t="shared" si="98"/>
        <v>5.8791330000000004</v>
      </c>
      <c r="N671">
        <f t="shared" si="94"/>
        <v>0.39913419913419912</v>
      </c>
      <c r="O671">
        <f t="shared" si="95"/>
        <v>1.8509968002328597E-2</v>
      </c>
      <c r="P671">
        <f t="shared" si="99"/>
        <v>2.1231590933845964E-2</v>
      </c>
      <c r="Q671">
        <f t="shared" si="101"/>
        <v>583063.99207335082</v>
      </c>
      <c r="R671">
        <f t="shared" si="101"/>
        <v>668795.11441614782</v>
      </c>
    </row>
    <row r="672" spans="1:18" x14ac:dyDescent="0.2">
      <c r="A672" t="s">
        <v>15</v>
      </c>
      <c r="B672" t="s">
        <v>697</v>
      </c>
      <c r="C672" t="s">
        <v>740</v>
      </c>
      <c r="D672" s="6">
        <v>20331.421499999997</v>
      </c>
      <c r="E672">
        <f t="shared" si="96"/>
        <v>20331421499.999996</v>
      </c>
      <c r="F672">
        <f t="shared" si="100"/>
        <v>0.66</v>
      </c>
      <c r="G672">
        <v>6.6E-4</v>
      </c>
      <c r="H672" s="3">
        <v>101.2</v>
      </c>
      <c r="I672" s="3">
        <v>4.93</v>
      </c>
      <c r="J672">
        <v>1.3999999999999999E-4</v>
      </c>
      <c r="K672">
        <v>4.9500000000000002E-2</v>
      </c>
      <c r="L672">
        <f t="shared" si="97"/>
        <v>1.6316359589059158E-2</v>
      </c>
      <c r="M672">
        <f t="shared" si="98"/>
        <v>6.7708619999999984</v>
      </c>
      <c r="N672">
        <f t="shared" si="94"/>
        <v>0.6337924701561064</v>
      </c>
      <c r="O672">
        <f t="shared" si="95"/>
        <v>1.2240772675610976E-2</v>
      </c>
      <c r="P672">
        <f t="shared" si="99"/>
        <v>1.3298223820916848E-2</v>
      </c>
      <c r="Q672">
        <f t="shared" si="101"/>
        <v>385584.33928174572</v>
      </c>
      <c r="R672">
        <f t="shared" si="101"/>
        <v>418894.05035888072</v>
      </c>
    </row>
    <row r="673" spans="1:18" x14ac:dyDescent="0.2">
      <c r="A673" t="s">
        <v>15</v>
      </c>
      <c r="B673" t="s">
        <v>697</v>
      </c>
      <c r="C673" t="s">
        <v>741</v>
      </c>
      <c r="D673" s="6">
        <v>124319.51999999999</v>
      </c>
      <c r="E673">
        <f t="shared" si="96"/>
        <v>124319519999.99998</v>
      </c>
      <c r="F673">
        <f t="shared" si="100"/>
        <v>0.26</v>
      </c>
      <c r="G673">
        <v>2.6000000000000003E-4</v>
      </c>
      <c r="H673" s="3">
        <v>225</v>
      </c>
      <c r="I673" s="3">
        <v>5.12</v>
      </c>
      <c r="J673">
        <v>1.3999999999999999E-4</v>
      </c>
      <c r="K673">
        <v>4.9500000000000002E-2</v>
      </c>
      <c r="L673">
        <f t="shared" si="97"/>
        <v>1.6316359589059158E-2</v>
      </c>
      <c r="M673">
        <f t="shared" si="98"/>
        <v>7.0318079999999998</v>
      </c>
      <c r="N673">
        <f t="shared" si="94"/>
        <v>1.6708624708624706</v>
      </c>
      <c r="O673">
        <f t="shared" si="95"/>
        <v>3.1104963576024415E-2</v>
      </c>
      <c r="P673">
        <f t="shared" si="99"/>
        <v>3.2064748320182267E-2</v>
      </c>
      <c r="Q673">
        <f t="shared" si="101"/>
        <v>979806.35264476913</v>
      </c>
      <c r="R673">
        <f t="shared" si="101"/>
        <v>1010039.5720857414</v>
      </c>
    </row>
    <row r="674" spans="1:18" x14ac:dyDescent="0.2">
      <c r="A674" t="s">
        <v>15</v>
      </c>
      <c r="B674" t="s">
        <v>697</v>
      </c>
      <c r="C674" t="s">
        <v>742</v>
      </c>
      <c r="D674" s="6">
        <v>28813.638749999998</v>
      </c>
      <c r="E674">
        <f t="shared" si="96"/>
        <v>28813638750</v>
      </c>
      <c r="F674">
        <f t="shared" si="100"/>
        <v>0.59</v>
      </c>
      <c r="G674">
        <v>5.8999999999999992E-4</v>
      </c>
      <c r="H674" s="3">
        <v>171.4</v>
      </c>
      <c r="I674" s="3">
        <v>5.25</v>
      </c>
      <c r="J674">
        <v>1.3999999999999999E-4</v>
      </c>
      <c r="K674">
        <v>4.9500000000000002E-2</v>
      </c>
      <c r="L674">
        <f t="shared" si="97"/>
        <v>1.6316359589059158E-2</v>
      </c>
      <c r="M674">
        <f t="shared" si="98"/>
        <v>7.2103499999999991</v>
      </c>
      <c r="N674">
        <f t="shared" si="94"/>
        <v>0.75500770416024654</v>
      </c>
      <c r="O674">
        <f t="shared" si="95"/>
        <v>2.3249223824481288E-2</v>
      </c>
      <c r="P674">
        <f t="shared" si="99"/>
        <v>2.4908658191247823E-2</v>
      </c>
      <c r="Q674">
        <f t="shared" si="101"/>
        <v>732350.55047116056</v>
      </c>
      <c r="R674">
        <f t="shared" si="101"/>
        <v>784622.73302430648</v>
      </c>
    </row>
    <row r="675" spans="1:18" x14ac:dyDescent="0.2">
      <c r="A675" t="s">
        <v>15</v>
      </c>
      <c r="B675" t="s">
        <v>697</v>
      </c>
      <c r="C675" t="s">
        <v>743</v>
      </c>
      <c r="D675" s="6">
        <v>124319.51999999999</v>
      </c>
      <c r="E675">
        <f t="shared" si="96"/>
        <v>124319519999.99998</v>
      </c>
      <c r="F675">
        <f t="shared" si="100"/>
        <v>0.26</v>
      </c>
      <c r="G675">
        <v>2.6000000000000003E-4</v>
      </c>
      <c r="H675" s="3">
        <v>218</v>
      </c>
      <c r="I675" s="3">
        <v>5.27</v>
      </c>
      <c r="J675">
        <v>1.3999999999999999E-4</v>
      </c>
      <c r="K675">
        <v>4.9500000000000002E-2</v>
      </c>
      <c r="L675">
        <f t="shared" si="97"/>
        <v>1.6316359589059158E-2</v>
      </c>
      <c r="M675">
        <f t="shared" si="98"/>
        <v>7.237817999999999</v>
      </c>
      <c r="N675">
        <f t="shared" si="94"/>
        <v>1.7198135198135194</v>
      </c>
      <c r="O675">
        <f t="shared" si="95"/>
        <v>3.1512328323945911E-2</v>
      </c>
      <c r="P675">
        <f t="shared" si="99"/>
        <v>3.2456046656443742E-2</v>
      </c>
      <c r="Q675">
        <f t="shared" si="101"/>
        <v>992638.34220429615</v>
      </c>
      <c r="R675">
        <f t="shared" si="101"/>
        <v>1022365.4696779778</v>
      </c>
    </row>
    <row r="676" spans="1:18" x14ac:dyDescent="0.2">
      <c r="A676" t="s">
        <v>15</v>
      </c>
      <c r="B676" t="s">
        <v>697</v>
      </c>
      <c r="C676" t="s">
        <v>744</v>
      </c>
      <c r="D676" s="6">
        <v>28795.508819999999</v>
      </c>
      <c r="E676">
        <f t="shared" si="96"/>
        <v>28795508820</v>
      </c>
      <c r="F676">
        <f t="shared" si="100"/>
        <v>0.5</v>
      </c>
      <c r="G676">
        <v>5.0000000000000001E-4</v>
      </c>
      <c r="H676" s="3">
        <v>178</v>
      </c>
      <c r="I676" s="3">
        <v>5.58</v>
      </c>
      <c r="J676">
        <v>6.9999999999999994E-5</v>
      </c>
      <c r="K676">
        <v>4.9500000000000002E-2</v>
      </c>
      <c r="L676">
        <f t="shared" si="97"/>
        <v>1.3720368288430417E-2</v>
      </c>
      <c r="M676">
        <f t="shared" si="98"/>
        <v>3.8317859999999997</v>
      </c>
      <c r="N676">
        <f t="shared" si="94"/>
        <v>0.47345454545454546</v>
      </c>
      <c r="O676">
        <f t="shared" si="95"/>
        <v>8.7744708451328556E-3</v>
      </c>
      <c r="P676">
        <f t="shared" si="99"/>
        <v>9.9083691332694859E-3</v>
      </c>
      <c r="Q676">
        <f t="shared" si="101"/>
        <v>276395.83162168495</v>
      </c>
      <c r="R676">
        <f t="shared" si="101"/>
        <v>312113.62769798882</v>
      </c>
    </row>
    <row r="677" spans="1:18" x14ac:dyDescent="0.2">
      <c r="A677" t="s">
        <v>15</v>
      </c>
      <c r="B677" t="s">
        <v>697</v>
      </c>
      <c r="C677" t="s">
        <v>745</v>
      </c>
      <c r="D677" s="6">
        <v>22869.611699999998</v>
      </c>
      <c r="E677">
        <f t="shared" si="96"/>
        <v>22869611699.999996</v>
      </c>
      <c r="F677">
        <f t="shared" si="100"/>
        <v>0.62</v>
      </c>
      <c r="G677">
        <v>6.2E-4</v>
      </c>
      <c r="H677" s="3">
        <v>105.2</v>
      </c>
      <c r="I677" s="3">
        <v>5.67</v>
      </c>
      <c r="J677">
        <v>1.2E-4</v>
      </c>
      <c r="K677">
        <v>4.9500000000000002E-2</v>
      </c>
      <c r="L677">
        <f t="shared" si="97"/>
        <v>1.5699527090881581E-2</v>
      </c>
      <c r="M677">
        <f t="shared" si="98"/>
        <v>6.6747239999999994</v>
      </c>
      <c r="N677">
        <f t="shared" si="94"/>
        <v>0.66510263929618763</v>
      </c>
      <c r="O677">
        <f t="shared" si="95"/>
        <v>1.2529131468392549E-2</v>
      </c>
      <c r="P677">
        <f t="shared" si="99"/>
        <v>1.3575061477005894E-2</v>
      </c>
      <c r="Q677">
        <f t="shared" si="101"/>
        <v>394667.64125436533</v>
      </c>
      <c r="R677">
        <f t="shared" si="101"/>
        <v>427614.43652568565</v>
      </c>
    </row>
    <row r="678" spans="1:18" x14ac:dyDescent="0.2">
      <c r="A678" t="s">
        <v>15</v>
      </c>
      <c r="B678" t="s">
        <v>697</v>
      </c>
      <c r="C678" t="s">
        <v>746</v>
      </c>
      <c r="D678" s="6">
        <v>44511.568139999996</v>
      </c>
      <c r="E678">
        <f t="shared" si="96"/>
        <v>44511568139.999992</v>
      </c>
      <c r="F678">
        <f t="shared" si="100"/>
        <v>0.28000000000000003</v>
      </c>
      <c r="G678">
        <v>2.8000000000000003E-4</v>
      </c>
      <c r="H678" s="3">
        <v>188.6</v>
      </c>
      <c r="I678" s="3">
        <v>5.89</v>
      </c>
      <c r="J678">
        <v>1.2999999999999999E-4</v>
      </c>
      <c r="K678">
        <v>4.9500000000000002E-2</v>
      </c>
      <c r="L678">
        <f t="shared" si="97"/>
        <v>1.601684958558661E-2</v>
      </c>
      <c r="M678">
        <f t="shared" si="98"/>
        <v>7.5115169999999987</v>
      </c>
      <c r="N678">
        <f t="shared" si="94"/>
        <v>1.6573593073593069</v>
      </c>
      <c r="O678">
        <f t="shared" si="95"/>
        <v>2.8775162437729186E-2</v>
      </c>
      <c r="P678">
        <f t="shared" si="99"/>
        <v>2.9678676074091054E-2</v>
      </c>
      <c r="Q678">
        <f t="shared" si="101"/>
        <v>906417.61678846937</v>
      </c>
      <c r="R678">
        <f t="shared" si="101"/>
        <v>934878.29633386817</v>
      </c>
    </row>
    <row r="679" spans="1:18" x14ac:dyDescent="0.2">
      <c r="A679" t="s">
        <v>15</v>
      </c>
      <c r="B679" t="s">
        <v>697</v>
      </c>
      <c r="C679" t="s">
        <v>747</v>
      </c>
      <c r="D679" s="6">
        <v>17024.004269999998</v>
      </c>
      <c r="E679">
        <f t="shared" si="96"/>
        <v>17024004269.999998</v>
      </c>
      <c r="F679">
        <f t="shared" si="100"/>
        <v>0.51</v>
      </c>
      <c r="G679">
        <v>5.1000000000000004E-4</v>
      </c>
      <c r="H679" s="3">
        <v>107.4</v>
      </c>
      <c r="I679" s="3">
        <v>5.91</v>
      </c>
      <c r="J679">
        <v>1E-4</v>
      </c>
      <c r="K679">
        <v>4.9500000000000002E-2</v>
      </c>
      <c r="L679">
        <f t="shared" si="97"/>
        <v>1.5000000000000003E-2</v>
      </c>
      <c r="M679">
        <f t="shared" si="98"/>
        <v>5.7977100000000004</v>
      </c>
      <c r="N679">
        <f t="shared" si="94"/>
        <v>0.70231729055258474</v>
      </c>
      <c r="O679">
        <f t="shared" si="95"/>
        <v>1.0421110502027502E-2</v>
      </c>
      <c r="P679">
        <f t="shared" si="99"/>
        <v>1.125803079239872E-2</v>
      </c>
      <c r="Q679">
        <f t="shared" si="101"/>
        <v>328264.98081386631</v>
      </c>
      <c r="R679">
        <f t="shared" si="101"/>
        <v>354627.96996055968</v>
      </c>
    </row>
    <row r="680" spans="1:18" x14ac:dyDescent="0.2">
      <c r="A680" t="s">
        <v>15</v>
      </c>
      <c r="B680" t="s">
        <v>697</v>
      </c>
      <c r="C680" t="s">
        <v>748</v>
      </c>
      <c r="D680" s="6">
        <v>21313.027709999998</v>
      </c>
      <c r="E680">
        <f t="shared" si="96"/>
        <v>21313027710</v>
      </c>
      <c r="F680">
        <f t="shared" si="100"/>
        <v>0.14000000000000001</v>
      </c>
      <c r="G680">
        <v>1.4000000000000001E-4</v>
      </c>
      <c r="H680" s="3">
        <v>145.6</v>
      </c>
      <c r="I680" s="3">
        <v>6.27</v>
      </c>
      <c r="J680">
        <v>1.3999999999999999E-4</v>
      </c>
      <c r="K680">
        <v>4.9500000000000002E-2</v>
      </c>
      <c r="L680">
        <f t="shared" si="97"/>
        <v>1.6316359589059158E-2</v>
      </c>
      <c r="M680">
        <f t="shared" si="98"/>
        <v>8.6112179999999992</v>
      </c>
      <c r="N680">
        <f t="shared" si="94"/>
        <v>3.7999999999999989</v>
      </c>
      <c r="O680">
        <f t="shared" si="95"/>
        <v>2.7980415913486753E-2</v>
      </c>
      <c r="P680">
        <f t="shared" si="99"/>
        <v>2.835258341819381E-2</v>
      </c>
      <c r="Q680">
        <f t="shared" si="101"/>
        <v>881383.10127483273</v>
      </c>
      <c r="R680">
        <f t="shared" si="101"/>
        <v>893106.37767310499</v>
      </c>
    </row>
    <row r="681" spans="1:18" x14ac:dyDescent="0.2">
      <c r="A681" t="s">
        <v>15</v>
      </c>
      <c r="B681" t="s">
        <v>697</v>
      </c>
      <c r="C681" t="s">
        <v>749</v>
      </c>
      <c r="D681" s="6">
        <v>4377.0830999999998</v>
      </c>
      <c r="E681">
        <f t="shared" si="96"/>
        <v>4377083100</v>
      </c>
      <c r="F681">
        <f t="shared" si="100"/>
        <v>0.39</v>
      </c>
      <c r="G681">
        <v>3.8999999999999999E-4</v>
      </c>
      <c r="H681" s="3">
        <v>78.7</v>
      </c>
      <c r="I681" s="3">
        <v>6.34</v>
      </c>
      <c r="J681">
        <v>1.9000000000000001E-4</v>
      </c>
      <c r="K681">
        <v>4.9500000000000002E-2</v>
      </c>
      <c r="L681">
        <f t="shared" si="97"/>
        <v>1.7610823289160273E-2</v>
      </c>
      <c r="M681">
        <f t="shared" si="98"/>
        <v>11.817126000000002</v>
      </c>
      <c r="N681">
        <f t="shared" si="94"/>
        <v>1.8719502719502723</v>
      </c>
      <c r="O681">
        <f t="shared" si="95"/>
        <v>2.3818924932811941E-2</v>
      </c>
      <c r="P681">
        <f t="shared" si="99"/>
        <v>2.4446826011286605E-2</v>
      </c>
      <c r="Q681">
        <f t="shared" si="101"/>
        <v>750296.13538357615</v>
      </c>
      <c r="R681">
        <f t="shared" si="101"/>
        <v>770075.01935552806</v>
      </c>
    </row>
    <row r="682" spans="1:18" x14ac:dyDescent="0.2">
      <c r="A682" t="s">
        <v>15</v>
      </c>
      <c r="B682" t="s">
        <v>697</v>
      </c>
      <c r="C682" t="s">
        <v>750</v>
      </c>
      <c r="D682" s="6">
        <v>7283.0518799999991</v>
      </c>
      <c r="E682">
        <f t="shared" si="96"/>
        <v>7283051879.999999</v>
      </c>
      <c r="F682">
        <f t="shared" si="100"/>
        <v>0.38</v>
      </c>
      <c r="G682">
        <v>3.8000000000000002E-4</v>
      </c>
      <c r="H682" s="3">
        <v>64.900000000000006</v>
      </c>
      <c r="I682" s="3">
        <v>6.41</v>
      </c>
      <c r="J682">
        <v>1.4999999999999999E-4</v>
      </c>
      <c r="K682">
        <v>4.9500000000000002E-2</v>
      </c>
      <c r="L682">
        <f t="shared" si="97"/>
        <v>1.6600228795504823E-2</v>
      </c>
      <c r="M682">
        <f t="shared" si="98"/>
        <v>9.4323149999999991</v>
      </c>
      <c r="N682">
        <f t="shared" si="94"/>
        <v>1.533492822966507</v>
      </c>
      <c r="O682">
        <f t="shared" si="95"/>
        <v>1.3881448146487327E-2</v>
      </c>
      <c r="P682">
        <f t="shared" si="99"/>
        <v>1.4345619938635826E-2</v>
      </c>
      <c r="Q682">
        <f t="shared" si="101"/>
        <v>437265.61661435082</v>
      </c>
      <c r="R682">
        <f t="shared" si="101"/>
        <v>451887.0280670285</v>
      </c>
    </row>
    <row r="683" spans="1:18" x14ac:dyDescent="0.2">
      <c r="A683" t="s">
        <v>15</v>
      </c>
      <c r="B683" t="s">
        <v>697</v>
      </c>
      <c r="C683" t="s">
        <v>751</v>
      </c>
      <c r="D683" s="6">
        <v>3548.2862999999998</v>
      </c>
      <c r="E683">
        <f t="shared" si="96"/>
        <v>3548286299.9999995</v>
      </c>
      <c r="F683">
        <f t="shared" si="100"/>
        <v>0.3</v>
      </c>
      <c r="G683">
        <v>2.9999999999999997E-4</v>
      </c>
      <c r="H683" s="3">
        <v>61</v>
      </c>
      <c r="I683" s="3">
        <v>6.58</v>
      </c>
      <c r="J683">
        <v>4.0999999999999999E-4</v>
      </c>
      <c r="K683">
        <v>4.9500000000000002E-2</v>
      </c>
      <c r="L683">
        <f t="shared" si="97"/>
        <v>2.1344560816625467E-2</v>
      </c>
      <c r="M683">
        <f t="shared" si="98"/>
        <v>26.465418</v>
      </c>
      <c r="N683">
        <f t="shared" si="94"/>
        <v>5.4501010101010099</v>
      </c>
      <c r="O683">
        <f t="shared" si="95"/>
        <v>6.3539214212782663E-2</v>
      </c>
      <c r="P683">
        <f t="shared" si="99"/>
        <v>6.4036743315070851E-2</v>
      </c>
      <c r="Q683">
        <f t="shared" si="101"/>
        <v>2001485.247702654</v>
      </c>
      <c r="R683">
        <f t="shared" si="101"/>
        <v>2017157.4144247319</v>
      </c>
    </row>
    <row r="684" spans="1:18" x14ac:dyDescent="0.2">
      <c r="A684" t="s">
        <v>15</v>
      </c>
      <c r="B684" t="s">
        <v>697</v>
      </c>
      <c r="C684" t="s">
        <v>752</v>
      </c>
      <c r="D684" s="6">
        <v>12483.751799999998</v>
      </c>
      <c r="E684">
        <f t="shared" si="96"/>
        <v>12483751799.999998</v>
      </c>
      <c r="F684">
        <f t="shared" si="100"/>
        <v>0.26</v>
      </c>
      <c r="G684">
        <v>2.6000000000000003E-4</v>
      </c>
      <c r="H684" s="3">
        <v>109.1</v>
      </c>
      <c r="I684" s="3">
        <v>7.09</v>
      </c>
      <c r="J684">
        <v>2.2000000000000001E-4</v>
      </c>
      <c r="K684">
        <v>4.9500000000000002E-2</v>
      </c>
      <c r="L684">
        <f t="shared" si="97"/>
        <v>1.8268249284463599E-2</v>
      </c>
      <c r="M684">
        <f t="shared" si="98"/>
        <v>15.301637999999999</v>
      </c>
      <c r="N684">
        <f t="shared" si="94"/>
        <v>3.6358974358974354</v>
      </c>
      <c r="O684">
        <f t="shared" si="95"/>
        <v>4.9618014095462432E-2</v>
      </c>
      <c r="P684">
        <f t="shared" si="99"/>
        <v>5.0267562709331894E-2</v>
      </c>
      <c r="Q684">
        <f t="shared" si="101"/>
        <v>1562967.4440070665</v>
      </c>
      <c r="R684">
        <f t="shared" si="101"/>
        <v>1583428.2253439547</v>
      </c>
    </row>
    <row r="685" spans="1:18" x14ac:dyDescent="0.2">
      <c r="A685" t="s">
        <v>15</v>
      </c>
      <c r="B685" t="s">
        <v>697</v>
      </c>
      <c r="C685" t="s">
        <v>753</v>
      </c>
      <c r="D685" s="6">
        <v>116826.67892999999</v>
      </c>
      <c r="E685">
        <f t="shared" si="96"/>
        <v>116826678930</v>
      </c>
      <c r="F685">
        <f t="shared" si="100"/>
        <v>0.24</v>
      </c>
      <c r="G685">
        <v>2.3999999999999998E-4</v>
      </c>
      <c r="H685" s="3">
        <v>126.1</v>
      </c>
      <c r="I685" s="3">
        <v>7.8</v>
      </c>
      <c r="J685">
        <v>1.2E-4</v>
      </c>
      <c r="K685">
        <v>4.9500000000000002E-2</v>
      </c>
      <c r="L685">
        <f t="shared" si="97"/>
        <v>1.5699527090881581E-2</v>
      </c>
      <c r="M685">
        <f t="shared" si="98"/>
        <v>9.1821599999999997</v>
      </c>
      <c r="N685">
        <f t="shared" si="94"/>
        <v>2.3636363636363638</v>
      </c>
      <c r="O685">
        <f t="shared" si="95"/>
        <v>2.6362242570463022E-2</v>
      </c>
      <c r="P685">
        <f t="shared" si="99"/>
        <v>2.6941920228976277E-2</v>
      </c>
      <c r="Q685">
        <f t="shared" si="101"/>
        <v>830410.64096958516</v>
      </c>
      <c r="R685">
        <f t="shared" si="101"/>
        <v>848670.48721275269</v>
      </c>
    </row>
    <row r="686" spans="1:18" x14ac:dyDescent="0.2">
      <c r="A686" t="s">
        <v>15</v>
      </c>
      <c r="B686" t="s">
        <v>697</v>
      </c>
      <c r="C686" t="s">
        <v>754</v>
      </c>
      <c r="D686" s="6">
        <v>116826.67892999999</v>
      </c>
      <c r="E686">
        <f t="shared" si="96"/>
        <v>116826678930</v>
      </c>
      <c r="F686">
        <f t="shared" si="100"/>
        <v>0.22</v>
      </c>
      <c r="G686">
        <v>2.2000000000000001E-4</v>
      </c>
      <c r="H686" s="3">
        <v>121.5</v>
      </c>
      <c r="I686" s="3">
        <v>8.2200000000000006</v>
      </c>
      <c r="J686">
        <v>1.2E-4</v>
      </c>
      <c r="K686">
        <v>4.9500000000000002E-2</v>
      </c>
      <c r="L686">
        <f t="shared" si="97"/>
        <v>1.5699527090881581E-2</v>
      </c>
      <c r="M686">
        <f t="shared" si="98"/>
        <v>9.6765840000000019</v>
      </c>
      <c r="N686">
        <f t="shared" si="94"/>
        <v>2.717355371900827</v>
      </c>
      <c r="O686">
        <f t="shared" si="95"/>
        <v>2.7594384089895216E-2</v>
      </c>
      <c r="P686">
        <f t="shared" si="99"/>
        <v>2.8120453415595204E-2</v>
      </c>
      <c r="Q686">
        <f t="shared" si="101"/>
        <v>869223.09883169935</v>
      </c>
      <c r="R686">
        <f t="shared" si="101"/>
        <v>885794.28259124898</v>
      </c>
    </row>
    <row r="687" spans="1:18" x14ac:dyDescent="0.2">
      <c r="A687" t="s">
        <v>15</v>
      </c>
      <c r="B687" t="s">
        <v>755</v>
      </c>
      <c r="C687" t="s">
        <v>756</v>
      </c>
      <c r="D687" s="6">
        <v>3651.8858999999998</v>
      </c>
      <c r="E687">
        <f t="shared" si="96"/>
        <v>3651885900</v>
      </c>
      <c r="F687">
        <f t="shared" si="100"/>
        <v>0.3</v>
      </c>
      <c r="G687">
        <v>2.9999999999999997E-4</v>
      </c>
      <c r="H687" s="3">
        <v>23</v>
      </c>
      <c r="I687" s="3">
        <v>1.3</v>
      </c>
      <c r="J687">
        <v>4.0000000000000001E-3</v>
      </c>
      <c r="K687">
        <v>4.9500000000000002E-2</v>
      </c>
      <c r="L687">
        <f t="shared" si="97"/>
        <v>3.7723002890488071E-2</v>
      </c>
      <c r="M687">
        <f t="shared" si="98"/>
        <v>51.012</v>
      </c>
      <c r="N687">
        <f t="shared" si="94"/>
        <v>10.505050505050505</v>
      </c>
      <c r="O687">
        <f t="shared" si="95"/>
        <v>6.4535258942097648E-2</v>
      </c>
      <c r="P687">
        <f t="shared" si="99"/>
        <v>6.4644327164750423E-2</v>
      </c>
      <c r="Q687">
        <f t="shared" si="101"/>
        <v>2032860.6566760759</v>
      </c>
      <c r="R687">
        <f t="shared" si="101"/>
        <v>2036296.3056896382</v>
      </c>
    </row>
    <row r="688" spans="1:18" x14ac:dyDescent="0.2">
      <c r="A688" t="s">
        <v>15</v>
      </c>
      <c r="B688" t="s">
        <v>757</v>
      </c>
      <c r="C688" t="s">
        <v>758</v>
      </c>
      <c r="D688" s="6">
        <v>231.80410499999999</v>
      </c>
      <c r="E688">
        <f t="shared" si="96"/>
        <v>231804105</v>
      </c>
      <c r="F688">
        <f t="shared" si="100"/>
        <v>31</v>
      </c>
      <c r="G688">
        <v>3.1E-2</v>
      </c>
      <c r="H688" s="3">
        <v>21.2</v>
      </c>
      <c r="I688" s="3">
        <v>0.48</v>
      </c>
      <c r="J688">
        <v>3.8E-3</v>
      </c>
      <c r="K688">
        <v>4.9500000000000002E-2</v>
      </c>
      <c r="L688">
        <f t="shared" si="97"/>
        <v>3.7242356942975827E-2</v>
      </c>
      <c r="M688">
        <f t="shared" si="98"/>
        <v>17.893440000000002</v>
      </c>
      <c r="N688">
        <f t="shared" si="94"/>
        <v>3.5659824046920828E-2</v>
      </c>
      <c r="O688" t="e">
        <f t="shared" si="95"/>
        <v>#NUM!</v>
      </c>
      <c r="P688" t="e">
        <f t="shared" si="99"/>
        <v>#NUM!</v>
      </c>
      <c r="Q688" t="e">
        <f t="shared" si="101"/>
        <v>#NUM!</v>
      </c>
      <c r="R688" t="e">
        <f t="shared" si="101"/>
        <v>#NUM!</v>
      </c>
    </row>
    <row r="689" spans="1:18" x14ac:dyDescent="0.2">
      <c r="A689" t="s">
        <v>15</v>
      </c>
      <c r="B689" t="s">
        <v>757</v>
      </c>
      <c r="C689" t="s">
        <v>759</v>
      </c>
      <c r="D689" s="6">
        <v>123.283524</v>
      </c>
      <c r="E689">
        <f t="shared" si="96"/>
        <v>123283524</v>
      </c>
      <c r="F689">
        <f t="shared" si="100"/>
        <v>26</v>
      </c>
      <c r="G689">
        <v>2.5999999999999999E-2</v>
      </c>
      <c r="H689" s="3">
        <v>8.6999999999999993</v>
      </c>
      <c r="I689" s="3">
        <v>0.53</v>
      </c>
      <c r="J689">
        <v>4.8999999999999998E-3</v>
      </c>
      <c r="K689">
        <v>4.9500000000000002E-2</v>
      </c>
      <c r="L689">
        <f t="shared" si="97"/>
        <v>3.968626966596886E-2</v>
      </c>
      <c r="M689">
        <f t="shared" si="98"/>
        <v>25.476569999999999</v>
      </c>
      <c r="N689">
        <f t="shared" si="94"/>
        <v>6.0536130536130536E-2</v>
      </c>
      <c r="O689">
        <f t="shared" si="95"/>
        <v>6.7541624217832153E-4</v>
      </c>
      <c r="P689">
        <f t="shared" si="99"/>
        <v>1.7538845366043916E-3</v>
      </c>
      <c r="Q689">
        <f t="shared" si="101"/>
        <v>21275.611628617127</v>
      </c>
      <c r="R689">
        <f t="shared" si="101"/>
        <v>55247.362903038338</v>
      </c>
    </row>
    <row r="690" spans="1:18" x14ac:dyDescent="0.2">
      <c r="A690" t="s">
        <v>15</v>
      </c>
      <c r="B690" t="s">
        <v>757</v>
      </c>
      <c r="C690" t="s">
        <v>760</v>
      </c>
      <c r="D690" s="6">
        <v>91.167648</v>
      </c>
      <c r="E690">
        <f t="shared" si="96"/>
        <v>91167648</v>
      </c>
      <c r="F690">
        <f t="shared" si="100"/>
        <v>30</v>
      </c>
      <c r="G690">
        <v>0.03</v>
      </c>
      <c r="H690" s="3">
        <v>10.8</v>
      </c>
      <c r="I690" s="3">
        <v>0.54</v>
      </c>
      <c r="J690">
        <v>1.1999999999999999E-3</v>
      </c>
      <c r="K690">
        <v>4.9500000000000002E-2</v>
      </c>
      <c r="L690">
        <f t="shared" si="97"/>
        <v>2.7918145773062984E-2</v>
      </c>
      <c r="M690">
        <f t="shared" si="98"/>
        <v>6.3568800000000003</v>
      </c>
      <c r="N690">
        <f t="shared" si="94"/>
        <v>1.3090909090909092E-2</v>
      </c>
      <c r="O690" t="e">
        <f t="shared" si="95"/>
        <v>#NUM!</v>
      </c>
      <c r="P690" t="e">
        <f t="shared" si="99"/>
        <v>#NUM!</v>
      </c>
      <c r="Q690" t="e">
        <f t="shared" si="101"/>
        <v>#NUM!</v>
      </c>
      <c r="R690" t="e">
        <f t="shared" si="101"/>
        <v>#NUM!</v>
      </c>
    </row>
    <row r="691" spans="1:18" x14ac:dyDescent="0.2">
      <c r="A691" t="s">
        <v>15</v>
      </c>
      <c r="B691" t="s">
        <v>757</v>
      </c>
      <c r="C691" t="s">
        <v>761</v>
      </c>
      <c r="D691" s="6">
        <v>29.266887000000001</v>
      </c>
      <c r="E691">
        <f t="shared" si="96"/>
        <v>29266887</v>
      </c>
      <c r="F691">
        <f t="shared" si="100"/>
        <v>52</v>
      </c>
      <c r="G691">
        <v>5.1999999999999998E-2</v>
      </c>
      <c r="H691" s="3">
        <v>5.2</v>
      </c>
      <c r="I691" s="3">
        <v>0.57999999999999996</v>
      </c>
      <c r="J691">
        <v>4.3200000000000002E-2</v>
      </c>
      <c r="K691">
        <v>4.9500000000000002E-2</v>
      </c>
      <c r="L691">
        <f t="shared" si="97"/>
        <v>6.8385211708643326E-2</v>
      </c>
      <c r="M691">
        <f t="shared" si="98"/>
        <v>245.79935999999998</v>
      </c>
      <c r="N691">
        <f t="shared" si="94"/>
        <v>0.29202797202797198</v>
      </c>
      <c r="O691">
        <f t="shared" si="95"/>
        <v>0.11762999934226225</v>
      </c>
      <c r="P691">
        <f t="shared" si="99"/>
        <v>0.10416159164344592</v>
      </c>
      <c r="Q691">
        <f t="shared" si="101"/>
        <v>3705344.9792812606</v>
      </c>
      <c r="R691">
        <f t="shared" si="101"/>
        <v>3281090.1367685464</v>
      </c>
    </row>
    <row r="692" spans="1:18" x14ac:dyDescent="0.2">
      <c r="A692" t="s">
        <v>15</v>
      </c>
      <c r="B692" t="s">
        <v>762</v>
      </c>
      <c r="C692" t="s">
        <v>763</v>
      </c>
      <c r="D692" s="6">
        <v>31.079879999999996</v>
      </c>
      <c r="E692">
        <f t="shared" si="96"/>
        <v>31079879.999999996</v>
      </c>
      <c r="F692">
        <f t="shared" si="100"/>
        <v>80</v>
      </c>
      <c r="G692">
        <v>0.08</v>
      </c>
      <c r="H692" s="3">
        <v>4.5</v>
      </c>
      <c r="I692" s="3">
        <v>0.6</v>
      </c>
      <c r="J692">
        <v>3.6299999999999999E-2</v>
      </c>
      <c r="K692">
        <v>4.9500000000000002E-2</v>
      </c>
      <c r="L692">
        <f t="shared" si="97"/>
        <v>6.547385545951126E-2</v>
      </c>
      <c r="M692">
        <f t="shared" si="98"/>
        <v>213.6618</v>
      </c>
      <c r="N692">
        <f t="shared" si="94"/>
        <v>0.16499999999999998</v>
      </c>
      <c r="O692">
        <f t="shared" si="95"/>
        <v>6.3839202520043478E-2</v>
      </c>
      <c r="P692">
        <f t="shared" si="99"/>
        <v>5.1064636853165139E-2</v>
      </c>
      <c r="Q692">
        <f t="shared" si="101"/>
        <v>2010934.8793813696</v>
      </c>
      <c r="R692">
        <f t="shared" si="101"/>
        <v>1608536.0608747019</v>
      </c>
    </row>
    <row r="693" spans="1:18" x14ac:dyDescent="0.2">
      <c r="A693" t="s">
        <v>15</v>
      </c>
      <c r="B693" t="s">
        <v>757</v>
      </c>
      <c r="C693" t="s">
        <v>764</v>
      </c>
      <c r="D693" s="6">
        <v>70.965725999999989</v>
      </c>
      <c r="E693">
        <f t="shared" si="96"/>
        <v>70965725.999999985</v>
      </c>
      <c r="F693">
        <f t="shared" si="100"/>
        <v>77</v>
      </c>
      <c r="G693">
        <v>7.6999999999999999E-2</v>
      </c>
      <c r="H693" s="3">
        <v>9.1</v>
      </c>
      <c r="I693" s="3">
        <v>0.62</v>
      </c>
      <c r="J693">
        <v>1.6299999999999999E-2</v>
      </c>
      <c r="K693">
        <v>4.9500000000000002E-2</v>
      </c>
      <c r="L693">
        <f t="shared" si="97"/>
        <v>5.3596713521734084E-2</v>
      </c>
      <c r="M693">
        <f t="shared" si="98"/>
        <v>99.139859999999985</v>
      </c>
      <c r="N693">
        <f t="shared" si="94"/>
        <v>7.9543486816214079E-2</v>
      </c>
      <c r="O693">
        <f t="shared" si="95"/>
        <v>1.6172232084588317E-2</v>
      </c>
      <c r="P693">
        <f t="shared" si="99"/>
        <v>1.2979844767372576E-2</v>
      </c>
      <c r="Q693">
        <f t="shared" si="101"/>
        <v>509425.31066453201</v>
      </c>
      <c r="R693">
        <f t="shared" si="101"/>
        <v>408865.11017223616</v>
      </c>
    </row>
    <row r="694" spans="1:18" x14ac:dyDescent="0.2">
      <c r="A694" t="s">
        <v>15</v>
      </c>
      <c r="B694" t="s">
        <v>757</v>
      </c>
      <c r="C694" t="s">
        <v>765</v>
      </c>
      <c r="D694" s="6">
        <v>84.433673999999996</v>
      </c>
      <c r="E694">
        <f t="shared" si="96"/>
        <v>84433674</v>
      </c>
      <c r="F694">
        <f t="shared" si="100"/>
        <v>62</v>
      </c>
      <c r="G694">
        <v>6.2E-2</v>
      </c>
      <c r="H694" s="3">
        <v>14.4</v>
      </c>
      <c r="I694" s="3">
        <v>0.66</v>
      </c>
      <c r="J694">
        <v>1.17E-2</v>
      </c>
      <c r="K694">
        <v>4.9500000000000002E-2</v>
      </c>
      <c r="L694">
        <f t="shared" si="97"/>
        <v>4.9333022519790874E-2</v>
      </c>
      <c r="M694">
        <f t="shared" si="98"/>
        <v>75.75282</v>
      </c>
      <c r="N694">
        <f t="shared" si="94"/>
        <v>7.5483870967741937E-2</v>
      </c>
      <c r="O694">
        <f t="shared" si="95"/>
        <v>1.4872116721981504E-2</v>
      </c>
      <c r="P694">
        <f t="shared" si="99"/>
        <v>1.5015703518981641E-2</v>
      </c>
      <c r="Q694">
        <f t="shared" si="101"/>
        <v>468471.67674241739</v>
      </c>
      <c r="R694">
        <f t="shared" si="101"/>
        <v>472994.66084792168</v>
      </c>
    </row>
    <row r="695" spans="1:18" x14ac:dyDescent="0.2">
      <c r="A695" t="s">
        <v>15</v>
      </c>
      <c r="B695" t="s">
        <v>757</v>
      </c>
      <c r="C695" t="s">
        <v>766</v>
      </c>
      <c r="D695" s="6">
        <v>60.864764999999998</v>
      </c>
      <c r="E695">
        <f t="shared" si="96"/>
        <v>60864765</v>
      </c>
      <c r="F695">
        <f t="shared" si="100"/>
        <v>36</v>
      </c>
      <c r="G695">
        <v>3.5999999999999997E-2</v>
      </c>
      <c r="H695" s="3">
        <v>7.4</v>
      </c>
      <c r="I695" s="3">
        <v>0.67</v>
      </c>
      <c r="J695">
        <v>1.78E-2</v>
      </c>
      <c r="K695">
        <v>4.9500000000000002E-2</v>
      </c>
      <c r="L695">
        <f t="shared" si="97"/>
        <v>5.4789364063004282E-2</v>
      </c>
      <c r="M695">
        <f t="shared" si="98"/>
        <v>116.99406000000002</v>
      </c>
      <c r="N695">
        <f t="shared" si="94"/>
        <v>0.20077441077441083</v>
      </c>
      <c r="O695">
        <f t="shared" si="95"/>
        <v>4.7500770954567291E-2</v>
      </c>
      <c r="P695">
        <f t="shared" si="99"/>
        <v>4.5031354796463155E-2</v>
      </c>
      <c r="Q695">
        <f t="shared" si="101"/>
        <v>1496274.2850688696</v>
      </c>
      <c r="R695">
        <f t="shared" si="101"/>
        <v>1418487.6760885895</v>
      </c>
    </row>
    <row r="696" spans="1:18" x14ac:dyDescent="0.2">
      <c r="A696" t="s">
        <v>15</v>
      </c>
      <c r="B696" t="s">
        <v>757</v>
      </c>
      <c r="C696" t="s">
        <v>767</v>
      </c>
      <c r="D696" s="6">
        <v>173.78832899999998</v>
      </c>
      <c r="E696">
        <f t="shared" si="96"/>
        <v>173788328.99999997</v>
      </c>
      <c r="F696">
        <f t="shared" si="100"/>
        <v>41</v>
      </c>
      <c r="G696">
        <v>4.1000000000000002E-2</v>
      </c>
      <c r="H696" s="3">
        <v>15.8</v>
      </c>
      <c r="I696" s="3">
        <v>0.74</v>
      </c>
      <c r="J696">
        <v>6.3E-3</v>
      </c>
      <c r="K696">
        <v>4.9500000000000002E-2</v>
      </c>
      <c r="L696">
        <f t="shared" si="97"/>
        <v>4.2259698708918866E-2</v>
      </c>
      <c r="M696">
        <f t="shared" si="98"/>
        <v>45.734220000000001</v>
      </c>
      <c r="N696">
        <f t="shared" si="94"/>
        <v>6.8913525498891348E-2</v>
      </c>
      <c r="O696">
        <f t="shared" si="95"/>
        <v>5.6670425088677515E-3</v>
      </c>
      <c r="P696">
        <f t="shared" si="99"/>
        <v>9.11673248358192E-3</v>
      </c>
      <c r="Q696">
        <f t="shared" si="101"/>
        <v>178511.83902933417</v>
      </c>
      <c r="R696">
        <f t="shared" si="101"/>
        <v>287177.0732328305</v>
      </c>
    </row>
    <row r="697" spans="1:18" x14ac:dyDescent="0.2">
      <c r="A697" t="s">
        <v>15</v>
      </c>
      <c r="B697" t="s">
        <v>757</v>
      </c>
      <c r="C697" t="s">
        <v>768</v>
      </c>
      <c r="D697" s="6">
        <v>165.24136199999998</v>
      </c>
      <c r="E697">
        <f t="shared" si="96"/>
        <v>165241361.99999997</v>
      </c>
      <c r="F697">
        <f t="shared" si="100"/>
        <v>23</v>
      </c>
      <c r="G697">
        <v>2.3E-2</v>
      </c>
      <c r="H697" s="3">
        <v>12.8</v>
      </c>
      <c r="I697" s="3">
        <v>0.9</v>
      </c>
      <c r="J697">
        <v>1E-3</v>
      </c>
      <c r="K697">
        <v>4.9500000000000002E-2</v>
      </c>
      <c r="L697">
        <f t="shared" si="97"/>
        <v>2.6674191150583844E-2</v>
      </c>
      <c r="M697">
        <f t="shared" si="98"/>
        <v>8.8290000000000006</v>
      </c>
      <c r="N697">
        <f t="shared" si="94"/>
        <v>2.3715415019762848E-2</v>
      </c>
      <c r="O697" t="e">
        <f t="shared" si="95"/>
        <v>#NUM!</v>
      </c>
      <c r="P697" t="e">
        <f t="shared" si="99"/>
        <v>#NUM!</v>
      </c>
      <c r="Q697" t="e">
        <f t="shared" si="101"/>
        <v>#NUM!</v>
      </c>
      <c r="R697" t="e">
        <f t="shared" si="101"/>
        <v>#NUM!</v>
      </c>
    </row>
    <row r="698" spans="1:18" x14ac:dyDescent="0.2">
      <c r="A698" t="s">
        <v>15</v>
      </c>
      <c r="B698" t="s">
        <v>769</v>
      </c>
      <c r="C698" t="s">
        <v>770</v>
      </c>
      <c r="D698" s="6">
        <v>128.98150199999998</v>
      </c>
      <c r="E698">
        <f t="shared" si="96"/>
        <v>128981501.99999999</v>
      </c>
      <c r="F698">
        <f t="shared" si="100"/>
        <v>20.633333333333333</v>
      </c>
      <c r="G698">
        <v>2.0633333333333333E-2</v>
      </c>
      <c r="H698" s="3">
        <v>22.951440000000002</v>
      </c>
      <c r="I698" s="3">
        <v>0.99568000000000012</v>
      </c>
      <c r="J698">
        <v>4.0000000000000001E-3</v>
      </c>
      <c r="K698">
        <v>4.9500000000000002E-2</v>
      </c>
      <c r="L698">
        <f t="shared" si="97"/>
        <v>3.7723002890488071E-2</v>
      </c>
      <c r="M698">
        <f t="shared" si="98"/>
        <v>39.070483200000005</v>
      </c>
      <c r="N698">
        <f t="shared" si="94"/>
        <v>0.11698399177559114</v>
      </c>
      <c r="O698">
        <f t="shared" si="95"/>
        <v>1.9047244586016435E-2</v>
      </c>
      <c r="P698">
        <f t="shared" si="99"/>
        <v>2.4244891366294017E-2</v>
      </c>
      <c r="Q698">
        <f t="shared" si="101"/>
        <v>599988.20445951773</v>
      </c>
      <c r="R698">
        <f t="shared" si="101"/>
        <v>763714.0780382615</v>
      </c>
    </row>
    <row r="699" spans="1:18" x14ac:dyDescent="0.2">
      <c r="A699" t="s">
        <v>15</v>
      </c>
      <c r="B699" t="s">
        <v>769</v>
      </c>
      <c r="C699" t="s">
        <v>771</v>
      </c>
      <c r="D699" s="6">
        <v>756.27707999999996</v>
      </c>
      <c r="E699">
        <f t="shared" si="96"/>
        <v>756277080</v>
      </c>
      <c r="F699">
        <f t="shared" si="100"/>
        <v>17.100000000000001</v>
      </c>
      <c r="G699">
        <v>1.7100000000000001E-2</v>
      </c>
      <c r="H699" s="3">
        <v>58.166000000000004</v>
      </c>
      <c r="I699" s="3">
        <v>1.7170399999999999</v>
      </c>
      <c r="J699">
        <v>1E-3</v>
      </c>
      <c r="K699">
        <v>4.9500000000000002E-2</v>
      </c>
      <c r="L699">
        <f t="shared" si="97"/>
        <v>2.6674191150583844E-2</v>
      </c>
      <c r="M699">
        <f t="shared" si="98"/>
        <v>16.844162399999998</v>
      </c>
      <c r="N699">
        <f t="shared" si="94"/>
        <v>6.0855573276625899E-2</v>
      </c>
      <c r="O699">
        <f t="shared" si="95"/>
        <v>2.5138765295797125E-3</v>
      </c>
      <c r="P699">
        <f t="shared" si="99"/>
        <v>1.312848995771267E-2</v>
      </c>
      <c r="Q699">
        <f t="shared" si="101"/>
        <v>79187.11068176094</v>
      </c>
      <c r="R699">
        <f t="shared" si="101"/>
        <v>413547.43366794911</v>
      </c>
    </row>
    <row r="700" spans="1:18" x14ac:dyDescent="0.2">
      <c r="A700" t="s">
        <v>15</v>
      </c>
      <c r="B700" t="s">
        <v>772</v>
      </c>
      <c r="C700" t="s">
        <v>773</v>
      </c>
      <c r="D700" s="6">
        <v>0.28000000000000003</v>
      </c>
      <c r="E700">
        <f t="shared" si="96"/>
        <v>280000</v>
      </c>
      <c r="F700">
        <f t="shared" si="100"/>
        <v>10</v>
      </c>
      <c r="G700">
        <v>0.01</v>
      </c>
      <c r="H700" s="3">
        <v>0.97</v>
      </c>
      <c r="I700" s="3">
        <v>0.12</v>
      </c>
      <c r="J700">
        <v>4.9000000000000002E-2</v>
      </c>
      <c r="K700">
        <v>4.9500000000000002E-2</v>
      </c>
      <c r="L700">
        <f t="shared" si="97"/>
        <v>7.0573276208244703E-2</v>
      </c>
      <c r="M700">
        <f t="shared" si="98"/>
        <v>57.682800000000007</v>
      </c>
      <c r="N700">
        <f t="shared" si="94"/>
        <v>0.35636363636363638</v>
      </c>
      <c r="O700">
        <f t="shared" si="95"/>
        <v>2.6336427160500173E-3</v>
      </c>
      <c r="P700">
        <f t="shared" si="99"/>
        <v>2.3670644361525302E-3</v>
      </c>
      <c r="Q700">
        <f t="shared" si="101"/>
        <v>82959.745555575544</v>
      </c>
      <c r="R700">
        <f t="shared" si="101"/>
        <v>74562.529738804704</v>
      </c>
    </row>
    <row r="701" spans="1:18" x14ac:dyDescent="0.2">
      <c r="A701" t="s">
        <v>15</v>
      </c>
      <c r="B701" t="s">
        <v>772</v>
      </c>
      <c r="C701" t="s">
        <v>774</v>
      </c>
      <c r="D701" s="6">
        <v>0.65</v>
      </c>
      <c r="E701">
        <f t="shared" si="96"/>
        <v>650000</v>
      </c>
      <c r="F701">
        <f t="shared" si="100"/>
        <v>9</v>
      </c>
      <c r="G701">
        <v>8.9999999999999993E-3</v>
      </c>
      <c r="H701" s="3">
        <v>10.1</v>
      </c>
      <c r="I701" s="3">
        <v>0.24</v>
      </c>
      <c r="J701">
        <v>8.8299999999999993E-3</v>
      </c>
      <c r="K701">
        <v>4.9500000000000002E-2</v>
      </c>
      <c r="L701">
        <f t="shared" si="97"/>
        <v>4.5981320043578904E-2</v>
      </c>
      <c r="M701">
        <f t="shared" si="98"/>
        <v>20.789352000000001</v>
      </c>
      <c r="N701">
        <f t="shared" si="94"/>
        <v>0.14270707070707073</v>
      </c>
      <c r="O701">
        <f t="shared" si="95"/>
        <v>3.9194525345111917E-3</v>
      </c>
      <c r="P701">
        <f t="shared" si="99"/>
        <v>4.1434803518211596E-3</v>
      </c>
      <c r="Q701">
        <f t="shared" si="101"/>
        <v>123462.75483710253</v>
      </c>
      <c r="R701">
        <f t="shared" si="101"/>
        <v>130519.63108236653</v>
      </c>
    </row>
    <row r="702" spans="1:18" x14ac:dyDescent="0.2">
      <c r="A702" t="s">
        <v>15</v>
      </c>
      <c r="B702" t="s">
        <v>772</v>
      </c>
      <c r="C702" t="s">
        <v>775</v>
      </c>
      <c r="D702" s="6">
        <v>0.94</v>
      </c>
      <c r="E702">
        <f t="shared" si="96"/>
        <v>940000</v>
      </c>
      <c r="F702">
        <f t="shared" si="100"/>
        <v>4.5</v>
      </c>
      <c r="G702">
        <v>4.4999999999999997E-3</v>
      </c>
      <c r="H702" s="3">
        <v>6.07</v>
      </c>
      <c r="I702" s="3">
        <v>0.25</v>
      </c>
      <c r="J702">
        <v>6.0000000000000001E-3</v>
      </c>
      <c r="K702">
        <v>4.9500000000000002E-2</v>
      </c>
      <c r="L702">
        <f t="shared" si="97"/>
        <v>4.1747365255706111E-2</v>
      </c>
      <c r="M702">
        <f t="shared" si="98"/>
        <v>14.715</v>
      </c>
      <c r="N702">
        <f t="shared" si="94"/>
        <v>0.20202020202020204</v>
      </c>
      <c r="O702">
        <f t="shared" si="95"/>
        <v>1.7432733944022811E-3</v>
      </c>
      <c r="P702">
        <f t="shared" si="99"/>
        <v>1.8778648378179035E-3</v>
      </c>
      <c r="Q702">
        <f t="shared" si="101"/>
        <v>54913.111923671851</v>
      </c>
      <c r="R702">
        <f t="shared" si="101"/>
        <v>59152.742391263964</v>
      </c>
    </row>
    <row r="703" spans="1:18" x14ac:dyDescent="0.2">
      <c r="A703" t="s">
        <v>15</v>
      </c>
      <c r="B703" t="s">
        <v>772</v>
      </c>
      <c r="C703" t="s">
        <v>776</v>
      </c>
      <c r="D703" s="6">
        <v>0.19</v>
      </c>
      <c r="E703">
        <f t="shared" si="96"/>
        <v>190000</v>
      </c>
      <c r="F703">
        <f t="shared" si="100"/>
        <v>1</v>
      </c>
      <c r="G703">
        <v>1E-3</v>
      </c>
      <c r="H703" s="3">
        <v>9.39</v>
      </c>
      <c r="I703" s="3">
        <v>0.28000000000000003</v>
      </c>
      <c r="J703">
        <v>2.0999999999999999E-3</v>
      </c>
      <c r="K703">
        <v>4.9500000000000002E-2</v>
      </c>
      <c r="L703">
        <f t="shared" si="97"/>
        <v>3.211042714392108E-2</v>
      </c>
      <c r="M703">
        <f t="shared" si="98"/>
        <v>5.7682799999999999</v>
      </c>
      <c r="N703">
        <f t="shared" si="94"/>
        <v>0.35636363636363638</v>
      </c>
      <c r="O703">
        <f t="shared" si="95"/>
        <v>8.0621470564479453E-4</v>
      </c>
      <c r="P703">
        <f t="shared" si="99"/>
        <v>8.7570735934244099E-4</v>
      </c>
      <c r="Q703">
        <f t="shared" si="101"/>
        <v>25395.763227811029</v>
      </c>
      <c r="R703">
        <f t="shared" si="101"/>
        <v>27584.781819286891</v>
      </c>
    </row>
    <row r="704" spans="1:18" x14ac:dyDescent="0.2">
      <c r="A704" t="s">
        <v>15</v>
      </c>
      <c r="B704" t="s">
        <v>772</v>
      </c>
      <c r="C704" t="s">
        <v>777</v>
      </c>
      <c r="D704" s="6">
        <v>8.2000000000000003E-2</v>
      </c>
      <c r="E704">
        <f t="shared" si="96"/>
        <v>82000</v>
      </c>
      <c r="F704">
        <f t="shared" si="100"/>
        <v>4</v>
      </c>
      <c r="G704">
        <v>4.0000000000000001E-3</v>
      </c>
      <c r="H704" s="3">
        <v>25.4</v>
      </c>
      <c r="I704" s="3">
        <v>0.28000000000000003</v>
      </c>
      <c r="J704">
        <v>9.2000000000000003E-4</v>
      </c>
      <c r="K704">
        <v>4.9500000000000002E-2</v>
      </c>
      <c r="L704">
        <f t="shared" si="97"/>
        <v>2.6123912225481074E-2</v>
      </c>
      <c r="M704">
        <f t="shared" si="98"/>
        <v>2.5270560000000004</v>
      </c>
      <c r="N704">
        <f t="shared" si="94"/>
        <v>3.903030303030304E-2</v>
      </c>
      <c r="O704" t="e">
        <f t="shared" si="95"/>
        <v>#NUM!</v>
      </c>
      <c r="P704">
        <f t="shared" si="99"/>
        <v>1.5048662533650423E-4</v>
      </c>
      <c r="Q704" t="e">
        <f t="shared" si="101"/>
        <v>#NUM!</v>
      </c>
      <c r="R704">
        <f t="shared" si="101"/>
        <v>4740.3286980998828</v>
      </c>
    </row>
    <row r="705" spans="1:18" x14ac:dyDescent="0.2">
      <c r="A705" t="s">
        <v>15</v>
      </c>
      <c r="B705" t="s">
        <v>772</v>
      </c>
      <c r="C705" t="s">
        <v>778</v>
      </c>
      <c r="D705" s="6">
        <v>55.9</v>
      </c>
      <c r="E705">
        <f t="shared" si="96"/>
        <v>55900000</v>
      </c>
      <c r="F705">
        <f t="shared" si="100"/>
        <v>23</v>
      </c>
      <c r="G705">
        <v>2.3E-2</v>
      </c>
      <c r="H705" s="3">
        <v>10.3</v>
      </c>
      <c r="I705" s="3">
        <v>0.3</v>
      </c>
      <c r="J705">
        <v>7.7400000000000004E-3</v>
      </c>
      <c r="K705">
        <v>4.9500000000000002E-2</v>
      </c>
      <c r="L705">
        <f t="shared" si="97"/>
        <v>4.4491443787688538E-2</v>
      </c>
      <c r="M705">
        <f t="shared" si="98"/>
        <v>22.77882</v>
      </c>
      <c r="N705">
        <f t="shared" si="94"/>
        <v>6.1185770750988147E-2</v>
      </c>
      <c r="O705">
        <f t="shared" si="95"/>
        <v>7.2490651766636159E-4</v>
      </c>
      <c r="P705">
        <f t="shared" si="99"/>
        <v>1.2377967379769994E-3</v>
      </c>
      <c r="Q705">
        <f t="shared" si="101"/>
        <v>22834.555306490391</v>
      </c>
      <c r="R705">
        <f t="shared" si="101"/>
        <v>38990.59724627548</v>
      </c>
    </row>
    <row r="706" spans="1:18" x14ac:dyDescent="0.2">
      <c r="A706" t="s">
        <v>15</v>
      </c>
      <c r="B706" t="s">
        <v>772</v>
      </c>
      <c r="C706" t="s">
        <v>779</v>
      </c>
      <c r="D706" s="6">
        <v>1.88</v>
      </c>
      <c r="E706">
        <f t="shared" si="96"/>
        <v>1880000</v>
      </c>
      <c r="F706">
        <f t="shared" si="100"/>
        <v>7</v>
      </c>
      <c r="G706">
        <v>7.0000000000000001E-3</v>
      </c>
      <c r="H706" s="3">
        <v>3.9</v>
      </c>
      <c r="I706" s="3">
        <v>0.32</v>
      </c>
      <c r="J706">
        <v>1.0999999999999999E-2</v>
      </c>
      <c r="K706">
        <v>4.9500000000000002E-2</v>
      </c>
      <c r="L706">
        <f t="shared" si="97"/>
        <v>4.8577977606965493E-2</v>
      </c>
      <c r="M706">
        <f t="shared" si="98"/>
        <v>34.531199999999998</v>
      </c>
      <c r="N706">
        <f t="shared" si="94"/>
        <v>0.30476190476190473</v>
      </c>
      <c r="O706">
        <f t="shared" si="95"/>
        <v>4.7049786606161263E-3</v>
      </c>
      <c r="P706">
        <f t="shared" si="99"/>
        <v>4.7304936941039597E-3</v>
      </c>
      <c r="Q706">
        <f t="shared" si="101"/>
        <v>148206.82780940799</v>
      </c>
      <c r="R706">
        <f t="shared" si="101"/>
        <v>149010.55136427472</v>
      </c>
    </row>
    <row r="707" spans="1:18" x14ac:dyDescent="0.2">
      <c r="A707" t="s">
        <v>15</v>
      </c>
      <c r="B707" t="s">
        <v>772</v>
      </c>
      <c r="C707" t="s">
        <v>780</v>
      </c>
      <c r="D707" s="6">
        <v>0.12</v>
      </c>
      <c r="E707">
        <f t="shared" si="96"/>
        <v>120000</v>
      </c>
      <c r="F707">
        <f t="shared" si="100"/>
        <v>15</v>
      </c>
      <c r="G707">
        <v>1.4999999999999999E-2</v>
      </c>
      <c r="H707" s="3">
        <v>22</v>
      </c>
      <c r="I707" s="3">
        <v>0.35</v>
      </c>
      <c r="J707">
        <v>2.5999999999999999E-3</v>
      </c>
      <c r="K707">
        <v>4.9500000000000002E-2</v>
      </c>
      <c r="L707">
        <f t="shared" si="97"/>
        <v>3.3871512965298382E-2</v>
      </c>
      <c r="M707">
        <f t="shared" si="98"/>
        <v>8.9270999999999994</v>
      </c>
      <c r="N707">
        <f t="shared" ref="N707:N754" si="102">M707/(1650*9.81*G707)</f>
        <v>3.6767676767676769E-2</v>
      </c>
      <c r="O707" t="e">
        <f t="shared" ref="O707:O754" si="103">3.97 * (SQRT(1.65)) * (SQRT(9.81)) * ((N707-K707)^(3/2)) * ((G707)^(3/2)) * H707</f>
        <v>#NUM!</v>
      </c>
      <c r="P707">
        <f t="shared" si="99"/>
        <v>1.0061465301298277E-4</v>
      </c>
      <c r="Q707" t="e">
        <f t="shared" si="101"/>
        <v>#NUM!</v>
      </c>
      <c r="R707">
        <f t="shared" si="101"/>
        <v>3169.3615699089573</v>
      </c>
    </row>
    <row r="708" spans="1:18" x14ac:dyDescent="0.2">
      <c r="A708" t="s">
        <v>15</v>
      </c>
      <c r="B708" t="s">
        <v>772</v>
      </c>
      <c r="C708" t="s">
        <v>781</v>
      </c>
      <c r="D708" s="6">
        <v>0.8</v>
      </c>
      <c r="E708">
        <f t="shared" ref="E708:E754" si="104">D708*1000000</f>
        <v>800000</v>
      </c>
      <c r="F708">
        <f t="shared" si="100"/>
        <v>6</v>
      </c>
      <c r="G708">
        <v>6.0000000000000001E-3</v>
      </c>
      <c r="H708" s="3">
        <v>14.7</v>
      </c>
      <c r="I708" s="3">
        <v>0.36</v>
      </c>
      <c r="J708">
        <v>2.96E-3</v>
      </c>
      <c r="K708">
        <v>4.9500000000000002E-2</v>
      </c>
      <c r="L708">
        <f t="shared" si="97"/>
        <v>3.4987602744203414E-2</v>
      </c>
      <c r="M708">
        <f t="shared" si="98"/>
        <v>10.453536</v>
      </c>
      <c r="N708">
        <f t="shared" si="102"/>
        <v>0.10763636363636363</v>
      </c>
      <c r="O708">
        <f t="shared" si="103"/>
        <v>1.529618009803446E-3</v>
      </c>
      <c r="P708">
        <f t="shared" si="99"/>
        <v>2.1367490022806807E-3</v>
      </c>
      <c r="Q708">
        <f t="shared" si="101"/>
        <v>48182.967308808547</v>
      </c>
      <c r="R708">
        <f t="shared" si="101"/>
        <v>67307.59357184144</v>
      </c>
    </row>
    <row r="709" spans="1:18" x14ac:dyDescent="0.2">
      <c r="A709" t="s">
        <v>15</v>
      </c>
      <c r="B709" t="s">
        <v>772</v>
      </c>
      <c r="C709" t="s">
        <v>782</v>
      </c>
      <c r="D709" s="6">
        <v>53.1</v>
      </c>
      <c r="E709">
        <f t="shared" si="104"/>
        <v>53100000</v>
      </c>
      <c r="F709">
        <f t="shared" si="100"/>
        <v>81</v>
      </c>
      <c r="G709">
        <v>8.1000000000000003E-2</v>
      </c>
      <c r="H709" s="3">
        <v>3.94</v>
      </c>
      <c r="I709" s="3">
        <v>0.37</v>
      </c>
      <c r="J709">
        <v>3.1E-2</v>
      </c>
      <c r="K709">
        <v>4.9500000000000002E-2</v>
      </c>
      <c r="L709">
        <f t="shared" ref="L709:L754" si="105">0.15 * J709^(0.25)</f>
        <v>6.2940716502700195E-2</v>
      </c>
      <c r="M709">
        <f t="shared" ref="M709:M754" si="106">1000*9.81*I709*J709</f>
        <v>112.52069999999999</v>
      </c>
      <c r="N709">
        <f t="shared" si="102"/>
        <v>8.5821174710063591E-2</v>
      </c>
      <c r="O709">
        <f t="shared" si="103"/>
        <v>1.0042239203378402E-2</v>
      </c>
      <c r="P709">
        <f t="shared" ref="P709:P754" si="107">3.97 * (SQRT(1.65)) * (SQRT(9.81)) * ((N709-L709)^(3/2)) * ((G709)^(3/2)) * H709</f>
        <v>5.02097210857634E-3</v>
      </c>
      <c r="Q709">
        <f t="shared" si="101"/>
        <v>316330.53490641969</v>
      </c>
      <c r="R709">
        <f t="shared" si="101"/>
        <v>158160.6214201547</v>
      </c>
    </row>
    <row r="710" spans="1:18" x14ac:dyDescent="0.2">
      <c r="A710" t="s">
        <v>15</v>
      </c>
      <c r="B710" t="s">
        <v>772</v>
      </c>
      <c r="C710" t="s">
        <v>783</v>
      </c>
      <c r="D710" s="6">
        <v>25</v>
      </c>
      <c r="E710">
        <f t="shared" si="104"/>
        <v>25000000</v>
      </c>
      <c r="F710">
        <f t="shared" ref="F710:F754" si="108">G710 * 1000</f>
        <v>5</v>
      </c>
      <c r="G710">
        <v>5.0000000000000001E-3</v>
      </c>
      <c r="H710" s="3">
        <v>24.8</v>
      </c>
      <c r="I710" s="3">
        <v>0.37</v>
      </c>
      <c r="J710">
        <v>2.8400000000000001E-3</v>
      </c>
      <c r="K710">
        <v>4.9500000000000002E-2</v>
      </c>
      <c r="L710">
        <f t="shared" si="105"/>
        <v>3.4627476568509584E-2</v>
      </c>
      <c r="M710">
        <f t="shared" si="106"/>
        <v>10.308348000000001</v>
      </c>
      <c r="N710">
        <f t="shared" si="102"/>
        <v>0.12736969696969697</v>
      </c>
      <c r="O710">
        <f t="shared" si="103"/>
        <v>3.0431712816710197E-3</v>
      </c>
      <c r="P710">
        <f t="shared" si="107"/>
        <v>3.9553953988293779E-3</v>
      </c>
      <c r="Q710">
        <f t="shared" si="101"/>
        <v>95859.895372637126</v>
      </c>
      <c r="R710">
        <f t="shared" si="101"/>
        <v>124594.95506312541</v>
      </c>
    </row>
    <row r="711" spans="1:18" x14ac:dyDescent="0.2">
      <c r="A711" t="s">
        <v>15</v>
      </c>
      <c r="B711" t="s">
        <v>772</v>
      </c>
      <c r="C711" t="s">
        <v>784</v>
      </c>
      <c r="D711" s="6">
        <v>24.1</v>
      </c>
      <c r="E711">
        <f t="shared" si="104"/>
        <v>24100000</v>
      </c>
      <c r="F711">
        <f t="shared" si="108"/>
        <v>10</v>
      </c>
      <c r="G711">
        <v>0.01</v>
      </c>
      <c r="H711" s="3">
        <v>8.0299999999999994</v>
      </c>
      <c r="I711" s="3">
        <v>0.4</v>
      </c>
      <c r="J711">
        <v>2.99E-3</v>
      </c>
      <c r="K711">
        <v>4.9500000000000002E-2</v>
      </c>
      <c r="L711">
        <f t="shared" si="105"/>
        <v>3.5075918809124709E-2</v>
      </c>
      <c r="M711">
        <f t="shared" si="106"/>
        <v>11.732760000000001</v>
      </c>
      <c r="N711">
        <f t="shared" si="102"/>
        <v>7.2484848484848485E-2</v>
      </c>
      <c r="O711">
        <f t="shared" si="103"/>
        <v>4.4693564793333072E-4</v>
      </c>
      <c r="P711">
        <f t="shared" si="107"/>
        <v>9.2799460562791307E-4</v>
      </c>
      <c r="Q711">
        <f t="shared" si="101"/>
        <v>14078.472909899918</v>
      </c>
      <c r="R711">
        <f t="shared" si="101"/>
        <v>29231.830077279261</v>
      </c>
    </row>
    <row r="712" spans="1:18" x14ac:dyDescent="0.2">
      <c r="A712" t="s">
        <v>15</v>
      </c>
      <c r="B712" t="s">
        <v>772</v>
      </c>
      <c r="C712" t="s">
        <v>785</v>
      </c>
      <c r="D712" s="6">
        <v>5.75</v>
      </c>
      <c r="E712">
        <f t="shared" si="104"/>
        <v>5750000</v>
      </c>
      <c r="F712">
        <f t="shared" si="108"/>
        <v>9</v>
      </c>
      <c r="G712">
        <v>8.9999999999999993E-3</v>
      </c>
      <c r="H712" s="3">
        <v>7.09</v>
      </c>
      <c r="I712" s="3">
        <v>0.42</v>
      </c>
      <c r="J712">
        <v>1.74E-3</v>
      </c>
      <c r="K712">
        <v>4.9500000000000002E-2</v>
      </c>
      <c r="L712">
        <f t="shared" si="105"/>
        <v>3.0635753828780504E-2</v>
      </c>
      <c r="M712">
        <f t="shared" si="106"/>
        <v>7.1691479999999999</v>
      </c>
      <c r="N712">
        <f t="shared" si="102"/>
        <v>4.9212121212121214E-2</v>
      </c>
      <c r="O712" t="e">
        <f t="shared" si="103"/>
        <v>#NUM!</v>
      </c>
      <c r="P712">
        <f t="shared" si="107"/>
        <v>2.4480380801098021E-4</v>
      </c>
      <c r="Q712" t="e">
        <f t="shared" si="101"/>
        <v>#NUM!</v>
      </c>
      <c r="R712">
        <f t="shared" si="101"/>
        <v>7711.3199523458761</v>
      </c>
    </row>
    <row r="713" spans="1:18" x14ac:dyDescent="0.2">
      <c r="A713" t="s">
        <v>15</v>
      </c>
      <c r="B713" t="s">
        <v>772</v>
      </c>
      <c r="C713" t="s">
        <v>786</v>
      </c>
      <c r="D713" s="6">
        <v>3.58</v>
      </c>
      <c r="E713">
        <f t="shared" si="104"/>
        <v>3580000</v>
      </c>
      <c r="F713">
        <f t="shared" si="108"/>
        <v>1</v>
      </c>
      <c r="G713">
        <v>1E-3</v>
      </c>
      <c r="H713" s="3">
        <v>11.2</v>
      </c>
      <c r="I713" s="3">
        <v>0.51</v>
      </c>
      <c r="J713">
        <v>0.01</v>
      </c>
      <c r="K713">
        <v>4.9500000000000002E-2</v>
      </c>
      <c r="L713">
        <f t="shared" si="105"/>
        <v>4.7434164902525701E-2</v>
      </c>
      <c r="M713">
        <f t="shared" si="106"/>
        <v>50.031000000000006</v>
      </c>
      <c r="N713">
        <f t="shared" si="102"/>
        <v>3.0909090909090917</v>
      </c>
      <c r="O713">
        <f t="shared" si="103"/>
        <v>3.0005251052082401E-2</v>
      </c>
      <c r="P713">
        <f t="shared" si="107"/>
        <v>3.0035827220950585E-2</v>
      </c>
      <c r="Q713">
        <f t="shared" si="101"/>
        <v>945165.40814059565</v>
      </c>
      <c r="R713">
        <f t="shared" si="101"/>
        <v>946128.55745994346</v>
      </c>
    </row>
    <row r="714" spans="1:18" x14ac:dyDescent="0.2">
      <c r="A714" t="s">
        <v>15</v>
      </c>
      <c r="B714" t="s">
        <v>772</v>
      </c>
      <c r="C714" t="s">
        <v>787</v>
      </c>
      <c r="D714" s="6">
        <v>3.15</v>
      </c>
      <c r="E714">
        <f t="shared" si="104"/>
        <v>3150000</v>
      </c>
      <c r="F714">
        <f t="shared" si="108"/>
        <v>7</v>
      </c>
      <c r="G714">
        <v>7.0000000000000001E-3</v>
      </c>
      <c r="H714" s="3">
        <v>1.91</v>
      </c>
      <c r="I714" s="3">
        <v>0.52</v>
      </c>
      <c r="J714">
        <v>8.0999999999999996E-3</v>
      </c>
      <c r="K714">
        <v>4.9500000000000002E-2</v>
      </c>
      <c r="L714">
        <f t="shared" si="105"/>
        <v>4.5000000000000005E-2</v>
      </c>
      <c r="M714">
        <f t="shared" si="106"/>
        <v>41.319719999999997</v>
      </c>
      <c r="N714">
        <f t="shared" si="102"/>
        <v>0.3646753246753246</v>
      </c>
      <c r="O714">
        <f t="shared" si="103"/>
        <v>3.1613728786231174E-3</v>
      </c>
      <c r="P714">
        <f t="shared" si="107"/>
        <v>3.2293199995935573E-3</v>
      </c>
      <c r="Q714">
        <f t="shared" si="101"/>
        <v>99583.245676628198</v>
      </c>
      <c r="R714">
        <f t="shared" si="101"/>
        <v>101723.57998719705</v>
      </c>
    </row>
    <row r="715" spans="1:18" x14ac:dyDescent="0.2">
      <c r="A715" t="s">
        <v>15</v>
      </c>
      <c r="B715" t="s">
        <v>772</v>
      </c>
      <c r="C715" t="s">
        <v>788</v>
      </c>
      <c r="D715" s="6">
        <v>39.700000000000003</v>
      </c>
      <c r="E715">
        <f t="shared" si="104"/>
        <v>39700000</v>
      </c>
      <c r="F715">
        <f t="shared" si="108"/>
        <v>6</v>
      </c>
      <c r="G715">
        <v>6.0000000000000001E-3</v>
      </c>
      <c r="H715" s="3">
        <v>3.16</v>
      </c>
      <c r="I715" s="3">
        <v>0.53</v>
      </c>
      <c r="J715">
        <v>1E-3</v>
      </c>
      <c r="K715">
        <v>4.9500000000000002E-2</v>
      </c>
      <c r="L715">
        <f t="shared" si="105"/>
        <v>2.6674191150583844E-2</v>
      </c>
      <c r="M715">
        <f t="shared" si="106"/>
        <v>5.1993</v>
      </c>
      <c r="N715">
        <f t="shared" si="102"/>
        <v>5.3535353535353533E-2</v>
      </c>
      <c r="O715">
        <f t="shared" si="103"/>
        <v>6.0131678158691457E-6</v>
      </c>
      <c r="P715">
        <f t="shared" si="107"/>
        <v>1.032685654841004E-4</v>
      </c>
      <c r="Q715">
        <f t="shared" si="101"/>
        <v>189.41478619987808</v>
      </c>
      <c r="R715">
        <f t="shared" si="101"/>
        <v>3252.9598127491627</v>
      </c>
    </row>
    <row r="716" spans="1:18" x14ac:dyDescent="0.2">
      <c r="A716" t="s">
        <v>15</v>
      </c>
      <c r="B716" t="s">
        <v>772</v>
      </c>
      <c r="C716" t="s">
        <v>789</v>
      </c>
      <c r="D716" s="6">
        <v>42.7</v>
      </c>
      <c r="E716">
        <f t="shared" si="104"/>
        <v>42700000</v>
      </c>
      <c r="F716">
        <f t="shared" si="108"/>
        <v>5</v>
      </c>
      <c r="G716">
        <v>5.0000000000000001E-3</v>
      </c>
      <c r="H716" s="3">
        <v>34.299999999999997</v>
      </c>
      <c r="I716" s="3">
        <v>0.55000000000000004</v>
      </c>
      <c r="J716">
        <v>1.2600000000000001E-3</v>
      </c>
      <c r="K716">
        <v>4.9500000000000002E-2</v>
      </c>
      <c r="L716">
        <f t="shared" si="105"/>
        <v>2.8260763802814105E-2</v>
      </c>
      <c r="M716">
        <f t="shared" si="106"/>
        <v>6.79833</v>
      </c>
      <c r="N716">
        <f t="shared" si="102"/>
        <v>8.3999999999999991E-2</v>
      </c>
      <c r="O716">
        <f t="shared" si="103"/>
        <v>1.24120853050726E-3</v>
      </c>
      <c r="P716">
        <f t="shared" si="107"/>
        <v>2.5489283573175547E-3</v>
      </c>
      <c r="Q716">
        <f t="shared" si="101"/>
        <v>39098.068710978689</v>
      </c>
      <c r="R716">
        <f t="shared" si="101"/>
        <v>80291.243255502966</v>
      </c>
    </row>
    <row r="717" spans="1:18" x14ac:dyDescent="0.2">
      <c r="A717" t="s">
        <v>15</v>
      </c>
      <c r="B717" t="s">
        <v>772</v>
      </c>
      <c r="C717" t="s">
        <v>790</v>
      </c>
      <c r="D717" s="6">
        <v>0.33</v>
      </c>
      <c r="E717">
        <f t="shared" si="104"/>
        <v>330000</v>
      </c>
      <c r="F717">
        <f t="shared" si="108"/>
        <v>12</v>
      </c>
      <c r="G717">
        <v>1.2E-2</v>
      </c>
      <c r="H717" s="3">
        <v>10.9</v>
      </c>
      <c r="I717" s="3">
        <v>0.61</v>
      </c>
      <c r="J717">
        <v>9.1999999999999998E-3</v>
      </c>
      <c r="K717">
        <v>4.9500000000000002E-2</v>
      </c>
      <c r="L717">
        <f t="shared" si="105"/>
        <v>4.6455615220237091E-2</v>
      </c>
      <c r="M717">
        <f t="shared" si="106"/>
        <v>55.053719999999991</v>
      </c>
      <c r="N717">
        <f t="shared" si="102"/>
        <v>0.28343434343434337</v>
      </c>
      <c r="O717">
        <f t="shared" si="103"/>
        <v>2.5894428246789065E-2</v>
      </c>
      <c r="P717">
        <f t="shared" si="107"/>
        <v>2.640154828260486E-2</v>
      </c>
      <c r="Q717">
        <f t="shared" si="101"/>
        <v>815674.48977385554</v>
      </c>
      <c r="R717">
        <f t="shared" si="101"/>
        <v>831648.7709020531</v>
      </c>
    </row>
    <row r="718" spans="1:18" x14ac:dyDescent="0.2">
      <c r="A718" t="s">
        <v>15</v>
      </c>
      <c r="B718" t="s">
        <v>772</v>
      </c>
      <c r="C718" t="s">
        <v>791</v>
      </c>
      <c r="D718" s="6">
        <v>0.15</v>
      </c>
      <c r="E718">
        <f t="shared" si="104"/>
        <v>150000</v>
      </c>
      <c r="F718">
        <f t="shared" si="108"/>
        <v>3</v>
      </c>
      <c r="G718">
        <v>3.0000000000000001E-3</v>
      </c>
      <c r="H718" s="3">
        <v>68.400000000000006</v>
      </c>
      <c r="I718" s="3">
        <v>0.7</v>
      </c>
      <c r="J718">
        <v>9.7999999999999997E-4</v>
      </c>
      <c r="K718">
        <v>4.9500000000000002E-2</v>
      </c>
      <c r="L718">
        <f t="shared" si="105"/>
        <v>2.6539808079796539E-2</v>
      </c>
      <c r="M718">
        <f t="shared" si="106"/>
        <v>6.72966</v>
      </c>
      <c r="N718">
        <f t="shared" si="102"/>
        <v>0.13858585858585859</v>
      </c>
      <c r="O718">
        <f t="shared" si="103"/>
        <v>4.7732933049073143E-3</v>
      </c>
      <c r="P718">
        <f t="shared" si="107"/>
        <v>6.7328632782692188E-3</v>
      </c>
      <c r="Q718">
        <f t="shared" si="101"/>
        <v>150358.7391045804</v>
      </c>
      <c r="R718">
        <f t="shared" si="101"/>
        <v>212085.1932654804</v>
      </c>
    </row>
    <row r="719" spans="1:18" x14ac:dyDescent="0.2">
      <c r="A719" t="s">
        <v>15</v>
      </c>
      <c r="B719" t="s">
        <v>772</v>
      </c>
      <c r="C719" t="s">
        <v>792</v>
      </c>
      <c r="D719" s="6">
        <v>33.799999999999997</v>
      </c>
      <c r="E719">
        <f t="shared" si="104"/>
        <v>33800000</v>
      </c>
      <c r="F719">
        <f t="shared" si="108"/>
        <v>5</v>
      </c>
      <c r="G719">
        <v>5.0000000000000001E-3</v>
      </c>
      <c r="H719" s="3">
        <v>48</v>
      </c>
      <c r="I719" s="3">
        <v>0.97</v>
      </c>
      <c r="J719">
        <v>1.1E-4</v>
      </c>
      <c r="K719">
        <v>4.9500000000000002E-2</v>
      </c>
      <c r="L719">
        <f t="shared" si="105"/>
        <v>1.5361705336266678E-2</v>
      </c>
      <c r="M719">
        <f t="shared" si="106"/>
        <v>1.046727</v>
      </c>
      <c r="N719">
        <f t="shared" si="102"/>
        <v>1.2933333333333331E-2</v>
      </c>
      <c r="O719" t="e">
        <f t="shared" si="103"/>
        <v>#NUM!</v>
      </c>
      <c r="P719" t="e">
        <f t="shared" si="107"/>
        <v>#NUM!</v>
      </c>
      <c r="Q719" t="e">
        <f t="shared" ref="Q719:R754" si="109">O719 * 31500000</f>
        <v>#NUM!</v>
      </c>
      <c r="R719" t="e">
        <f t="shared" si="109"/>
        <v>#NUM!</v>
      </c>
    </row>
    <row r="720" spans="1:18" x14ac:dyDescent="0.2">
      <c r="A720" t="s">
        <v>15</v>
      </c>
      <c r="B720" t="s">
        <v>793</v>
      </c>
      <c r="C720" t="s">
        <v>794</v>
      </c>
      <c r="D720" s="6">
        <v>76819.103399999993</v>
      </c>
      <c r="E720">
        <f t="shared" si="104"/>
        <v>76819103400</v>
      </c>
      <c r="F720">
        <f t="shared" si="108"/>
        <v>1.4</v>
      </c>
      <c r="G720">
        <v>1.4E-3</v>
      </c>
      <c r="H720" s="3">
        <v>120</v>
      </c>
      <c r="I720" s="3">
        <v>2.7432000000000003</v>
      </c>
      <c r="J720">
        <v>4.8000000000000001E-4</v>
      </c>
      <c r="K720">
        <v>4.9500000000000002E-2</v>
      </c>
      <c r="L720">
        <f t="shared" si="105"/>
        <v>2.2202484134768562E-2</v>
      </c>
      <c r="M720">
        <f t="shared" si="106"/>
        <v>12.917180160000001</v>
      </c>
      <c r="N720">
        <f t="shared" si="102"/>
        <v>0.57001558441558442</v>
      </c>
      <c r="O720">
        <f t="shared" si="103"/>
        <v>3.7704300458446326E-2</v>
      </c>
      <c r="P720">
        <f t="shared" si="107"/>
        <v>4.0708856432181702E-2</v>
      </c>
      <c r="Q720">
        <f t="shared" si="109"/>
        <v>1187685.4644410592</v>
      </c>
      <c r="R720">
        <f t="shared" si="109"/>
        <v>1282328.9776137236</v>
      </c>
    </row>
    <row r="721" spans="1:18" x14ac:dyDescent="0.2">
      <c r="A721" t="s">
        <v>15</v>
      </c>
      <c r="B721" t="s">
        <v>795</v>
      </c>
      <c r="C721" t="s">
        <v>796</v>
      </c>
      <c r="D721" s="6">
        <v>23</v>
      </c>
      <c r="E721">
        <f t="shared" si="104"/>
        <v>23000000</v>
      </c>
      <c r="F721">
        <f t="shared" si="108"/>
        <v>38</v>
      </c>
      <c r="G721">
        <v>3.7999999999999999E-2</v>
      </c>
      <c r="H721" s="3">
        <v>3</v>
      </c>
      <c r="I721" s="3">
        <v>0.33</v>
      </c>
      <c r="J721">
        <v>4.1200000000000001E-2</v>
      </c>
      <c r="K721">
        <v>4.9500000000000002E-2</v>
      </c>
      <c r="L721">
        <f t="shared" si="105"/>
        <v>6.7579591625663862E-2</v>
      </c>
      <c r="M721">
        <f t="shared" si="106"/>
        <v>133.37676000000002</v>
      </c>
      <c r="N721">
        <f t="shared" si="102"/>
        <v>0.21684210526315792</v>
      </c>
      <c r="O721">
        <f t="shared" si="103"/>
        <v>2.4298052984674502E-2</v>
      </c>
      <c r="P721">
        <f t="shared" si="107"/>
        <v>2.0468676338011353E-2</v>
      </c>
      <c r="Q721">
        <f t="shared" si="109"/>
        <v>765388.66901724681</v>
      </c>
      <c r="R721">
        <f t="shared" si="109"/>
        <v>644763.30464735767</v>
      </c>
    </row>
    <row r="722" spans="1:18" x14ac:dyDescent="0.2">
      <c r="A722" t="s">
        <v>15</v>
      </c>
      <c r="B722" t="s">
        <v>795</v>
      </c>
      <c r="C722" t="s">
        <v>797</v>
      </c>
      <c r="D722" s="6">
        <v>215</v>
      </c>
      <c r="E722">
        <f t="shared" si="104"/>
        <v>215000000</v>
      </c>
      <c r="F722">
        <f t="shared" si="108"/>
        <v>60</v>
      </c>
      <c r="G722">
        <v>0.06</v>
      </c>
      <c r="H722" s="3">
        <v>7</v>
      </c>
      <c r="I722" s="3">
        <v>0.39</v>
      </c>
      <c r="J722">
        <v>6.6E-3</v>
      </c>
      <c r="K722">
        <v>4.9500000000000002E-2</v>
      </c>
      <c r="L722">
        <f t="shared" si="105"/>
        <v>4.275404824157697E-2</v>
      </c>
      <c r="M722">
        <f t="shared" si="106"/>
        <v>25.25094</v>
      </c>
      <c r="N722">
        <f t="shared" si="102"/>
        <v>2.6000000000000002E-2</v>
      </c>
      <c r="O722" t="e">
        <f t="shared" si="103"/>
        <v>#NUM!</v>
      </c>
      <c r="P722" t="e">
        <f t="shared" si="107"/>
        <v>#NUM!</v>
      </c>
      <c r="Q722" t="e">
        <f t="shared" si="109"/>
        <v>#NUM!</v>
      </c>
      <c r="R722" t="e">
        <f t="shared" si="109"/>
        <v>#NUM!</v>
      </c>
    </row>
    <row r="723" spans="1:18" x14ac:dyDescent="0.2">
      <c r="A723" t="s">
        <v>15</v>
      </c>
      <c r="B723" t="s">
        <v>795</v>
      </c>
      <c r="C723" t="s">
        <v>798</v>
      </c>
      <c r="D723" s="6">
        <v>95</v>
      </c>
      <c r="E723">
        <f t="shared" si="104"/>
        <v>95000000</v>
      </c>
      <c r="F723">
        <f t="shared" si="108"/>
        <v>30</v>
      </c>
      <c r="G723">
        <v>0.03</v>
      </c>
      <c r="H723" s="3">
        <v>4</v>
      </c>
      <c r="I723" s="3">
        <v>0.41</v>
      </c>
      <c r="J723">
        <v>2.3699999999999999E-2</v>
      </c>
      <c r="K723">
        <v>4.9500000000000002E-2</v>
      </c>
      <c r="L723">
        <f t="shared" si="105"/>
        <v>5.8854319906245164E-2</v>
      </c>
      <c r="M723">
        <f t="shared" si="106"/>
        <v>95.323769999999996</v>
      </c>
      <c r="N723">
        <f t="shared" si="102"/>
        <v>0.19630303030303031</v>
      </c>
      <c r="O723">
        <f t="shared" si="103"/>
        <v>1.867288345085031E-2</v>
      </c>
      <c r="P723">
        <f t="shared" si="107"/>
        <v>1.6916864088254574E-2</v>
      </c>
      <c r="Q723">
        <f t="shared" si="109"/>
        <v>588195.82870178472</v>
      </c>
      <c r="R723">
        <f t="shared" si="109"/>
        <v>532881.21878001909</v>
      </c>
    </row>
    <row r="724" spans="1:18" x14ac:dyDescent="0.2">
      <c r="A724" t="s">
        <v>15</v>
      </c>
      <c r="B724" t="s">
        <v>795</v>
      </c>
      <c r="C724" t="s">
        <v>799</v>
      </c>
      <c r="D724" s="6">
        <v>41</v>
      </c>
      <c r="E724">
        <f t="shared" si="104"/>
        <v>41000000</v>
      </c>
      <c r="F724">
        <f t="shared" si="108"/>
        <v>120</v>
      </c>
      <c r="G724">
        <v>0.12</v>
      </c>
      <c r="H724" s="3">
        <v>7</v>
      </c>
      <c r="I724" s="3">
        <v>0.44</v>
      </c>
      <c r="J724">
        <v>4.1599999999999998E-2</v>
      </c>
      <c r="K724">
        <v>4.9500000000000002E-2</v>
      </c>
      <c r="L724">
        <f t="shared" si="105"/>
        <v>6.7743025930596765E-2</v>
      </c>
      <c r="M724">
        <f t="shared" si="106"/>
        <v>179.56223999999997</v>
      </c>
      <c r="N724">
        <f t="shared" si="102"/>
        <v>9.244444444444444E-2</v>
      </c>
      <c r="O724">
        <f t="shared" si="103"/>
        <v>4.1361604242604266E-2</v>
      </c>
      <c r="P724">
        <f t="shared" si="107"/>
        <v>1.8043456319103063E-2</v>
      </c>
      <c r="Q724">
        <f t="shared" si="109"/>
        <v>1302890.5336420343</v>
      </c>
      <c r="R724">
        <f t="shared" si="109"/>
        <v>568368.87405174645</v>
      </c>
    </row>
    <row r="725" spans="1:18" x14ac:dyDescent="0.2">
      <c r="A725" t="s">
        <v>15</v>
      </c>
      <c r="B725" t="s">
        <v>795</v>
      </c>
      <c r="C725" t="s">
        <v>800</v>
      </c>
      <c r="D725" s="6">
        <v>186</v>
      </c>
      <c r="E725">
        <f t="shared" si="104"/>
        <v>186000000</v>
      </c>
      <c r="F725">
        <f t="shared" si="108"/>
        <v>76</v>
      </c>
      <c r="G725">
        <v>7.5999999999999998E-2</v>
      </c>
      <c r="H725" s="3">
        <v>3</v>
      </c>
      <c r="I725" s="3">
        <v>0.5</v>
      </c>
      <c r="J725">
        <v>1.54E-2</v>
      </c>
      <c r="K725">
        <v>4.9500000000000002E-2</v>
      </c>
      <c r="L725">
        <f t="shared" si="105"/>
        <v>5.2841050049634165E-2</v>
      </c>
      <c r="M725">
        <f t="shared" si="106"/>
        <v>75.537000000000006</v>
      </c>
      <c r="N725">
        <f t="shared" si="102"/>
        <v>6.1403508771929828E-2</v>
      </c>
      <c r="O725">
        <f t="shared" si="103"/>
        <v>1.3038304522077369E-3</v>
      </c>
      <c r="P725">
        <f t="shared" si="107"/>
        <v>7.9543805047601625E-4</v>
      </c>
      <c r="Q725">
        <f t="shared" si="109"/>
        <v>41070.659244543713</v>
      </c>
      <c r="R725">
        <f t="shared" si="109"/>
        <v>25056.298589994512</v>
      </c>
    </row>
    <row r="726" spans="1:18" x14ac:dyDescent="0.2">
      <c r="A726" t="s">
        <v>15</v>
      </c>
      <c r="B726" t="s">
        <v>795</v>
      </c>
      <c r="C726" t="s">
        <v>801</v>
      </c>
      <c r="D726" s="6">
        <v>4281</v>
      </c>
      <c r="E726">
        <f t="shared" si="104"/>
        <v>4281000000</v>
      </c>
      <c r="F726">
        <f t="shared" si="108"/>
        <v>35</v>
      </c>
      <c r="G726">
        <v>3.5000000000000003E-2</v>
      </c>
      <c r="H726" s="3">
        <v>16.5</v>
      </c>
      <c r="I726" s="3">
        <v>0.55000000000000004</v>
      </c>
      <c r="J726">
        <v>4.0000000000000001E-3</v>
      </c>
      <c r="K726">
        <v>4.9500000000000002E-2</v>
      </c>
      <c r="L726">
        <f t="shared" si="105"/>
        <v>3.7723002890488071E-2</v>
      </c>
      <c r="M726">
        <f t="shared" si="106"/>
        <v>21.582000000000001</v>
      </c>
      <c r="N726">
        <f t="shared" si="102"/>
        <v>3.8095238095238092E-2</v>
      </c>
      <c r="O726" t="e">
        <f t="shared" si="103"/>
        <v>#NUM!</v>
      </c>
      <c r="P726">
        <f t="shared" si="107"/>
        <v>1.2393077357445039E-5</v>
      </c>
      <c r="Q726" t="e">
        <f t="shared" si="109"/>
        <v>#NUM!</v>
      </c>
      <c r="R726">
        <f t="shared" si="109"/>
        <v>390.38193675951874</v>
      </c>
    </row>
    <row r="727" spans="1:18" x14ac:dyDescent="0.2">
      <c r="A727" t="s">
        <v>15</v>
      </c>
      <c r="B727" t="s">
        <v>795</v>
      </c>
      <c r="C727" t="s">
        <v>802</v>
      </c>
      <c r="D727" s="6">
        <v>124</v>
      </c>
      <c r="E727">
        <f t="shared" si="104"/>
        <v>124000000</v>
      </c>
      <c r="F727">
        <f t="shared" si="108"/>
        <v>27</v>
      </c>
      <c r="G727">
        <v>2.7E-2</v>
      </c>
      <c r="H727" s="3">
        <v>10</v>
      </c>
      <c r="I727" s="3">
        <v>0.57999999999999996</v>
      </c>
      <c r="J727">
        <v>3.7000000000000002E-3</v>
      </c>
      <c r="K727">
        <v>4.9500000000000002E-2</v>
      </c>
      <c r="L727">
        <f t="shared" si="105"/>
        <v>3.6994885718394911E-2</v>
      </c>
      <c r="M727">
        <f t="shared" si="106"/>
        <v>21.052259999999997</v>
      </c>
      <c r="N727">
        <f t="shared" si="102"/>
        <v>4.8170594837261493E-2</v>
      </c>
      <c r="O727" t="e">
        <f t="shared" si="103"/>
        <v>#NUM!</v>
      </c>
      <c r="P727">
        <f t="shared" si="107"/>
        <v>8.3719237260744994E-4</v>
      </c>
      <c r="Q727" t="e">
        <f t="shared" si="109"/>
        <v>#NUM!</v>
      </c>
      <c r="R727">
        <f t="shared" si="109"/>
        <v>26371.559737134674</v>
      </c>
    </row>
    <row r="728" spans="1:18" x14ac:dyDescent="0.2">
      <c r="A728" t="s">
        <v>15</v>
      </c>
      <c r="B728" t="s">
        <v>795</v>
      </c>
      <c r="C728" t="s">
        <v>803</v>
      </c>
      <c r="D728" s="6">
        <v>202</v>
      </c>
      <c r="E728">
        <f t="shared" si="104"/>
        <v>202000000</v>
      </c>
      <c r="F728">
        <f t="shared" si="108"/>
        <v>165</v>
      </c>
      <c r="G728">
        <v>0.16500000000000001</v>
      </c>
      <c r="H728" s="3">
        <v>4</v>
      </c>
      <c r="I728" s="3">
        <v>0.59</v>
      </c>
      <c r="J728">
        <v>1.84E-2</v>
      </c>
      <c r="K728">
        <v>4.9500000000000002E-2</v>
      </c>
      <c r="L728">
        <f t="shared" si="105"/>
        <v>5.5245348151734645E-2</v>
      </c>
      <c r="M728">
        <f t="shared" si="106"/>
        <v>106.49735999999999</v>
      </c>
      <c r="N728">
        <f t="shared" si="102"/>
        <v>3.987511478420569E-2</v>
      </c>
      <c r="O728" t="e">
        <f t="shared" si="103"/>
        <v>#NUM!</v>
      </c>
      <c r="P728" t="e">
        <f t="shared" si="107"/>
        <v>#NUM!</v>
      </c>
      <c r="Q728" t="e">
        <f t="shared" si="109"/>
        <v>#NUM!</v>
      </c>
      <c r="R728" t="e">
        <f t="shared" si="109"/>
        <v>#NUM!</v>
      </c>
    </row>
    <row r="729" spans="1:18" x14ac:dyDescent="0.2">
      <c r="A729" t="s">
        <v>15</v>
      </c>
      <c r="B729" t="s">
        <v>795</v>
      </c>
      <c r="C729" t="s">
        <v>804</v>
      </c>
      <c r="D729" s="6">
        <v>233</v>
      </c>
      <c r="E729">
        <f t="shared" si="104"/>
        <v>233000000</v>
      </c>
      <c r="F729">
        <f t="shared" si="108"/>
        <v>150</v>
      </c>
      <c r="G729">
        <v>0.15</v>
      </c>
      <c r="H729" s="3">
        <v>13</v>
      </c>
      <c r="I729" s="3">
        <v>0.65</v>
      </c>
      <c r="J729">
        <v>4.7999999999999996E-3</v>
      </c>
      <c r="K729">
        <v>4.9500000000000002E-2</v>
      </c>
      <c r="L729">
        <f t="shared" si="105"/>
        <v>3.9482220388574768E-2</v>
      </c>
      <c r="M729">
        <f t="shared" si="106"/>
        <v>30.607199999999999</v>
      </c>
      <c r="N729">
        <f t="shared" si="102"/>
        <v>1.2606060606060607E-2</v>
      </c>
      <c r="O729" t="e">
        <f t="shared" si="103"/>
        <v>#NUM!</v>
      </c>
      <c r="P729" t="e">
        <f t="shared" si="107"/>
        <v>#NUM!</v>
      </c>
      <c r="Q729" t="e">
        <f t="shared" si="109"/>
        <v>#NUM!</v>
      </c>
      <c r="R729" t="e">
        <f t="shared" si="109"/>
        <v>#NUM!</v>
      </c>
    </row>
    <row r="730" spans="1:18" x14ac:dyDescent="0.2">
      <c r="A730" t="s">
        <v>15</v>
      </c>
      <c r="B730" t="s">
        <v>795</v>
      </c>
      <c r="C730" t="s">
        <v>805</v>
      </c>
      <c r="D730" s="6">
        <v>88</v>
      </c>
      <c r="E730">
        <f t="shared" si="104"/>
        <v>88000000</v>
      </c>
      <c r="F730">
        <f t="shared" si="108"/>
        <v>45</v>
      </c>
      <c r="G730">
        <v>4.4999999999999998E-2</v>
      </c>
      <c r="H730" s="3">
        <v>17</v>
      </c>
      <c r="I730" s="3">
        <v>0.65</v>
      </c>
      <c r="J730">
        <v>1.2999999999999999E-3</v>
      </c>
      <c r="K730">
        <v>4.9500000000000002E-2</v>
      </c>
      <c r="L730">
        <f t="shared" si="105"/>
        <v>2.8482433831739123E-2</v>
      </c>
      <c r="M730">
        <f t="shared" si="106"/>
        <v>8.2894500000000004</v>
      </c>
      <c r="N730">
        <f t="shared" si="102"/>
        <v>1.1380471380471381E-2</v>
      </c>
      <c r="O730" t="e">
        <f t="shared" si="103"/>
        <v>#NUM!</v>
      </c>
      <c r="P730" t="e">
        <f t="shared" si="107"/>
        <v>#NUM!</v>
      </c>
      <c r="Q730" t="e">
        <f t="shared" si="109"/>
        <v>#NUM!</v>
      </c>
      <c r="R730" t="e">
        <f t="shared" si="109"/>
        <v>#NUM!</v>
      </c>
    </row>
    <row r="731" spans="1:18" x14ac:dyDescent="0.2">
      <c r="A731" t="s">
        <v>15</v>
      </c>
      <c r="B731" t="s">
        <v>795</v>
      </c>
      <c r="C731" t="s">
        <v>806</v>
      </c>
      <c r="D731" s="6">
        <v>114</v>
      </c>
      <c r="E731">
        <f t="shared" si="104"/>
        <v>114000000</v>
      </c>
      <c r="F731">
        <f t="shared" si="108"/>
        <v>60</v>
      </c>
      <c r="G731">
        <v>0.06</v>
      </c>
      <c r="H731" s="3">
        <v>13</v>
      </c>
      <c r="I731" s="3">
        <v>0.66</v>
      </c>
      <c r="J731">
        <v>4.1999999999999997E-3</v>
      </c>
      <c r="K731">
        <v>4.9500000000000002E-2</v>
      </c>
      <c r="L731">
        <f t="shared" si="105"/>
        <v>3.8185948425327458E-2</v>
      </c>
      <c r="M731">
        <f t="shared" si="106"/>
        <v>27.19332</v>
      </c>
      <c r="N731">
        <f t="shared" si="102"/>
        <v>2.8000000000000001E-2</v>
      </c>
      <c r="O731" t="e">
        <f t="shared" si="103"/>
        <v>#NUM!</v>
      </c>
      <c r="P731" t="e">
        <f t="shared" si="107"/>
        <v>#NUM!</v>
      </c>
      <c r="Q731" t="e">
        <f t="shared" si="109"/>
        <v>#NUM!</v>
      </c>
      <c r="R731" t="e">
        <f t="shared" si="109"/>
        <v>#NUM!</v>
      </c>
    </row>
    <row r="732" spans="1:18" x14ac:dyDescent="0.2">
      <c r="A732" t="s">
        <v>15</v>
      </c>
      <c r="B732" t="s">
        <v>795</v>
      </c>
      <c r="C732" t="s">
        <v>807</v>
      </c>
      <c r="D732" s="6">
        <v>194</v>
      </c>
      <c r="E732">
        <f t="shared" si="104"/>
        <v>194000000</v>
      </c>
      <c r="F732">
        <f t="shared" si="108"/>
        <v>2.7</v>
      </c>
      <c r="G732">
        <v>2.7000000000000001E-3</v>
      </c>
      <c r="H732" s="3">
        <v>13.7</v>
      </c>
      <c r="I732" s="3">
        <v>0.7</v>
      </c>
      <c r="J732">
        <v>2.5000000000000001E-3</v>
      </c>
      <c r="K732">
        <v>4.9500000000000002E-2</v>
      </c>
      <c r="L732">
        <f t="shared" si="105"/>
        <v>3.3541019662496847E-2</v>
      </c>
      <c r="M732">
        <f t="shared" si="106"/>
        <v>17.1675</v>
      </c>
      <c r="N732">
        <f t="shared" si="102"/>
        <v>0.39281705948372614</v>
      </c>
      <c r="O732">
        <f t="shared" si="103"/>
        <v>6.1755589561656426E-3</v>
      </c>
      <c r="P732">
        <f t="shared" si="107"/>
        <v>6.6111281934472816E-3</v>
      </c>
      <c r="Q732">
        <f t="shared" si="109"/>
        <v>194530.10711921775</v>
      </c>
      <c r="R732">
        <f t="shared" si="109"/>
        <v>208250.53809358936</v>
      </c>
    </row>
    <row r="733" spans="1:18" x14ac:dyDescent="0.2">
      <c r="A733" t="s">
        <v>15</v>
      </c>
      <c r="B733" t="s">
        <v>795</v>
      </c>
      <c r="C733" t="s">
        <v>808</v>
      </c>
      <c r="D733" s="6">
        <v>2748</v>
      </c>
      <c r="E733">
        <f t="shared" si="104"/>
        <v>2748000000</v>
      </c>
      <c r="F733">
        <f t="shared" si="108"/>
        <v>42</v>
      </c>
      <c r="G733">
        <v>4.2000000000000003E-2</v>
      </c>
      <c r="H733" s="3">
        <v>23.5</v>
      </c>
      <c r="I733" s="3">
        <v>0.7</v>
      </c>
      <c r="J733">
        <v>3.5999999999999999E-3</v>
      </c>
      <c r="K733">
        <v>4.9500000000000002E-2</v>
      </c>
      <c r="L733">
        <f t="shared" si="105"/>
        <v>3.6742346141747671E-2</v>
      </c>
      <c r="M733">
        <f t="shared" si="106"/>
        <v>24.7212</v>
      </c>
      <c r="N733">
        <f t="shared" si="102"/>
        <v>3.6363636363636362E-2</v>
      </c>
      <c r="O733" t="e">
        <f t="shared" si="103"/>
        <v>#NUM!</v>
      </c>
      <c r="P733" t="e">
        <f t="shared" si="107"/>
        <v>#NUM!</v>
      </c>
      <c r="Q733" t="e">
        <f t="shared" si="109"/>
        <v>#NUM!</v>
      </c>
      <c r="R733" t="e">
        <f t="shared" si="109"/>
        <v>#NUM!</v>
      </c>
    </row>
    <row r="734" spans="1:18" x14ac:dyDescent="0.2">
      <c r="A734" t="s">
        <v>15</v>
      </c>
      <c r="B734" t="s">
        <v>795</v>
      </c>
      <c r="C734" t="s">
        <v>809</v>
      </c>
      <c r="D734" s="6">
        <v>282</v>
      </c>
      <c r="E734">
        <f t="shared" si="104"/>
        <v>282000000</v>
      </c>
      <c r="F734">
        <f t="shared" si="108"/>
        <v>48</v>
      </c>
      <c r="G734">
        <v>4.8000000000000001E-2</v>
      </c>
      <c r="H734" s="3">
        <v>25</v>
      </c>
      <c r="I734" s="3">
        <v>0.71</v>
      </c>
      <c r="J734">
        <v>3.0000000000000001E-3</v>
      </c>
      <c r="K734">
        <v>4.9500000000000002E-2</v>
      </c>
      <c r="L734">
        <f t="shared" si="105"/>
        <v>3.5105209789810736E-2</v>
      </c>
      <c r="M734">
        <f t="shared" si="106"/>
        <v>20.895299999999999</v>
      </c>
      <c r="N734">
        <f t="shared" si="102"/>
        <v>2.6893939393939394E-2</v>
      </c>
      <c r="O734" t="e">
        <f t="shared" si="103"/>
        <v>#NUM!</v>
      </c>
      <c r="P734" t="e">
        <f t="shared" si="107"/>
        <v>#NUM!</v>
      </c>
      <c r="Q734" t="e">
        <f t="shared" si="109"/>
        <v>#NUM!</v>
      </c>
      <c r="R734" t="e">
        <f t="shared" si="109"/>
        <v>#NUM!</v>
      </c>
    </row>
    <row r="735" spans="1:18" x14ac:dyDescent="0.2">
      <c r="A735" t="s">
        <v>15</v>
      </c>
      <c r="B735" t="s">
        <v>795</v>
      </c>
      <c r="C735" t="s">
        <v>810</v>
      </c>
      <c r="D735" s="6">
        <v>7327</v>
      </c>
      <c r="E735">
        <f t="shared" si="104"/>
        <v>7327000000</v>
      </c>
      <c r="F735">
        <f t="shared" si="108"/>
        <v>40</v>
      </c>
      <c r="G735">
        <v>0.04</v>
      </c>
      <c r="H735" s="3">
        <v>18.600000000000001</v>
      </c>
      <c r="I735" s="3">
        <v>0.73</v>
      </c>
      <c r="J735">
        <v>5.8E-4</v>
      </c>
      <c r="K735">
        <v>4.9500000000000002E-2</v>
      </c>
      <c r="L735">
        <f t="shared" si="105"/>
        <v>2.3278139015944836E-2</v>
      </c>
      <c r="M735">
        <f t="shared" si="106"/>
        <v>4.1535539999999997</v>
      </c>
      <c r="N735">
        <f t="shared" si="102"/>
        <v>6.4151515151515143E-3</v>
      </c>
      <c r="O735" t="e">
        <f t="shared" si="103"/>
        <v>#NUM!</v>
      </c>
      <c r="P735" t="e">
        <f t="shared" si="107"/>
        <v>#NUM!</v>
      </c>
      <c r="Q735" t="e">
        <f t="shared" si="109"/>
        <v>#NUM!</v>
      </c>
      <c r="R735" t="e">
        <f t="shared" si="109"/>
        <v>#NUM!</v>
      </c>
    </row>
    <row r="736" spans="1:18" x14ac:dyDescent="0.2">
      <c r="A736" t="s">
        <v>15</v>
      </c>
      <c r="B736" t="s">
        <v>795</v>
      </c>
      <c r="C736" t="s">
        <v>811</v>
      </c>
      <c r="D736" s="6">
        <v>859</v>
      </c>
      <c r="E736">
        <f t="shared" si="104"/>
        <v>859000000</v>
      </c>
      <c r="F736">
        <f t="shared" si="108"/>
        <v>3.4</v>
      </c>
      <c r="G736">
        <v>3.3999999999999998E-3</v>
      </c>
      <c r="H736" s="3">
        <v>8.1999999999999993</v>
      </c>
      <c r="I736" s="3">
        <v>0.81</v>
      </c>
      <c r="J736">
        <v>3.8999999999999998E-3</v>
      </c>
      <c r="K736">
        <v>4.9500000000000002E-2</v>
      </c>
      <c r="L736">
        <f t="shared" si="105"/>
        <v>3.748499099159075E-2</v>
      </c>
      <c r="M736">
        <f t="shared" si="106"/>
        <v>30.989789999999999</v>
      </c>
      <c r="N736">
        <f t="shared" si="102"/>
        <v>0.56310160427807487</v>
      </c>
      <c r="O736">
        <f t="shared" si="103"/>
        <v>9.5573781096075817E-3</v>
      </c>
      <c r="P736">
        <f t="shared" si="107"/>
        <v>9.8947046632182969E-3</v>
      </c>
      <c r="Q736">
        <f t="shared" si="109"/>
        <v>301057.41045263881</v>
      </c>
      <c r="R736">
        <f t="shared" si="109"/>
        <v>311683.19689137634</v>
      </c>
    </row>
    <row r="737" spans="1:18" x14ac:dyDescent="0.2">
      <c r="A737" t="s">
        <v>15</v>
      </c>
      <c r="B737" t="s">
        <v>795</v>
      </c>
      <c r="C737" t="s">
        <v>812</v>
      </c>
      <c r="D737" s="6">
        <v>305</v>
      </c>
      <c r="E737">
        <f t="shared" si="104"/>
        <v>305000000</v>
      </c>
      <c r="F737">
        <f t="shared" si="108"/>
        <v>66</v>
      </c>
      <c r="G737">
        <v>6.6000000000000003E-2</v>
      </c>
      <c r="H737" s="3">
        <v>27</v>
      </c>
      <c r="I737" s="3">
        <v>0.81</v>
      </c>
      <c r="J737">
        <v>2.5999999999999999E-3</v>
      </c>
      <c r="K737">
        <v>4.9500000000000002E-2</v>
      </c>
      <c r="L737">
        <f t="shared" si="105"/>
        <v>3.3871512965298382E-2</v>
      </c>
      <c r="M737">
        <f t="shared" si="106"/>
        <v>20.659859999999998</v>
      </c>
      <c r="N737">
        <f t="shared" si="102"/>
        <v>1.9338842975206612E-2</v>
      </c>
      <c r="O737" t="e">
        <f t="shared" si="103"/>
        <v>#NUM!</v>
      </c>
      <c r="P737" t="e">
        <f t="shared" si="107"/>
        <v>#NUM!</v>
      </c>
      <c r="Q737" t="e">
        <f t="shared" si="109"/>
        <v>#NUM!</v>
      </c>
      <c r="R737" t="e">
        <f t="shared" si="109"/>
        <v>#NUM!</v>
      </c>
    </row>
    <row r="738" spans="1:18" x14ac:dyDescent="0.2">
      <c r="A738" t="s">
        <v>15</v>
      </c>
      <c r="B738" t="s">
        <v>795</v>
      </c>
      <c r="C738" t="s">
        <v>813</v>
      </c>
      <c r="D738" s="6">
        <v>790</v>
      </c>
      <c r="E738">
        <f t="shared" si="104"/>
        <v>790000000</v>
      </c>
      <c r="F738">
        <f t="shared" si="108"/>
        <v>15</v>
      </c>
      <c r="G738">
        <v>1.4999999999999999E-2</v>
      </c>
      <c r="H738" s="3">
        <v>13</v>
      </c>
      <c r="I738" s="3">
        <v>0.83</v>
      </c>
      <c r="J738">
        <v>9.1999999999999998E-3</v>
      </c>
      <c r="K738">
        <v>4.9500000000000002E-2</v>
      </c>
      <c r="L738">
        <f t="shared" si="105"/>
        <v>4.6455615220237091E-2</v>
      </c>
      <c r="M738">
        <f t="shared" si="106"/>
        <v>74.909159999999986</v>
      </c>
      <c r="N738">
        <f t="shared" si="102"/>
        <v>0.30852525252525248</v>
      </c>
      <c r="O738">
        <f t="shared" si="103"/>
        <v>5.0287538967042932E-2</v>
      </c>
      <c r="P738">
        <f t="shared" si="107"/>
        <v>5.1176700807652221E-2</v>
      </c>
      <c r="Q738">
        <f t="shared" si="109"/>
        <v>1584057.4774618524</v>
      </c>
      <c r="R738">
        <f t="shared" si="109"/>
        <v>1612066.075441045</v>
      </c>
    </row>
    <row r="739" spans="1:18" x14ac:dyDescent="0.2">
      <c r="A739" t="s">
        <v>15</v>
      </c>
      <c r="B739" t="s">
        <v>795</v>
      </c>
      <c r="C739" t="s">
        <v>814</v>
      </c>
      <c r="D739" s="6">
        <v>1217</v>
      </c>
      <c r="E739">
        <f t="shared" si="104"/>
        <v>1217000000</v>
      </c>
      <c r="F739">
        <f t="shared" si="108"/>
        <v>15</v>
      </c>
      <c r="G739">
        <v>1.4999999999999999E-2</v>
      </c>
      <c r="H739" s="3">
        <v>15</v>
      </c>
      <c r="I739" s="3">
        <v>0.9</v>
      </c>
      <c r="J739">
        <v>7.4000000000000003E-3</v>
      </c>
      <c r="K739">
        <v>4.9500000000000002E-2</v>
      </c>
      <c r="L739">
        <f t="shared" si="105"/>
        <v>4.399458131502778E-2</v>
      </c>
      <c r="M739">
        <f t="shared" si="106"/>
        <v>65.334600000000009</v>
      </c>
      <c r="N739">
        <f t="shared" si="102"/>
        <v>0.26909090909090916</v>
      </c>
      <c r="O739">
        <f t="shared" si="103"/>
        <v>4.5291495929004486E-2</v>
      </c>
      <c r="P739">
        <f t="shared" si="107"/>
        <v>4.7005399180181005E-2</v>
      </c>
      <c r="Q739">
        <f t="shared" si="109"/>
        <v>1426682.1217636412</v>
      </c>
      <c r="R739">
        <f t="shared" si="109"/>
        <v>1480670.0741757017</v>
      </c>
    </row>
    <row r="740" spans="1:18" x14ac:dyDescent="0.2">
      <c r="A740" t="s">
        <v>15</v>
      </c>
      <c r="B740" t="s">
        <v>795</v>
      </c>
      <c r="C740" t="s">
        <v>815</v>
      </c>
      <c r="D740" s="6">
        <v>533</v>
      </c>
      <c r="E740">
        <f t="shared" si="104"/>
        <v>533000000</v>
      </c>
      <c r="F740">
        <f t="shared" si="108"/>
        <v>115</v>
      </c>
      <c r="G740">
        <v>0.115</v>
      </c>
      <c r="H740" s="3">
        <v>31</v>
      </c>
      <c r="I740" s="3">
        <v>1.03</v>
      </c>
      <c r="J740">
        <v>7.3000000000000001E-3</v>
      </c>
      <c r="K740">
        <v>4.9500000000000002E-2</v>
      </c>
      <c r="L740">
        <f t="shared" si="105"/>
        <v>4.3845191785376471E-2</v>
      </c>
      <c r="M740">
        <f t="shared" si="106"/>
        <v>73.761390000000006</v>
      </c>
      <c r="N740">
        <f t="shared" si="102"/>
        <v>3.9625823451910409E-2</v>
      </c>
      <c r="O740" t="e">
        <f t="shared" si="103"/>
        <v>#NUM!</v>
      </c>
      <c r="P740" t="e">
        <f t="shared" si="107"/>
        <v>#NUM!</v>
      </c>
      <c r="Q740" t="e">
        <f t="shared" si="109"/>
        <v>#NUM!</v>
      </c>
      <c r="R740" t="e">
        <f t="shared" si="109"/>
        <v>#NUM!</v>
      </c>
    </row>
    <row r="741" spans="1:18" x14ac:dyDescent="0.2">
      <c r="A741" t="s">
        <v>15</v>
      </c>
      <c r="B741" t="s">
        <v>795</v>
      </c>
      <c r="C741" t="s">
        <v>816</v>
      </c>
      <c r="D741" s="6">
        <v>492</v>
      </c>
      <c r="E741">
        <f t="shared" si="104"/>
        <v>492000000</v>
      </c>
      <c r="F741">
        <f t="shared" si="108"/>
        <v>6.2</v>
      </c>
      <c r="G741">
        <v>6.1999999999999998E-3</v>
      </c>
      <c r="H741" s="3">
        <v>16</v>
      </c>
      <c r="I741" s="3">
        <v>1.07</v>
      </c>
      <c r="J741">
        <v>1.35E-2</v>
      </c>
      <c r="K741">
        <v>4.9500000000000002E-2</v>
      </c>
      <c r="L741">
        <f t="shared" si="105"/>
        <v>5.1129871491037475E-2</v>
      </c>
      <c r="M741">
        <f t="shared" si="106"/>
        <v>141.70545000000001</v>
      </c>
      <c r="N741">
        <f t="shared" si="102"/>
        <v>1.4120234604105575</v>
      </c>
      <c r="O741">
        <f t="shared" si="103"/>
        <v>0.19842230151331064</v>
      </c>
      <c r="P741">
        <f t="shared" si="107"/>
        <v>0.19806637430068519</v>
      </c>
      <c r="Q741">
        <f t="shared" si="109"/>
        <v>6250302.4976692852</v>
      </c>
      <c r="R741">
        <f t="shared" si="109"/>
        <v>6239090.7904715836</v>
      </c>
    </row>
    <row r="742" spans="1:18" x14ac:dyDescent="0.2">
      <c r="A742" t="s">
        <v>15</v>
      </c>
      <c r="B742" t="s">
        <v>795</v>
      </c>
      <c r="C742" t="s">
        <v>817</v>
      </c>
      <c r="D742" s="6">
        <v>546</v>
      </c>
      <c r="E742">
        <f t="shared" si="104"/>
        <v>546000000</v>
      </c>
      <c r="F742">
        <f t="shared" si="108"/>
        <v>72</v>
      </c>
      <c r="G742">
        <v>7.1999999999999995E-2</v>
      </c>
      <c r="H742" s="3">
        <v>34.1</v>
      </c>
      <c r="I742" s="3">
        <v>1.08</v>
      </c>
      <c r="J742">
        <v>5.4000000000000001E-4</v>
      </c>
      <c r="K742">
        <v>4.9500000000000002E-2</v>
      </c>
      <c r="L742">
        <f t="shared" si="105"/>
        <v>2.2865973666957664E-2</v>
      </c>
      <c r="M742">
        <f t="shared" si="106"/>
        <v>5.7211920000000003</v>
      </c>
      <c r="N742">
        <f t="shared" si="102"/>
        <v>4.9090909090909098E-3</v>
      </c>
      <c r="O742" t="e">
        <f t="shared" si="103"/>
        <v>#NUM!</v>
      </c>
      <c r="P742" t="e">
        <f t="shared" si="107"/>
        <v>#NUM!</v>
      </c>
      <c r="Q742" t="e">
        <f t="shared" si="109"/>
        <v>#NUM!</v>
      </c>
      <c r="R742" t="e">
        <f t="shared" si="109"/>
        <v>#NUM!</v>
      </c>
    </row>
    <row r="743" spans="1:18" x14ac:dyDescent="0.2">
      <c r="A743" t="s">
        <v>15</v>
      </c>
      <c r="B743" t="s">
        <v>795</v>
      </c>
      <c r="C743" t="s">
        <v>818</v>
      </c>
      <c r="D743" s="6">
        <v>466</v>
      </c>
      <c r="E743">
        <f t="shared" si="104"/>
        <v>466000000</v>
      </c>
      <c r="F743">
        <f t="shared" si="108"/>
        <v>45</v>
      </c>
      <c r="G743">
        <v>4.4999999999999998E-2</v>
      </c>
      <c r="H743" s="3">
        <v>39.6</v>
      </c>
      <c r="I743" s="3">
        <v>1.21</v>
      </c>
      <c r="J743">
        <v>2.1000000000000001E-4</v>
      </c>
      <c r="K743">
        <v>4.9500000000000002E-2</v>
      </c>
      <c r="L743">
        <f t="shared" si="105"/>
        <v>1.8057020152540737E-2</v>
      </c>
      <c r="M743">
        <f t="shared" si="106"/>
        <v>2.492721</v>
      </c>
      <c r="N743">
        <f t="shared" si="102"/>
        <v>3.4222222222222223E-3</v>
      </c>
      <c r="O743" t="e">
        <f t="shared" si="103"/>
        <v>#NUM!</v>
      </c>
      <c r="P743" t="e">
        <f t="shared" si="107"/>
        <v>#NUM!</v>
      </c>
      <c r="Q743" t="e">
        <f t="shared" si="109"/>
        <v>#NUM!</v>
      </c>
      <c r="R743" t="e">
        <f t="shared" si="109"/>
        <v>#NUM!</v>
      </c>
    </row>
    <row r="744" spans="1:18" x14ac:dyDescent="0.2">
      <c r="A744" t="s">
        <v>15</v>
      </c>
      <c r="B744" t="s">
        <v>795</v>
      </c>
      <c r="C744" t="s">
        <v>819</v>
      </c>
      <c r="D744" s="6">
        <v>6034</v>
      </c>
      <c r="E744">
        <f t="shared" si="104"/>
        <v>6034000000</v>
      </c>
      <c r="F744">
        <f t="shared" si="108"/>
        <v>1</v>
      </c>
      <c r="G744">
        <v>1E-3</v>
      </c>
      <c r="H744" s="3">
        <v>29</v>
      </c>
      <c r="I744" s="3">
        <v>1.43</v>
      </c>
      <c r="J744">
        <v>8.0000000000000004E-4</v>
      </c>
      <c r="K744">
        <v>4.9500000000000002E-2</v>
      </c>
      <c r="L744">
        <f t="shared" si="105"/>
        <v>2.5226892457611439E-2</v>
      </c>
      <c r="M744">
        <f t="shared" si="106"/>
        <v>11.22264</v>
      </c>
      <c r="N744">
        <f t="shared" si="102"/>
        <v>0.69333333333333336</v>
      </c>
      <c r="O744">
        <f t="shared" si="103"/>
        <v>7.5670249704687586E-3</v>
      </c>
      <c r="P744">
        <f t="shared" si="107"/>
        <v>7.9989589556878626E-3</v>
      </c>
      <c r="Q744">
        <f t="shared" si="109"/>
        <v>238361.28656976589</v>
      </c>
      <c r="R744">
        <f t="shared" si="109"/>
        <v>251967.20710416767</v>
      </c>
    </row>
    <row r="745" spans="1:18" x14ac:dyDescent="0.2">
      <c r="A745" t="s">
        <v>15</v>
      </c>
      <c r="B745" t="s">
        <v>795</v>
      </c>
      <c r="C745" t="s">
        <v>820</v>
      </c>
      <c r="D745" s="6">
        <v>147</v>
      </c>
      <c r="E745">
        <f t="shared" si="104"/>
        <v>147000000</v>
      </c>
      <c r="F745">
        <f t="shared" si="108"/>
        <v>35</v>
      </c>
      <c r="G745">
        <v>3.5000000000000003E-2</v>
      </c>
      <c r="H745" s="3">
        <v>29</v>
      </c>
      <c r="I745" s="3">
        <v>1.71</v>
      </c>
      <c r="J745">
        <v>2.8999999999999998E-3</v>
      </c>
      <c r="K745">
        <v>4.9500000000000002E-2</v>
      </c>
      <c r="L745">
        <f t="shared" si="105"/>
        <v>3.4808936806591251E-2</v>
      </c>
      <c r="M745">
        <f t="shared" si="106"/>
        <v>48.647789999999993</v>
      </c>
      <c r="N745">
        <f t="shared" si="102"/>
        <v>8.587012987012986E-2</v>
      </c>
      <c r="O745">
        <f t="shared" si="103"/>
        <v>2.1037025081224892E-2</v>
      </c>
      <c r="P745">
        <f t="shared" si="107"/>
        <v>3.4994797440408218E-2</v>
      </c>
      <c r="Q745">
        <f t="shared" si="109"/>
        <v>662666.29005858407</v>
      </c>
      <c r="R745">
        <f t="shared" si="109"/>
        <v>1102336.1193728589</v>
      </c>
    </row>
    <row r="746" spans="1:18" x14ac:dyDescent="0.2">
      <c r="A746" t="s">
        <v>15</v>
      </c>
      <c r="B746" t="s">
        <v>795</v>
      </c>
      <c r="C746" t="s">
        <v>821</v>
      </c>
      <c r="D746" s="6">
        <v>484</v>
      </c>
      <c r="E746">
        <f t="shared" si="104"/>
        <v>484000000</v>
      </c>
      <c r="F746">
        <f t="shared" si="108"/>
        <v>5</v>
      </c>
      <c r="G746">
        <v>5.0000000000000001E-3</v>
      </c>
      <c r="H746" s="3">
        <v>32</v>
      </c>
      <c r="I746" s="3">
        <v>1.73</v>
      </c>
      <c r="J746">
        <v>1E-3</v>
      </c>
      <c r="K746">
        <v>4.9500000000000002E-2</v>
      </c>
      <c r="L746">
        <f t="shared" si="105"/>
        <v>2.6674191150583844E-2</v>
      </c>
      <c r="M746">
        <f t="shared" si="106"/>
        <v>16.971299999999999</v>
      </c>
      <c r="N746">
        <f t="shared" si="102"/>
        <v>0.20969696969696969</v>
      </c>
      <c r="O746">
        <f t="shared" si="103"/>
        <v>1.1586530585085892E-2</v>
      </c>
      <c r="P746">
        <f t="shared" si="107"/>
        <v>1.4149128271967848E-2</v>
      </c>
      <c r="Q746">
        <f t="shared" si="109"/>
        <v>364975.71343020559</v>
      </c>
      <c r="R746">
        <f t="shared" si="109"/>
        <v>445697.54056698718</v>
      </c>
    </row>
    <row r="747" spans="1:18" x14ac:dyDescent="0.2">
      <c r="A747" t="s">
        <v>15</v>
      </c>
      <c r="B747" t="s">
        <v>795</v>
      </c>
      <c r="C747" t="s">
        <v>822</v>
      </c>
      <c r="D747" s="6">
        <v>8029</v>
      </c>
      <c r="E747">
        <f t="shared" si="104"/>
        <v>8029000000</v>
      </c>
      <c r="F747">
        <f t="shared" si="108"/>
        <v>18</v>
      </c>
      <c r="G747">
        <v>1.7999999999999999E-2</v>
      </c>
      <c r="H747" s="3">
        <v>58</v>
      </c>
      <c r="I747" s="3">
        <v>1.78</v>
      </c>
      <c r="J747">
        <v>8.0000000000000004E-4</v>
      </c>
      <c r="K747">
        <v>4.9500000000000002E-2</v>
      </c>
      <c r="L747">
        <f t="shared" si="105"/>
        <v>2.5226892457611439E-2</v>
      </c>
      <c r="M747">
        <f t="shared" si="106"/>
        <v>13.969440000000001</v>
      </c>
      <c r="N747">
        <f t="shared" si="102"/>
        <v>4.7946127946127952E-2</v>
      </c>
      <c r="O747" t="e">
        <f t="shared" si="103"/>
        <v>#NUM!</v>
      </c>
      <c r="P747">
        <f t="shared" si="107"/>
        <v>7.6611559592942805E-3</v>
      </c>
      <c r="Q747" t="e">
        <f t="shared" si="109"/>
        <v>#NUM!</v>
      </c>
      <c r="R747">
        <f t="shared" si="109"/>
        <v>241326.41271776982</v>
      </c>
    </row>
    <row r="748" spans="1:18" x14ac:dyDescent="0.2">
      <c r="A748" t="s">
        <v>15</v>
      </c>
      <c r="B748" t="s">
        <v>795</v>
      </c>
      <c r="C748" t="s">
        <v>823</v>
      </c>
      <c r="D748" s="6">
        <v>556</v>
      </c>
      <c r="E748">
        <f t="shared" si="104"/>
        <v>556000000</v>
      </c>
      <c r="F748">
        <f t="shared" si="108"/>
        <v>45</v>
      </c>
      <c r="G748">
        <v>4.4999999999999998E-2</v>
      </c>
      <c r="H748" s="3">
        <v>47</v>
      </c>
      <c r="I748" s="3">
        <v>2.41</v>
      </c>
      <c r="J748">
        <v>4.1999999999999997E-3</v>
      </c>
      <c r="K748">
        <v>4.9500000000000002E-2</v>
      </c>
      <c r="L748">
        <f t="shared" si="105"/>
        <v>3.8185948425327458E-2</v>
      </c>
      <c r="M748">
        <f t="shared" si="106"/>
        <v>99.296819999999997</v>
      </c>
      <c r="N748">
        <f t="shared" si="102"/>
        <v>0.13632323232323235</v>
      </c>
      <c r="O748">
        <f t="shared" si="103"/>
        <v>0.18333168761372026</v>
      </c>
      <c r="P748">
        <f t="shared" si="107"/>
        <v>0.22031022915621509</v>
      </c>
      <c r="Q748">
        <f t="shared" si="109"/>
        <v>5774948.1598321879</v>
      </c>
      <c r="R748">
        <f t="shared" si="109"/>
        <v>6939772.2184207756</v>
      </c>
    </row>
    <row r="749" spans="1:18" x14ac:dyDescent="0.2">
      <c r="A749" t="s">
        <v>15</v>
      </c>
      <c r="B749" t="s">
        <v>795</v>
      </c>
      <c r="C749" t="s">
        <v>824</v>
      </c>
      <c r="D749" s="6">
        <v>186</v>
      </c>
      <c r="E749">
        <f t="shared" si="104"/>
        <v>186000000</v>
      </c>
      <c r="F749">
        <f t="shared" si="108"/>
        <v>72</v>
      </c>
      <c r="G749">
        <v>7.1999999999999995E-2</v>
      </c>
      <c r="H749" s="3">
        <v>32</v>
      </c>
      <c r="I749" s="3">
        <v>2.5099999999999998</v>
      </c>
      <c r="J749">
        <v>1E-3</v>
      </c>
      <c r="K749">
        <v>4.9500000000000002E-2</v>
      </c>
      <c r="L749">
        <f t="shared" si="105"/>
        <v>2.6674191150583844E-2</v>
      </c>
      <c r="M749">
        <f t="shared" si="106"/>
        <v>24.623099999999997</v>
      </c>
      <c r="N749">
        <f t="shared" si="102"/>
        <v>2.1127946127946128E-2</v>
      </c>
      <c r="O749" t="e">
        <f t="shared" si="103"/>
        <v>#NUM!</v>
      </c>
      <c r="P749" t="e">
        <f t="shared" si="107"/>
        <v>#NUM!</v>
      </c>
      <c r="Q749" t="e">
        <f t="shared" si="109"/>
        <v>#NUM!</v>
      </c>
      <c r="R749" t="e">
        <f t="shared" si="109"/>
        <v>#NUM!</v>
      </c>
    </row>
    <row r="750" spans="1:18" x14ac:dyDescent="0.2">
      <c r="A750" t="s">
        <v>15</v>
      </c>
      <c r="B750" t="s">
        <v>795</v>
      </c>
      <c r="C750" t="s">
        <v>825</v>
      </c>
      <c r="D750" s="6">
        <v>567</v>
      </c>
      <c r="E750">
        <f t="shared" si="104"/>
        <v>567000000</v>
      </c>
      <c r="F750">
        <f t="shared" si="108"/>
        <v>12</v>
      </c>
      <c r="G750">
        <v>1.2E-2</v>
      </c>
      <c r="H750" s="3">
        <v>42.1</v>
      </c>
      <c r="I750" s="3">
        <v>2.58</v>
      </c>
      <c r="J750">
        <v>6.9999999999999999E-4</v>
      </c>
      <c r="K750">
        <v>4.9500000000000002E-2</v>
      </c>
      <c r="L750">
        <f t="shared" si="105"/>
        <v>2.4398648425466789E-2</v>
      </c>
      <c r="M750">
        <f t="shared" si="106"/>
        <v>17.71686</v>
      </c>
      <c r="N750">
        <f t="shared" si="102"/>
        <v>9.1212121212121217E-2</v>
      </c>
      <c r="O750">
        <f t="shared" si="103"/>
        <v>7.5303361144165174E-3</v>
      </c>
      <c r="P750">
        <f t="shared" si="107"/>
        <v>1.5265710290975391E-2</v>
      </c>
      <c r="Q750">
        <f t="shared" si="109"/>
        <v>237205.58760412029</v>
      </c>
      <c r="R750">
        <f t="shared" si="109"/>
        <v>480869.87416572485</v>
      </c>
    </row>
    <row r="751" spans="1:18" x14ac:dyDescent="0.2">
      <c r="A751" t="s">
        <v>15</v>
      </c>
      <c r="B751" t="s">
        <v>795</v>
      </c>
      <c r="C751" t="s">
        <v>826</v>
      </c>
      <c r="D751" s="6">
        <v>644</v>
      </c>
      <c r="E751">
        <f t="shared" si="104"/>
        <v>644000000</v>
      </c>
      <c r="F751">
        <f t="shared" si="108"/>
        <v>13</v>
      </c>
      <c r="G751">
        <v>1.2999999999999999E-2</v>
      </c>
      <c r="H751" s="3">
        <v>33</v>
      </c>
      <c r="I751" s="3">
        <v>3.08</v>
      </c>
      <c r="J751">
        <v>2.5000000000000001E-3</v>
      </c>
      <c r="K751">
        <v>4.9500000000000002E-2</v>
      </c>
      <c r="L751">
        <f t="shared" si="105"/>
        <v>3.3541019662496847E-2</v>
      </c>
      <c r="M751">
        <f t="shared" si="106"/>
        <v>75.537000000000006</v>
      </c>
      <c r="N751">
        <f t="shared" si="102"/>
        <v>0.35897435897435903</v>
      </c>
      <c r="O751">
        <f t="shared" si="103"/>
        <v>0.13450330594590221</v>
      </c>
      <c r="P751">
        <f t="shared" si="107"/>
        <v>0.14504040866435688</v>
      </c>
      <c r="Q751">
        <f t="shared" si="109"/>
        <v>4236854.1372959195</v>
      </c>
      <c r="R751">
        <f t="shared" si="109"/>
        <v>4568772.872927242</v>
      </c>
    </row>
    <row r="752" spans="1:18" x14ac:dyDescent="0.2">
      <c r="A752" t="s">
        <v>15</v>
      </c>
      <c r="B752" t="s">
        <v>795</v>
      </c>
      <c r="C752" t="s">
        <v>827</v>
      </c>
      <c r="D752" s="6">
        <v>4620</v>
      </c>
      <c r="E752">
        <f t="shared" si="104"/>
        <v>4620000000</v>
      </c>
      <c r="F752">
        <f t="shared" si="108"/>
        <v>14</v>
      </c>
      <c r="G752">
        <v>1.4E-2</v>
      </c>
      <c r="H752" s="3">
        <v>69</v>
      </c>
      <c r="I752" s="3">
        <v>5.95</v>
      </c>
      <c r="J752">
        <v>8.0000000000000004E-4</v>
      </c>
      <c r="K752">
        <v>4.9500000000000002E-2</v>
      </c>
      <c r="L752">
        <f t="shared" si="105"/>
        <v>2.5226892457611439E-2</v>
      </c>
      <c r="M752">
        <f t="shared" si="106"/>
        <v>46.695599999999999</v>
      </c>
      <c r="N752">
        <f t="shared" si="102"/>
        <v>0.20606060606060603</v>
      </c>
      <c r="O752">
        <f t="shared" si="103"/>
        <v>0.11309199559226943</v>
      </c>
      <c r="P752">
        <f t="shared" si="107"/>
        <v>0.14038710826855802</v>
      </c>
      <c r="Q752">
        <f t="shared" si="109"/>
        <v>3562397.8611564869</v>
      </c>
      <c r="R752">
        <f t="shared" si="109"/>
        <v>4422193.910459578</v>
      </c>
    </row>
    <row r="753" spans="1:18" x14ac:dyDescent="0.2">
      <c r="A753" t="s">
        <v>15</v>
      </c>
      <c r="B753" t="s">
        <v>795</v>
      </c>
      <c r="C753" t="s">
        <v>828</v>
      </c>
      <c r="D753" s="6">
        <v>4636</v>
      </c>
      <c r="E753">
        <f t="shared" si="104"/>
        <v>4636000000</v>
      </c>
      <c r="F753">
        <f t="shared" si="108"/>
        <v>21</v>
      </c>
      <c r="G753">
        <v>2.1000000000000001E-2</v>
      </c>
      <c r="H753" s="3">
        <v>99.1</v>
      </c>
      <c r="I753" s="3">
        <v>7.01</v>
      </c>
      <c r="J753">
        <v>8.4999999999999995E-4</v>
      </c>
      <c r="K753">
        <v>4.9500000000000002E-2</v>
      </c>
      <c r="L753">
        <f t="shared" si="105"/>
        <v>2.5612147277612168E-2</v>
      </c>
      <c r="M753">
        <f t="shared" si="106"/>
        <v>58.452884999999988</v>
      </c>
      <c r="N753">
        <f t="shared" si="102"/>
        <v>0.1719624819624819</v>
      </c>
      <c r="O753">
        <f t="shared" si="103"/>
        <v>0.20643064273922077</v>
      </c>
      <c r="P753">
        <f t="shared" si="107"/>
        <v>0.26968709119337175</v>
      </c>
      <c r="Q753">
        <f t="shared" si="109"/>
        <v>6502565.2462854544</v>
      </c>
      <c r="R753">
        <f t="shared" si="109"/>
        <v>8495143.3725912105</v>
      </c>
    </row>
    <row r="754" spans="1:18" x14ac:dyDescent="0.2">
      <c r="A754" t="s">
        <v>15</v>
      </c>
      <c r="B754" t="s">
        <v>829</v>
      </c>
      <c r="C754" t="s">
        <v>830</v>
      </c>
      <c r="D754" s="6">
        <v>906</v>
      </c>
      <c r="E754">
        <f t="shared" si="104"/>
        <v>906000000</v>
      </c>
      <c r="F754">
        <f t="shared" si="108"/>
        <v>0.5</v>
      </c>
      <c r="G754">
        <v>5.0000000000000001E-4</v>
      </c>
      <c r="H754" s="3">
        <v>17.100000000000001</v>
      </c>
      <c r="I754" s="3">
        <v>0.93</v>
      </c>
      <c r="J754">
        <v>6.4000000000000003E-3</v>
      </c>
      <c r="K754">
        <v>4.9500000000000002E-2</v>
      </c>
      <c r="L754">
        <f t="shared" si="105"/>
        <v>4.2426406871192847E-2</v>
      </c>
      <c r="M754">
        <f t="shared" si="106"/>
        <v>58.389120000000013</v>
      </c>
      <c r="N754">
        <f t="shared" si="102"/>
        <v>7.2145454545454566</v>
      </c>
      <c r="O754">
        <f t="shared" si="103"/>
        <v>5.8566129609385453E-2</v>
      </c>
      <c r="P754">
        <f t="shared" si="107"/>
        <v>5.8652878926775384E-2</v>
      </c>
      <c r="Q754">
        <f t="shared" si="109"/>
        <v>1844833.0826956418</v>
      </c>
      <c r="R754">
        <f t="shared" si="109"/>
        <v>1847565.6861934245</v>
      </c>
    </row>
  </sheetData>
  <phoneticPr fontId="2" type="noConversion"/>
  <conditionalFormatting sqref="C5:C28">
    <cfRule type="duplicateValues" dxfId="38" priority="38"/>
  </conditionalFormatting>
  <conditionalFormatting sqref="C29:C49">
    <cfRule type="duplicateValues" dxfId="37" priority="37"/>
  </conditionalFormatting>
  <conditionalFormatting sqref="C54">
    <cfRule type="duplicateValues" dxfId="36" priority="36"/>
  </conditionalFormatting>
  <conditionalFormatting sqref="C56:C76">
    <cfRule type="duplicateValues" dxfId="35" priority="35"/>
  </conditionalFormatting>
  <conditionalFormatting sqref="C136:C146">
    <cfRule type="duplicateValues" dxfId="34" priority="34"/>
  </conditionalFormatting>
  <conditionalFormatting sqref="C147">
    <cfRule type="duplicateValues" dxfId="33" priority="33"/>
  </conditionalFormatting>
  <conditionalFormatting sqref="C148">
    <cfRule type="duplicateValues" dxfId="32" priority="32"/>
  </conditionalFormatting>
  <conditionalFormatting sqref="C149:C165">
    <cfRule type="duplicateValues" dxfId="31" priority="31"/>
  </conditionalFormatting>
  <conditionalFormatting sqref="C166:C167 C175">
    <cfRule type="duplicateValues" dxfId="30" priority="30"/>
  </conditionalFormatting>
  <conditionalFormatting sqref="C176">
    <cfRule type="duplicateValues" dxfId="29" priority="29"/>
  </conditionalFormatting>
  <conditionalFormatting sqref="C187:C210 C177:C185">
    <cfRule type="duplicateValues" dxfId="28" priority="28"/>
  </conditionalFormatting>
  <conditionalFormatting sqref="C211:C243">
    <cfRule type="duplicateValues" dxfId="27" priority="27"/>
  </conditionalFormatting>
  <conditionalFormatting sqref="C244:C283">
    <cfRule type="duplicateValues" dxfId="26" priority="26"/>
  </conditionalFormatting>
  <conditionalFormatting sqref="C284:C298">
    <cfRule type="duplicateValues" dxfId="24" priority="25"/>
  </conditionalFormatting>
  <conditionalFormatting sqref="C299:C304">
    <cfRule type="duplicateValues" dxfId="23" priority="24"/>
  </conditionalFormatting>
  <conditionalFormatting sqref="C305:C344">
    <cfRule type="duplicateValues" dxfId="22" priority="23"/>
  </conditionalFormatting>
  <conditionalFormatting sqref="C345:C346">
    <cfRule type="duplicateValues" dxfId="21" priority="22"/>
  </conditionalFormatting>
  <conditionalFormatting sqref="C347">
    <cfRule type="duplicateValues" dxfId="20" priority="21"/>
  </conditionalFormatting>
  <conditionalFormatting sqref="C348:C364">
    <cfRule type="duplicateValues" dxfId="19" priority="20"/>
  </conditionalFormatting>
  <conditionalFormatting sqref="C365:C379">
    <cfRule type="duplicateValues" dxfId="18" priority="19"/>
  </conditionalFormatting>
  <conditionalFormatting sqref="C380:C386">
    <cfRule type="duplicateValues" dxfId="17" priority="18"/>
  </conditionalFormatting>
  <conditionalFormatting sqref="C387:C400">
    <cfRule type="duplicateValues" dxfId="16" priority="17"/>
  </conditionalFormatting>
  <conditionalFormatting sqref="C401">
    <cfRule type="duplicateValues" dxfId="15" priority="16"/>
  </conditionalFormatting>
  <conditionalFormatting sqref="C402:C419">
    <cfRule type="duplicateValues" dxfId="14" priority="15"/>
  </conditionalFormatting>
  <conditionalFormatting sqref="C420">
    <cfRule type="duplicateValues" dxfId="13" priority="14"/>
  </conditionalFormatting>
  <conditionalFormatting sqref="C421:C433">
    <cfRule type="duplicateValues" dxfId="12" priority="13"/>
  </conditionalFormatting>
  <conditionalFormatting sqref="C434:C440">
    <cfRule type="duplicateValues" dxfId="11" priority="12"/>
  </conditionalFormatting>
  <conditionalFormatting sqref="C441">
    <cfRule type="duplicateValues" dxfId="10" priority="11"/>
  </conditionalFormatting>
  <conditionalFormatting sqref="C442:C446">
    <cfRule type="duplicateValues" dxfId="9" priority="10"/>
  </conditionalFormatting>
  <conditionalFormatting sqref="C447:C524">
    <cfRule type="duplicateValues" dxfId="8" priority="9"/>
  </conditionalFormatting>
  <conditionalFormatting sqref="C525">
    <cfRule type="duplicateValues" dxfId="7" priority="8"/>
  </conditionalFormatting>
  <conditionalFormatting sqref="C526:C530">
    <cfRule type="duplicateValues" dxfId="6" priority="7"/>
  </conditionalFormatting>
  <conditionalFormatting sqref="C531:C567">
    <cfRule type="duplicateValues" dxfId="5" priority="6"/>
  </conditionalFormatting>
  <conditionalFormatting sqref="C568:C576">
    <cfRule type="duplicateValues" dxfId="4" priority="5"/>
  </conditionalFormatting>
  <conditionalFormatting sqref="C577:C619">
    <cfRule type="duplicateValues" dxfId="3" priority="4"/>
  </conditionalFormatting>
  <conditionalFormatting sqref="C620:C629">
    <cfRule type="duplicateValues" dxfId="2" priority="3"/>
  </conditionalFormatting>
  <conditionalFormatting sqref="C630:C686">
    <cfRule type="duplicateValues" dxfId="1" priority="2"/>
  </conditionalFormatting>
  <conditionalFormatting sqref="C687:C754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Vanessa Gabel</dc:creator>
  <cp:lastModifiedBy>Vanessa Gabel</cp:lastModifiedBy>
  <dcterms:created xsi:type="dcterms:W3CDTF">2023-10-16T02:03:11Z</dcterms:created>
  <dcterms:modified xsi:type="dcterms:W3CDTF">2023-10-17T02:34:27Z</dcterms:modified>
</cp:coreProperties>
</file>