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essa/High-Plains/abrasion data/"/>
    </mc:Choice>
  </mc:AlternateContent>
  <xr:revisionPtr revIDLastSave="0" documentId="13_ncr:1_{1E8100A0-C7C0-074D-A732-12628025825E}" xr6:coauthVersionLast="47" xr6:coauthVersionMax="47" xr10:uidLastSave="{00000000-0000-0000-0000-000000000000}"/>
  <bookViews>
    <workbookView xWindow="760" yWindow="960" windowWidth="33920" windowHeight="19080" xr2:uid="{1BF36A90-0F71-C14C-8AC6-4B6FDE2B84B4}"/>
  </bookViews>
  <sheets>
    <sheet name="no cos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5" i="1" l="1"/>
  <c r="Q166" i="1"/>
  <c r="Q167" i="1"/>
  <c r="Q168" i="1"/>
  <c r="Q169" i="1"/>
  <c r="Q170" i="1"/>
  <c r="Q171" i="1"/>
  <c r="Q172" i="1"/>
  <c r="Q173" i="1"/>
  <c r="Q174" i="1"/>
  <c r="Q175" i="1"/>
  <c r="Q176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80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80" i="1"/>
  <c r="P81" i="1"/>
  <c r="P8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2" i="1"/>
  <c r="K149" i="1"/>
  <c r="L149" i="1" s="1"/>
  <c r="K60" i="1"/>
  <c r="L60" i="1" s="1"/>
  <c r="K100" i="1"/>
  <c r="L100" i="1" s="1"/>
  <c r="K135" i="1"/>
  <c r="L135" i="1" s="1"/>
  <c r="K146" i="1"/>
  <c r="L146" i="1" s="1"/>
  <c r="K85" i="1"/>
  <c r="L85" i="1" s="1"/>
  <c r="K9" i="1"/>
  <c r="L9" i="1" s="1"/>
  <c r="K115" i="1"/>
  <c r="L115" i="1" s="1"/>
  <c r="K109" i="1"/>
  <c r="L109" i="1" s="1"/>
  <c r="K163" i="1"/>
  <c r="L163" i="1" s="1"/>
  <c r="K92" i="1"/>
  <c r="L92" i="1" s="1"/>
  <c r="K169" i="1"/>
  <c r="L169" i="1" s="1"/>
  <c r="K48" i="1"/>
  <c r="L48" i="1" s="1"/>
  <c r="K98" i="1"/>
  <c r="L98" i="1" s="1"/>
  <c r="K6" i="1"/>
  <c r="L6" i="1" s="1"/>
  <c r="K148" i="1"/>
  <c r="L148" i="1" s="1"/>
  <c r="K23" i="1"/>
  <c r="L23" i="1" s="1"/>
  <c r="K137" i="1"/>
  <c r="L137" i="1" s="1"/>
  <c r="K19" i="1"/>
  <c r="L19" i="1" s="1"/>
  <c r="K99" i="1"/>
  <c r="L99" i="1" s="1"/>
  <c r="K125" i="1"/>
  <c r="L125" i="1" s="1"/>
  <c r="K116" i="1"/>
  <c r="L116" i="1" s="1"/>
  <c r="K33" i="1"/>
  <c r="L33" i="1" s="1"/>
  <c r="K128" i="1"/>
  <c r="L128" i="1" s="1"/>
  <c r="K159" i="1"/>
  <c r="L159" i="1" s="1"/>
  <c r="K77" i="1"/>
  <c r="L77" i="1" s="1"/>
  <c r="K7" i="1"/>
  <c r="L7" i="1" s="1"/>
  <c r="K152" i="1"/>
  <c r="L152" i="1" s="1"/>
  <c r="K29" i="1"/>
  <c r="L29" i="1" s="1"/>
  <c r="K160" i="1"/>
  <c r="L160" i="1" s="1"/>
  <c r="K65" i="1"/>
  <c r="L65" i="1" s="1"/>
  <c r="K130" i="1"/>
  <c r="L130" i="1" s="1"/>
  <c r="K87" i="1"/>
  <c r="L87" i="1" s="1"/>
  <c r="K24" i="1"/>
  <c r="L24" i="1" s="1"/>
  <c r="K102" i="1"/>
  <c r="L102" i="1" s="1"/>
  <c r="K118" i="1"/>
  <c r="L118" i="1" s="1"/>
  <c r="K53" i="1"/>
  <c r="L53" i="1" s="1"/>
  <c r="K89" i="1"/>
  <c r="L89" i="1" s="1"/>
  <c r="K35" i="1"/>
  <c r="L35" i="1" s="1"/>
  <c r="K26" i="1"/>
  <c r="L26" i="1" s="1"/>
  <c r="K80" i="1"/>
  <c r="L80" i="1" s="1"/>
  <c r="K121" i="1"/>
  <c r="L121" i="1" s="1"/>
  <c r="K46" i="1"/>
  <c r="L46" i="1" s="1"/>
  <c r="K97" i="1"/>
  <c r="L97" i="1" s="1"/>
  <c r="K63" i="1"/>
  <c r="L63" i="1" s="1"/>
  <c r="K32" i="1"/>
  <c r="L32" i="1" s="1"/>
  <c r="K27" i="1"/>
  <c r="L27" i="1" s="1"/>
  <c r="K134" i="1"/>
  <c r="L134" i="1" s="1"/>
  <c r="K11" i="1"/>
  <c r="L11" i="1" s="1"/>
  <c r="K74" i="1"/>
  <c r="L74" i="1" s="1"/>
  <c r="K132" i="1"/>
  <c r="L132" i="1" s="1"/>
  <c r="K71" i="1"/>
  <c r="L71" i="1" s="1"/>
  <c r="K110" i="1"/>
  <c r="L110" i="1" s="1"/>
  <c r="K166" i="1"/>
  <c r="L166" i="1" s="1"/>
  <c r="K158" i="1"/>
  <c r="L158" i="1" s="1"/>
  <c r="K170" i="1"/>
  <c r="L170" i="1" s="1"/>
  <c r="K113" i="1"/>
  <c r="L113" i="1" s="1"/>
  <c r="K52" i="1"/>
  <c r="L52" i="1" s="1"/>
  <c r="K138" i="1"/>
  <c r="L138" i="1" s="1"/>
  <c r="K171" i="1"/>
  <c r="L171" i="1" s="1"/>
  <c r="K41" i="1"/>
  <c r="L41" i="1" s="1"/>
  <c r="K83" i="1"/>
  <c r="L83" i="1" s="1"/>
  <c r="K120" i="1"/>
  <c r="L120" i="1" s="1"/>
  <c r="K13" i="1"/>
  <c r="L13" i="1" s="1"/>
  <c r="K40" i="1"/>
  <c r="L40" i="1" s="1"/>
  <c r="K10" i="1"/>
  <c r="L10" i="1" s="1"/>
  <c r="K108" i="1"/>
  <c r="L108" i="1" s="1"/>
  <c r="K112" i="1"/>
  <c r="L112" i="1" s="1"/>
  <c r="K114" i="1"/>
  <c r="L114" i="1" s="1"/>
  <c r="K84" i="1"/>
  <c r="L84" i="1" s="1"/>
  <c r="K91" i="1"/>
  <c r="L91" i="1" s="1"/>
  <c r="K21" i="1"/>
  <c r="L21" i="1" s="1"/>
  <c r="K8" i="1"/>
  <c r="L8" i="1" s="1"/>
  <c r="K34" i="1"/>
  <c r="L34" i="1" s="1"/>
  <c r="K54" i="1"/>
  <c r="L54" i="1" s="1"/>
  <c r="K12" i="1"/>
  <c r="L12" i="1" s="1"/>
  <c r="K73" i="1"/>
  <c r="L73" i="1" s="1"/>
  <c r="K143" i="1"/>
  <c r="L143" i="1" s="1"/>
  <c r="K50" i="1"/>
  <c r="L50" i="1" s="1"/>
  <c r="K30" i="1"/>
  <c r="L30" i="1" s="1"/>
  <c r="K38" i="1"/>
  <c r="L38" i="1" s="1"/>
  <c r="K45" i="1"/>
  <c r="L45" i="1" s="1"/>
  <c r="K58" i="1"/>
  <c r="L58" i="1" s="1"/>
  <c r="K22" i="1"/>
  <c r="L22" i="1" s="1"/>
  <c r="K153" i="1"/>
  <c r="L153" i="1" s="1"/>
  <c r="K94" i="1"/>
  <c r="L94" i="1" s="1"/>
  <c r="K51" i="1"/>
  <c r="L51" i="1" s="1"/>
  <c r="K147" i="1"/>
  <c r="L147" i="1" s="1"/>
  <c r="K131" i="1"/>
  <c r="L131" i="1" s="1"/>
  <c r="K141" i="1"/>
  <c r="L141" i="1" s="1"/>
  <c r="K145" i="1"/>
  <c r="L145" i="1" s="1"/>
  <c r="K107" i="1"/>
  <c r="L107" i="1" s="1"/>
  <c r="K55" i="1"/>
  <c r="L55" i="1" s="1"/>
  <c r="K168" i="1"/>
  <c r="L168" i="1" s="1"/>
  <c r="K136" i="1"/>
  <c r="L136" i="1" s="1"/>
  <c r="K105" i="1"/>
  <c r="L105" i="1" s="1"/>
  <c r="K140" i="1"/>
  <c r="L140" i="1" s="1"/>
  <c r="K133" i="1"/>
  <c r="L133" i="1" s="1"/>
  <c r="K62" i="1"/>
  <c r="L62" i="1" s="1"/>
  <c r="K76" i="1"/>
  <c r="L76" i="1" s="1"/>
  <c r="K43" i="1"/>
  <c r="L43" i="1" s="1"/>
  <c r="K68" i="1"/>
  <c r="L68" i="1" s="1"/>
  <c r="K129" i="1"/>
  <c r="L129" i="1" s="1"/>
  <c r="K156" i="1"/>
  <c r="L156" i="1" s="1"/>
  <c r="K66" i="1"/>
  <c r="L66" i="1" s="1"/>
  <c r="K176" i="1"/>
  <c r="L176" i="1" s="1"/>
  <c r="K101" i="1"/>
  <c r="L101" i="1" s="1"/>
  <c r="K127" i="1"/>
  <c r="L127" i="1" s="1"/>
  <c r="K154" i="1"/>
  <c r="L154" i="1" s="1"/>
  <c r="K16" i="1"/>
  <c r="L16" i="1" s="1"/>
  <c r="K31" i="1"/>
  <c r="L31" i="1" s="1"/>
  <c r="K142" i="1"/>
  <c r="L142" i="1" s="1"/>
  <c r="K165" i="1"/>
  <c r="L165" i="1" s="1"/>
  <c r="K117" i="1"/>
  <c r="L117" i="1" s="1"/>
  <c r="K119" i="1"/>
  <c r="L119" i="1" s="1"/>
  <c r="K88" i="1"/>
  <c r="L88" i="1" s="1"/>
  <c r="K17" i="1"/>
  <c r="L17" i="1" s="1"/>
  <c r="K144" i="1"/>
  <c r="L144" i="1" s="1"/>
  <c r="K86" i="1"/>
  <c r="L86" i="1" s="1"/>
  <c r="K36" i="1"/>
  <c r="L36" i="1" s="1"/>
  <c r="K124" i="1"/>
  <c r="L124" i="1" s="1"/>
  <c r="K59" i="1"/>
  <c r="L59" i="1" s="1"/>
  <c r="K174" i="1"/>
  <c r="L174" i="1" s="1"/>
  <c r="K161" i="1"/>
  <c r="L161" i="1" s="1"/>
  <c r="K175" i="1"/>
  <c r="L175" i="1" s="1"/>
  <c r="K93" i="1"/>
  <c r="L93" i="1" s="1"/>
  <c r="K75" i="1"/>
  <c r="L75" i="1" s="1"/>
  <c r="K20" i="1"/>
  <c r="L20" i="1" s="1"/>
  <c r="K155" i="1"/>
  <c r="L155" i="1" s="1"/>
  <c r="K42" i="1"/>
  <c r="L42" i="1" s="1"/>
  <c r="K151" i="1"/>
  <c r="L151" i="1" s="1"/>
  <c r="K49" i="1"/>
  <c r="L49" i="1" s="1"/>
  <c r="K123" i="1"/>
  <c r="L123" i="1" s="1"/>
  <c r="K57" i="1"/>
  <c r="L57" i="1" s="1"/>
  <c r="K82" i="1"/>
  <c r="L82" i="1" s="1"/>
  <c r="K90" i="1"/>
  <c r="L90" i="1" s="1"/>
  <c r="K164" i="1"/>
  <c r="L164" i="1" s="1"/>
  <c r="K106" i="1"/>
  <c r="L106" i="1" s="1"/>
  <c r="K28" i="1"/>
  <c r="L28" i="1" s="1"/>
  <c r="K69" i="1"/>
  <c r="L69" i="1" s="1"/>
  <c r="K5" i="1"/>
  <c r="L5" i="1" s="1"/>
  <c r="K4" i="1"/>
  <c r="L4" i="1" s="1"/>
  <c r="K15" i="1"/>
  <c r="L15" i="1" s="1"/>
  <c r="K37" i="1"/>
  <c r="L37" i="1" s="1"/>
  <c r="K95" i="1"/>
  <c r="L95" i="1" s="1"/>
  <c r="K25" i="1"/>
  <c r="L25" i="1" s="1"/>
  <c r="K122" i="1"/>
  <c r="L122" i="1" s="1"/>
  <c r="K79" i="1"/>
  <c r="L79" i="1" s="1"/>
  <c r="K64" i="1"/>
  <c r="L64" i="1" s="1"/>
  <c r="K157" i="1"/>
  <c r="L157" i="1" s="1"/>
  <c r="K111" i="1"/>
  <c r="L111" i="1" s="1"/>
  <c r="K2" i="1"/>
  <c r="L2" i="1" s="1"/>
  <c r="K173" i="1"/>
  <c r="L173" i="1" s="1"/>
  <c r="K44" i="1"/>
  <c r="L44" i="1" s="1"/>
  <c r="K3" i="1"/>
  <c r="L3" i="1" s="1"/>
  <c r="K167" i="1"/>
  <c r="L167" i="1" s="1"/>
  <c r="K162" i="1"/>
  <c r="L162" i="1" s="1"/>
  <c r="K172" i="1"/>
  <c r="L172" i="1" s="1"/>
  <c r="K14" i="1"/>
  <c r="L14" i="1" s="1"/>
  <c r="K150" i="1"/>
  <c r="L150" i="1" s="1"/>
  <c r="K56" i="1"/>
  <c r="L56" i="1" s="1"/>
  <c r="K96" i="1"/>
  <c r="L96" i="1" s="1"/>
  <c r="K139" i="1"/>
  <c r="L139" i="1" s="1"/>
  <c r="K104" i="1"/>
  <c r="L104" i="1" s="1"/>
  <c r="K78" i="1"/>
  <c r="L78" i="1" s="1"/>
  <c r="K126" i="1"/>
  <c r="L126" i="1" s="1"/>
  <c r="K72" i="1"/>
  <c r="L72" i="1" s="1"/>
  <c r="K103" i="1"/>
  <c r="L103" i="1" s="1"/>
  <c r="K47" i="1"/>
  <c r="L47" i="1" s="1"/>
  <c r="K39" i="1"/>
  <c r="L39" i="1" s="1"/>
  <c r="K67" i="1"/>
  <c r="L67" i="1" s="1"/>
  <c r="K70" i="1"/>
  <c r="L70" i="1" s="1"/>
  <c r="K61" i="1"/>
  <c r="L61" i="1" s="1"/>
  <c r="K81" i="1"/>
  <c r="L81" i="1" s="1"/>
  <c r="K18" i="1"/>
  <c r="L18" i="1" s="1"/>
  <c r="G21" i="1"/>
  <c r="G83" i="1"/>
  <c r="G155" i="1"/>
</calcChain>
</file>

<file path=xl/sharedStrings.xml><?xml version="1.0" encoding="utf-8"?>
<sst xmlns="http://schemas.openxmlformats.org/spreadsheetml/2006/main" count="542" uniqueCount="245">
  <si>
    <t>Williams, 1978</t>
  </si>
  <si>
    <t>Fall Creek near Lowell, OR</t>
  </si>
  <si>
    <t>ID</t>
  </si>
  <si>
    <t>Citation</t>
  </si>
  <si>
    <t>Site_Name</t>
  </si>
  <si>
    <t>tau_*bf</t>
  </si>
  <si>
    <t>Slope</t>
  </si>
  <si>
    <t>D50 (m)</t>
  </si>
  <si>
    <t>Width (m)</t>
  </si>
  <si>
    <t>Depth (m)</t>
  </si>
  <si>
    <t>Discharge (m3/s)</t>
  </si>
  <si>
    <t>Nestucca River near Beaver, OR</t>
  </si>
  <si>
    <t>Emmett, 1972</t>
  </si>
  <si>
    <t>Hess Creek near Livengood</t>
  </si>
  <si>
    <t>Thomas Creek near Scio, OR</t>
  </si>
  <si>
    <t>Row River above Pitcher Creek near  Dorena, OR</t>
  </si>
  <si>
    <t>Salcha River near Salchest</t>
  </si>
  <si>
    <t>Chena River near Two Rivers</t>
  </si>
  <si>
    <t>Little Chena River at Fairbanks</t>
  </si>
  <si>
    <t>O'Connor et al., 2014</t>
  </si>
  <si>
    <t>WILSON RIVER NEAR TILLAMOOK, OR</t>
  </si>
  <si>
    <t>Stillwater Sciences, 2010</t>
  </si>
  <si>
    <t>SESPE CREEK NEAR FILLMORE</t>
  </si>
  <si>
    <t>Andrews, 1994</t>
  </si>
  <si>
    <t>Sagehen Creek near Truckee, CA</t>
  </si>
  <si>
    <t>Andrews, 1984</t>
  </si>
  <si>
    <t>Yampa River near Maybell, CO</t>
  </si>
  <si>
    <t>Foster, 2012</t>
  </si>
  <si>
    <t>Slater Fork near Slater, CO</t>
  </si>
  <si>
    <t>Andrews 1984</t>
  </si>
  <si>
    <t>North Platte River near Northgate, CO</t>
  </si>
  <si>
    <t>TOMICHI CREEK AT GUNNISON, CO</t>
  </si>
  <si>
    <t>Elk River near Milner, CO</t>
  </si>
  <si>
    <t>ELKHEAD CREEK ABOVE LONG GULCH, NEAR HAYDEN, CO</t>
  </si>
  <si>
    <t>Williams Fork near Leal</t>
  </si>
  <si>
    <t>Tomichi Creek at Sargents</t>
  </si>
  <si>
    <t>Crystal River above Avalanche Creek, near Redstone, CO</t>
  </si>
  <si>
    <t>Lake Fork at Gateview, CO</t>
  </si>
  <si>
    <t>East River at Almont, CO</t>
  </si>
  <si>
    <t>Little Snake river near Slater</t>
  </si>
  <si>
    <t>South Fork Williams Fork near Leal</t>
  </si>
  <si>
    <t>Michigan River near Cameron Pass</t>
  </si>
  <si>
    <t>Torizzo and Pitlick, 2004</t>
  </si>
  <si>
    <t>LEAVENWORTH CREEK AT MOUTH NEAR GEORGETOWN, CO</t>
  </si>
  <si>
    <t>Mulvihill et al., 2009</t>
  </si>
  <si>
    <t>Tenmile River near Gaylordsville, CT</t>
  </si>
  <si>
    <t>Bent and Waite, 2013</t>
  </si>
  <si>
    <t>STONY BROOK NEAR WEST SUFFIELD, CT</t>
  </si>
  <si>
    <t>Hubbard River near West Hartland, CT</t>
  </si>
  <si>
    <t>King et al., 2004; Mueller et al., 2005</t>
  </si>
  <si>
    <t>North Fork Clearwater River near Canyon Ranger Station, ID</t>
  </si>
  <si>
    <t>JOHNSON CREEK AT YELLOW PINE ID</t>
  </si>
  <si>
    <t>OR</t>
  </si>
  <si>
    <t>AK</t>
  </si>
  <si>
    <t>CA</t>
  </si>
  <si>
    <t>CO</t>
  </si>
  <si>
    <t>CT</t>
  </si>
  <si>
    <t>SOUTH FORK PAYETTE RIVER AT LOWMAN, ID</t>
  </si>
  <si>
    <t>Salmon River near Shoup, ID</t>
  </si>
  <si>
    <t>Boise River near Twin Springs, ID</t>
  </si>
  <si>
    <t>Middle Fork Salmon River at Middle Fork Lodge near Yellow Pine, ID</t>
  </si>
  <si>
    <t>Valley Creek at Stanley, ID</t>
  </si>
  <si>
    <t>Salmon River below Yankee Fork near Clayton, ID</t>
  </si>
  <si>
    <t>Thompson Creek near Clayton, ID</t>
  </si>
  <si>
    <t>South Fork Salmon River near Krassel Ranger Station, ID</t>
  </si>
  <si>
    <t>Squaw Creek below Bruno Creek near Clayton, ID</t>
  </si>
  <si>
    <t>CHARLES RIVER AT DOVER, MA</t>
  </si>
  <si>
    <t>MA</t>
  </si>
  <si>
    <t>Priest Brook near Winchendon, MA</t>
  </si>
  <si>
    <t>Wading River near Norton, MA</t>
  </si>
  <si>
    <t>Old Swamp River near South Weymouth, MA</t>
  </si>
  <si>
    <t>NORTH RIVER AT SHATTUCKVILLE, MA</t>
  </si>
  <si>
    <t>Sevenmile River near Spencer, MA</t>
  </si>
  <si>
    <t>West Branch Westfield River at Huntington, MA</t>
  </si>
  <si>
    <t>GREEN RIVER NEAR COLRAIN, MA</t>
  </si>
  <si>
    <t>Segreganset River at Dighton, MA</t>
  </si>
  <si>
    <t>Chaplin, 2005; Krstolic and Chaplin, 2007</t>
  </si>
  <si>
    <t>CHOPTANK RIVER NEAR GREENSBORO, MD</t>
  </si>
  <si>
    <t>MD</t>
  </si>
  <si>
    <t>McCandless and Everett, 2002; Li et al., 2015</t>
  </si>
  <si>
    <t>Big Elk Creek at Elk Mills, Md.</t>
  </si>
  <si>
    <t>Little Falls at Blue Mount, Md.</t>
  </si>
  <si>
    <t>Keaton et al., 2005</t>
  </si>
  <si>
    <t>Town Creek near OldTown. Md.</t>
  </si>
  <si>
    <t>McCandless, 2003</t>
  </si>
  <si>
    <t>NB Potomac River at Steyer</t>
  </si>
  <si>
    <t>Wills Creek near Cumberland. Md.</t>
  </si>
  <si>
    <t>Cinotto, 2003</t>
  </si>
  <si>
    <t>Morgan Run near Louisville, MD</t>
  </si>
  <si>
    <t>Casselman River at Grantsville</t>
  </si>
  <si>
    <t>Sideling Hill Creek near Bellegrove</t>
  </si>
  <si>
    <t>McCandless and Everett, 2002</t>
  </si>
  <si>
    <t>Long Green Creek at Glen Arm</t>
  </si>
  <si>
    <t>Bear Creek at Friendsville</t>
  </si>
  <si>
    <t>Rachol and Boley-Morse, 2009</t>
  </si>
  <si>
    <t>Looking Glass River near Eagle, MI</t>
  </si>
  <si>
    <t>MI</t>
  </si>
  <si>
    <t>South Branch Au Sable River near Luzerne, MI</t>
  </si>
  <si>
    <t>Thornapple River near Hastings, MI</t>
  </si>
  <si>
    <t>Black River near Garnet, MI</t>
  </si>
  <si>
    <t>Lawlor, 2004</t>
  </si>
  <si>
    <t>LITTLE BLACKFOOT RIVER NEAR GARRISON MT</t>
  </si>
  <si>
    <t>MT</t>
  </si>
  <si>
    <t>Flint Creek at Maxville</t>
  </si>
  <si>
    <t>LITTLE BIGHORN RIVER AT STATE LINE, MT</t>
  </si>
  <si>
    <t>Chase, 2004</t>
  </si>
  <si>
    <t>Hanging Woman Creek near Birney, MT</t>
  </si>
  <si>
    <t>Rock Creek near Red Lodge, MT</t>
  </si>
  <si>
    <t>Boulder Creek at Maxville</t>
  </si>
  <si>
    <t>Mill Creek above Bassoo Creek near Niarada</t>
  </si>
  <si>
    <t>South Crow Creek near Ronan</t>
  </si>
  <si>
    <t>Gardner River near Mammoth, YNP</t>
  </si>
  <si>
    <t>WY</t>
  </si>
  <si>
    <t>Williams, 1978; Li et al., 2015</t>
  </si>
  <si>
    <t>San Francisco River near Reserve, New Mexico</t>
  </si>
  <si>
    <t>NM</t>
  </si>
  <si>
    <t>Rio Fernando de Taos near Taos, NM</t>
  </si>
  <si>
    <t>King et al., 2004</t>
  </si>
  <si>
    <t>Jarbidge River below Jarbidge, NV</t>
  </si>
  <si>
    <t>NV</t>
  </si>
  <si>
    <t>Bruneau River at Rowland, NV</t>
  </si>
  <si>
    <t>East Branch of Delaware River at Margaretville, NY</t>
  </si>
  <si>
    <t>NY</t>
  </si>
  <si>
    <t>West Branch Delaware River at Walton, NY</t>
  </si>
  <si>
    <t>Cazenovia Creek at Ebenezer, NY</t>
  </si>
  <si>
    <t>Tonawanda Creek at Rapids, NY</t>
  </si>
  <si>
    <t>Valatie Kill near Nassau, NY</t>
  </si>
  <si>
    <t>Mahwah River near Suffern, NY</t>
  </si>
  <si>
    <t>SANDY CREEK NEAR ADAMS NY</t>
  </si>
  <si>
    <t>Mulvihill et al., 2005</t>
  </si>
  <si>
    <t>OATKA CREEK AT GARBUTT NY</t>
  </si>
  <si>
    <t>Bouquet River at Willsboro, NY</t>
  </si>
  <si>
    <t>Ramapo River at Ramap, NY</t>
  </si>
  <si>
    <t>Esopus Creek at Cold Brook, NY</t>
  </si>
  <si>
    <t>NEVERSINK RIVER NEAR CLARYVILLE NY</t>
  </si>
  <si>
    <t>Horse Pound Brook near Lake Carmel, NY</t>
  </si>
  <si>
    <t>Platte Kill near Duraven, NY</t>
  </si>
  <si>
    <t>Tremper Kill near Andes, NY</t>
  </si>
  <si>
    <t>Chestnut Creek at Grahamsville, NY</t>
  </si>
  <si>
    <t>Sherwood and Huitger, 2005</t>
  </si>
  <si>
    <t>Licking River near Newark, OH</t>
  </si>
  <si>
    <t>OH</t>
  </si>
  <si>
    <t>Ohio Brush Creek near West Union</t>
  </si>
  <si>
    <t>Clear Creek near Rockbridge</t>
  </si>
  <si>
    <t>GREENVILLE CREEK NEAR BRADFORD OH</t>
  </si>
  <si>
    <t>Sandusky River near Bucyrus</t>
  </si>
  <si>
    <t>Old Woman Creek at Berlin Road near Huron, OH</t>
  </si>
  <si>
    <t>Yellow Creek near Hammondsville</t>
  </si>
  <si>
    <t>Wallick et al., 2009; O'Connor et al., 2014; width and discharge estimated from USGS gage measurements</t>
  </si>
  <si>
    <t>Chetco River nr Brookings, OR</t>
  </si>
  <si>
    <t>Winberry Creek near Lowell, OR</t>
  </si>
  <si>
    <t>Chaplin, 2005</t>
  </si>
  <si>
    <t>Little Lehigh Creek near Allentown, PA</t>
  </si>
  <si>
    <t>PA</t>
  </si>
  <si>
    <t>Schuylkill River at Landingville Pa.</t>
  </si>
  <si>
    <t>Chillisquaque Creek at Washingtonville Pa.</t>
  </si>
  <si>
    <t>Tuscarora Creek near Port Royal Pa.</t>
  </si>
  <si>
    <t>Little Mahoning Creek at McCormick Pa.</t>
  </si>
  <si>
    <t>East Mahantango Creek near Dalmatia Pa.</t>
  </si>
  <si>
    <t>Buffalo Creek near Freeport Pa.</t>
  </si>
  <si>
    <t>Little Shenango River at Greenville Pa.</t>
  </si>
  <si>
    <t>Chester Creek near Chester Pa.</t>
  </si>
  <si>
    <t>JORDAN CREEK NEAR SCHNECKSVILLE, PA</t>
  </si>
  <si>
    <t>Monocacy Creek at Bethlehem, PA</t>
  </si>
  <si>
    <t>Lycoming Creek near Trout Run Pa.</t>
  </si>
  <si>
    <t>West Branch Clarion River at Wilcox Pa.</t>
  </si>
  <si>
    <t>Laurel Hill Creek at Ursina Pa.</t>
  </si>
  <si>
    <t>Aquashicola Creek at Palmerton Pa.</t>
  </si>
  <si>
    <t>West Branch Brandywine Creek at Modena Pa.</t>
  </si>
  <si>
    <t>Towanda Creek near Monroeton PA.</t>
  </si>
  <si>
    <t>Wapwallopen Creek near Wapwallopen Pa.</t>
  </si>
  <si>
    <t>Marsh Creek at Blanchard Pa.</t>
  </si>
  <si>
    <t>tau_*bf / tau_*c</t>
  </si>
  <si>
    <t>tau_*c</t>
  </si>
  <si>
    <t>Blockhouse Creek near English Center Pa.</t>
  </si>
  <si>
    <t>Kishacoquillas Creek at Reedsville Pa.</t>
  </si>
  <si>
    <t>Little Schuylkill River at Tamaqua Pa.</t>
  </si>
  <si>
    <t>Tonoloway Creek near Needmore Pa.</t>
  </si>
  <si>
    <t>Corey Creek near Mainesburg Pa.</t>
  </si>
  <si>
    <t>Young Womans Creek near Renovo Pa.</t>
  </si>
  <si>
    <t>Sevenmile Run near Rasselas Pa.</t>
  </si>
  <si>
    <t>Brandy Run near Girard Pa.</t>
  </si>
  <si>
    <t>Waldy Run near Emporium Pa.</t>
  </si>
  <si>
    <t>BRANCH RIVER AT FORESTDALE, RI</t>
  </si>
  <si>
    <t>RI</t>
  </si>
  <si>
    <t>Andrews, 2000</t>
  </si>
  <si>
    <t>East Fork Virgin River near Springdale, UT</t>
  </si>
  <si>
    <t>UT</t>
  </si>
  <si>
    <t>North Fork Holston River near Saltville. Va.</t>
  </si>
  <si>
    <t>VA</t>
  </si>
  <si>
    <t>North Fork Shenandoah River at Cootes Store. Va.</t>
  </si>
  <si>
    <t>Bluestone River at Falls Mills. Va.</t>
  </si>
  <si>
    <t>Lotspeich, 2009</t>
  </si>
  <si>
    <t>S F QUANTICO CREEK NEAR INDEPENDENT HILL, VA</t>
  </si>
  <si>
    <t>Potts Creek near Covington. Va.</t>
  </si>
  <si>
    <t>SMITH CREEK NEAR NEW MARKET, VA</t>
  </si>
  <si>
    <t>South Fork Holston River at Riverside near Chilhowie. Va</t>
  </si>
  <si>
    <t>Linville Creek at Broadway. Va.</t>
  </si>
  <si>
    <t>Reed Creek at Grahams Forge. Va.</t>
  </si>
  <si>
    <t>Middle Fork Holston River at Seven Mile Ford. Va.</t>
  </si>
  <si>
    <t>Dunlap Creek near Covington. Va.</t>
  </si>
  <si>
    <t>Jackson River near BacoVa.</t>
  </si>
  <si>
    <t>Sandy River near Danville, VA</t>
  </si>
  <si>
    <t>Tinker Creek near Daleville. Va.</t>
  </si>
  <si>
    <t>Aquia Creek near Garrisonville, VA</t>
  </si>
  <si>
    <t>Hogue Creek near Hayfield. Va.</t>
  </si>
  <si>
    <t>Bullpasture River at Williamsville. Va.</t>
  </si>
  <si>
    <t>Passage Creek near Buckton. Va.</t>
  </si>
  <si>
    <t>Mueller et al., 2005; Jones and Seitz, 1980</t>
  </si>
  <si>
    <t>SNAKE RIVER NEAR ANATONE, WA</t>
  </si>
  <si>
    <t>WA</t>
  </si>
  <si>
    <t>South Branch Potomac River at Franklin. W.Va.</t>
  </si>
  <si>
    <t>WV</t>
  </si>
  <si>
    <t>Messinger, 2009</t>
  </si>
  <si>
    <t>Sand Run near Buckhannon, WV</t>
  </si>
  <si>
    <t>Blacks Fork near Little America, WY</t>
  </si>
  <si>
    <t>Jack Creek above Coyote Draw, near Saratoga, WY</t>
  </si>
  <si>
    <t>Mueller et al., 2005</t>
  </si>
  <si>
    <t>Wind River at Riverton, WY</t>
  </si>
  <si>
    <t>Little Popo Agie River near Lander, WY</t>
  </si>
  <si>
    <t>South Fork Shoshone River near Valley, WY</t>
  </si>
  <si>
    <t>North Fork Powder River near Hazelton, WY</t>
  </si>
  <si>
    <t>North Fork Shoshone River at Wapiti, WY</t>
  </si>
  <si>
    <t>Shell Creek near Shell, WY</t>
  </si>
  <si>
    <t>Rock Creek above King Canyon Canal near Arlington, WY</t>
  </si>
  <si>
    <t>Soda Butte Creek at Park Boundary at Silver Gate</t>
  </si>
  <si>
    <t>Kellerhals et al., 1972</t>
  </si>
  <si>
    <t>Smoky River at Watino</t>
  </si>
  <si>
    <t>Alberta, Canada</t>
  </si>
  <si>
    <t>Wildhay River near Hinton</t>
  </si>
  <si>
    <t>Freeman River near Ft. Assiniboine</t>
  </si>
  <si>
    <t>Clearwater River above Limestone Creek</t>
  </si>
  <si>
    <t>State/Province</t>
  </si>
  <si>
    <t>Prairie Creek near Rocky Mtn. House</t>
  </si>
  <si>
    <t>Red Deer River at Drumheller</t>
  </si>
  <si>
    <t>Bow River at Lake Louise</t>
  </si>
  <si>
    <t>Oldman River near Brocket</t>
  </si>
  <si>
    <t>Crowsnest River at Frank</t>
  </si>
  <si>
    <t>Castle River near Cowley</t>
  </si>
  <si>
    <t>Drywood Creek near Twin Butte</t>
  </si>
  <si>
    <t>phi</t>
  </si>
  <si>
    <t>density ratio</t>
  </si>
  <si>
    <t>gravity</t>
  </si>
  <si>
    <t>bedload xport per unit area (m^2/s)</t>
  </si>
  <si>
    <t>total bedload xport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</si>
</sst>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1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32794-38D0-8B49-91F7-0A00643E4A04}">
  <dimension ref="A1:Q176"/>
  <sheetViews>
    <sheetView tabSelected="1" zoomScale="130" zoomScaleNormal="130" workbookViewId="0">
      <pane ySplit="1" topLeftCell="A170" activePane="bottomLeft" state="frozen"/>
      <selection pane="bottomLeft" activeCell="Q173" sqref="Q173"/>
    </sheetView>
  </sheetViews>
  <sheetFormatPr baseColWidth="10" defaultRowHeight="16" x14ac:dyDescent="0.2"/>
  <cols>
    <col min="1" max="1" width="5.1640625" bestFit="1" customWidth="1"/>
    <col min="2" max="2" width="39.83203125" bestFit="1" customWidth="1"/>
    <col min="3" max="3" width="59.1640625" bestFit="1" customWidth="1"/>
    <col min="4" max="4" width="7.6640625" bestFit="1" customWidth="1"/>
    <col min="5" max="5" width="9.1640625" bestFit="1" customWidth="1"/>
    <col min="6" max="6" width="8" bestFit="1" customWidth="1"/>
    <col min="7" max="8" width="9.6640625" bestFit="1" customWidth="1"/>
    <col min="9" max="9" width="15.5" bestFit="1" customWidth="1"/>
    <col min="10" max="10" width="14.33203125" bestFit="1" customWidth="1"/>
    <col min="11" max="11" width="12.1640625" bestFit="1" customWidth="1"/>
    <col min="12" max="12" width="15.5" style="2" bestFit="1" customWidth="1"/>
    <col min="13" max="13" width="5.1640625" bestFit="1" customWidth="1"/>
    <col min="14" max="14" width="12.1640625" bestFit="1" customWidth="1"/>
    <col min="15" max="15" width="7.1640625" bestFit="1" customWidth="1"/>
    <col min="16" max="16" width="33" bestFit="1" customWidth="1"/>
    <col min="17" max="17" width="25.5" bestFit="1" customWidth="1"/>
  </cols>
  <sheetData>
    <row r="1" spans="1:17" s="3" customFormat="1" x14ac:dyDescent="0.2">
      <c r="A1" s="3" t="s">
        <v>2</v>
      </c>
      <c r="B1" s="3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5" t="s">
        <v>8</v>
      </c>
      <c r="H1" s="5" t="s">
        <v>9</v>
      </c>
      <c r="I1" s="5" t="s">
        <v>10</v>
      </c>
      <c r="J1" s="3" t="s">
        <v>232</v>
      </c>
      <c r="K1" s="3" t="s">
        <v>173</v>
      </c>
      <c r="L1" s="3" t="s">
        <v>172</v>
      </c>
      <c r="M1" s="3" t="s">
        <v>240</v>
      </c>
      <c r="N1" s="3" t="s">
        <v>241</v>
      </c>
      <c r="O1" s="3" t="s">
        <v>242</v>
      </c>
      <c r="P1" s="3" t="s">
        <v>243</v>
      </c>
      <c r="Q1" s="3" t="s">
        <v>244</v>
      </c>
    </row>
    <row r="2" spans="1:17" x14ac:dyDescent="0.2">
      <c r="A2">
        <v>1632</v>
      </c>
      <c r="B2" t="s">
        <v>0</v>
      </c>
      <c r="C2" t="s">
        <v>11</v>
      </c>
      <c r="D2" s="1">
        <v>3.4222219999999999E-3</v>
      </c>
      <c r="E2">
        <v>2.1000000000000001E-4</v>
      </c>
      <c r="F2">
        <v>4.4999999999999998E-2</v>
      </c>
      <c r="G2" s="2">
        <v>39.6</v>
      </c>
      <c r="H2" s="2">
        <v>1.21</v>
      </c>
      <c r="I2" s="2">
        <v>70.8</v>
      </c>
      <c r="J2" t="s">
        <v>52</v>
      </c>
      <c r="K2">
        <f t="shared" ref="K2:K33" si="0">0.15 * (E2^0.25)</f>
        <v>1.8057020152540737E-2</v>
      </c>
      <c r="L2" s="2">
        <f t="shared" ref="L2:L33" si="1">D2/K2</f>
        <v>0.1895230758502793</v>
      </c>
      <c r="M2">
        <v>3.97</v>
      </c>
      <c r="N2">
        <f>(2650-1000)/1000</f>
        <v>1.65</v>
      </c>
      <c r="O2">
        <v>9.81</v>
      </c>
    </row>
    <row r="3" spans="1:17" x14ac:dyDescent="0.2">
      <c r="A3">
        <v>1640</v>
      </c>
      <c r="B3" t="s">
        <v>0</v>
      </c>
      <c r="C3" t="s">
        <v>15</v>
      </c>
      <c r="D3" s="1">
        <v>4.909091E-3</v>
      </c>
      <c r="E3">
        <v>5.4000000000000001E-4</v>
      </c>
      <c r="F3">
        <v>7.1999999999999995E-2</v>
      </c>
      <c r="G3" s="2">
        <v>34.1</v>
      </c>
      <c r="H3" s="2">
        <v>1.08</v>
      </c>
      <c r="I3" s="2">
        <v>11.3</v>
      </c>
      <c r="J3" t="s">
        <v>52</v>
      </c>
      <c r="K3">
        <f t="shared" si="0"/>
        <v>2.2865973666957664E-2</v>
      </c>
      <c r="L3" s="2">
        <f t="shared" si="1"/>
        <v>0.21468978629560184</v>
      </c>
      <c r="M3">
        <v>3.97</v>
      </c>
      <c r="N3">
        <f t="shared" ref="N3:N66" si="2">(2650-1000)/1000</f>
        <v>1.65</v>
      </c>
      <c r="O3">
        <v>9.81</v>
      </c>
    </row>
    <row r="4" spans="1:17" x14ac:dyDescent="0.2">
      <c r="A4">
        <v>915</v>
      </c>
      <c r="B4" t="s">
        <v>49</v>
      </c>
      <c r="C4" t="s">
        <v>51</v>
      </c>
      <c r="D4" s="1">
        <v>1.2886762360446571E-2</v>
      </c>
      <c r="E4">
        <v>4.0000000000000001E-3</v>
      </c>
      <c r="F4">
        <v>0.19</v>
      </c>
      <c r="G4" s="2">
        <v>24</v>
      </c>
      <c r="H4" s="2">
        <v>1.01</v>
      </c>
      <c r="I4" s="2">
        <v>39.700000000000003</v>
      </c>
      <c r="J4" t="s">
        <v>2</v>
      </c>
      <c r="K4">
        <f t="shared" si="0"/>
        <v>3.7723002890488071E-2</v>
      </c>
      <c r="L4" s="2">
        <f t="shared" si="1"/>
        <v>0.34161549646133804</v>
      </c>
      <c r="M4">
        <v>3.97</v>
      </c>
      <c r="N4">
        <f t="shared" si="2"/>
        <v>1.65</v>
      </c>
      <c r="O4">
        <v>9.81</v>
      </c>
    </row>
    <row r="5" spans="1:17" x14ac:dyDescent="0.2">
      <c r="A5">
        <v>918</v>
      </c>
      <c r="B5" t="s">
        <v>49</v>
      </c>
      <c r="C5" t="s">
        <v>50</v>
      </c>
      <c r="D5" s="1">
        <v>8.8676236044657099E-3</v>
      </c>
      <c r="E5">
        <v>5.0000000000000001E-4</v>
      </c>
      <c r="F5">
        <v>9.5000000000000001E-2</v>
      </c>
      <c r="G5" s="2">
        <v>84</v>
      </c>
      <c r="H5" s="2">
        <v>2.78</v>
      </c>
      <c r="I5" s="2">
        <v>453</v>
      </c>
      <c r="J5" t="s">
        <v>2</v>
      </c>
      <c r="K5">
        <f t="shared" si="0"/>
        <v>2.2430231718318309E-2</v>
      </c>
      <c r="L5" s="2">
        <f t="shared" si="1"/>
        <v>0.3953424875777678</v>
      </c>
      <c r="M5">
        <v>3.97</v>
      </c>
      <c r="N5">
        <f t="shared" si="2"/>
        <v>1.65</v>
      </c>
      <c r="O5">
        <v>9.81</v>
      </c>
    </row>
    <row r="6" spans="1:17" x14ac:dyDescent="0.2">
      <c r="A6">
        <v>734</v>
      </c>
      <c r="B6" t="s">
        <v>27</v>
      </c>
      <c r="C6" t="s">
        <v>216</v>
      </c>
      <c r="D6" s="1">
        <v>1.3021758569299553E-2</v>
      </c>
      <c r="E6">
        <v>2E-3</v>
      </c>
      <c r="F6">
        <v>3.6600000000000001E-2</v>
      </c>
      <c r="G6" s="2">
        <v>26.822400000000002</v>
      </c>
      <c r="H6" s="2">
        <v>0.39319199999999999</v>
      </c>
      <c r="I6" s="2">
        <v>5.7200030115839997</v>
      </c>
      <c r="J6" t="s">
        <v>112</v>
      </c>
      <c r="K6">
        <f t="shared" si="0"/>
        <v>3.1721137903216928E-2</v>
      </c>
      <c r="L6" s="2">
        <f t="shared" si="1"/>
        <v>0.410507296712675</v>
      </c>
      <c r="M6">
        <v>3.97</v>
      </c>
      <c r="N6">
        <f t="shared" si="2"/>
        <v>1.65</v>
      </c>
      <c r="O6">
        <v>9.81</v>
      </c>
    </row>
    <row r="7" spans="1:17" x14ac:dyDescent="0.2">
      <c r="A7">
        <v>1119</v>
      </c>
      <c r="B7" t="s">
        <v>213</v>
      </c>
      <c r="C7" t="s">
        <v>214</v>
      </c>
      <c r="D7" s="1">
        <v>1.8972332015810282E-2</v>
      </c>
      <c r="E7">
        <v>6.0000000000000001E-3</v>
      </c>
      <c r="F7">
        <v>0.105156</v>
      </c>
      <c r="G7" s="2">
        <v>15.636240000000001</v>
      </c>
      <c r="H7" s="2">
        <v>0.54864000000000002</v>
      </c>
      <c r="I7" s="2">
        <v>11.3267386368</v>
      </c>
      <c r="J7" t="s">
        <v>212</v>
      </c>
      <c r="K7">
        <f t="shared" si="0"/>
        <v>4.1747365255706111E-2</v>
      </c>
      <c r="L7" s="2">
        <f t="shared" si="1"/>
        <v>0.45445579378730028</v>
      </c>
      <c r="M7">
        <v>3.97</v>
      </c>
      <c r="N7">
        <f t="shared" si="2"/>
        <v>1.65</v>
      </c>
      <c r="O7">
        <v>9.81</v>
      </c>
    </row>
    <row r="8" spans="1:17" x14ac:dyDescent="0.2">
      <c r="A8">
        <v>112</v>
      </c>
      <c r="B8" t="s">
        <v>151</v>
      </c>
      <c r="C8" t="s">
        <v>164</v>
      </c>
      <c r="D8" s="1">
        <v>1.5994531999999999E-2</v>
      </c>
      <c r="E8">
        <v>3.0000000000000001E-3</v>
      </c>
      <c r="F8">
        <v>0.13300000000000001</v>
      </c>
      <c r="G8" s="2">
        <v>61.6</v>
      </c>
      <c r="H8" s="2">
        <v>1.17</v>
      </c>
      <c r="I8" s="2">
        <v>133.9</v>
      </c>
      <c r="J8" s="2" t="s">
        <v>153</v>
      </c>
      <c r="K8">
        <f t="shared" si="0"/>
        <v>3.5105209789810736E-2</v>
      </c>
      <c r="L8" s="2">
        <f t="shared" si="1"/>
        <v>0.45561704646591805</v>
      </c>
      <c r="M8">
        <v>3.97</v>
      </c>
      <c r="N8">
        <f t="shared" si="2"/>
        <v>1.65</v>
      </c>
      <c r="O8">
        <v>9.81</v>
      </c>
    </row>
    <row r="9" spans="1:17" x14ac:dyDescent="0.2">
      <c r="A9">
        <v>878</v>
      </c>
      <c r="B9" t="s">
        <v>226</v>
      </c>
      <c r="C9" t="s">
        <v>235</v>
      </c>
      <c r="D9" s="1">
        <v>1.8828736806264901E-2</v>
      </c>
      <c r="E9">
        <v>3.5000000000000001E-3</v>
      </c>
      <c r="F9">
        <v>8.8999999999999996E-2</v>
      </c>
      <c r="G9" s="2">
        <v>44</v>
      </c>
      <c r="H9" s="2">
        <v>0.79</v>
      </c>
      <c r="I9" s="2">
        <v>53</v>
      </c>
      <c r="J9" t="s">
        <v>228</v>
      </c>
      <c r="K9">
        <f t="shared" si="0"/>
        <v>3.6484489186466816E-2</v>
      </c>
      <c r="L9" s="2">
        <f t="shared" si="1"/>
        <v>0.51607511098850856</v>
      </c>
      <c r="M9">
        <v>3.97</v>
      </c>
      <c r="N9">
        <f t="shared" si="2"/>
        <v>1.65</v>
      </c>
      <c r="O9">
        <v>9.81</v>
      </c>
    </row>
    <row r="10" spans="1:17" x14ac:dyDescent="0.2">
      <c r="A10">
        <v>108</v>
      </c>
      <c r="B10" t="s">
        <v>151</v>
      </c>
      <c r="C10" t="s">
        <v>157</v>
      </c>
      <c r="D10" s="1">
        <v>1.3916947000000001E-2</v>
      </c>
      <c r="E10">
        <v>1E-3</v>
      </c>
      <c r="F10">
        <v>6.7500000000000004E-2</v>
      </c>
      <c r="G10" s="2">
        <v>30.5</v>
      </c>
      <c r="H10" s="2">
        <v>1.55</v>
      </c>
      <c r="I10" s="2">
        <v>59.3</v>
      </c>
      <c r="J10" s="2" t="s">
        <v>153</v>
      </c>
      <c r="K10">
        <f t="shared" si="0"/>
        <v>2.6674191150583844E-2</v>
      </c>
      <c r="L10" s="2">
        <f t="shared" si="1"/>
        <v>0.52173829457225684</v>
      </c>
      <c r="M10">
        <v>3.97</v>
      </c>
      <c r="N10">
        <f t="shared" si="2"/>
        <v>1.65</v>
      </c>
      <c r="O10">
        <v>9.81</v>
      </c>
    </row>
    <row r="11" spans="1:17" x14ac:dyDescent="0.2">
      <c r="A11">
        <v>832</v>
      </c>
      <c r="B11" t="s">
        <v>82</v>
      </c>
      <c r="C11" t="s">
        <v>188</v>
      </c>
      <c r="D11" s="1">
        <v>1.5810277000000001E-2</v>
      </c>
      <c r="E11">
        <v>1.6000000000000001E-3</v>
      </c>
      <c r="F11">
        <v>5.5199999999999999E-2</v>
      </c>
      <c r="G11" s="2">
        <v>66.400000000000006</v>
      </c>
      <c r="H11" s="2">
        <v>0.9</v>
      </c>
      <c r="I11" s="2">
        <v>66.8</v>
      </c>
      <c r="J11" t="s">
        <v>189</v>
      </c>
      <c r="K11">
        <f t="shared" si="0"/>
        <v>0.03</v>
      </c>
      <c r="L11" s="2">
        <f t="shared" si="1"/>
        <v>0.52700923333333338</v>
      </c>
      <c r="M11">
        <v>3.97</v>
      </c>
      <c r="N11">
        <f t="shared" si="2"/>
        <v>1.65</v>
      </c>
      <c r="O11">
        <v>9.81</v>
      </c>
    </row>
    <row r="12" spans="1:17" x14ac:dyDescent="0.2">
      <c r="A12">
        <v>92</v>
      </c>
      <c r="B12" t="s">
        <v>151</v>
      </c>
      <c r="C12" t="s">
        <v>167</v>
      </c>
      <c r="D12" s="1">
        <v>2.0365599000000002E-2</v>
      </c>
      <c r="E12">
        <v>4.0000000000000001E-3</v>
      </c>
      <c r="F12">
        <v>9.8799999999999999E-2</v>
      </c>
      <c r="G12" s="2">
        <v>44.5</v>
      </c>
      <c r="H12" s="2">
        <v>0.83</v>
      </c>
      <c r="I12" s="2">
        <v>48.7</v>
      </c>
      <c r="J12" s="2" t="s">
        <v>153</v>
      </c>
      <c r="K12">
        <f t="shared" si="0"/>
        <v>3.7723002890488071E-2</v>
      </c>
      <c r="L12" s="2">
        <f t="shared" si="1"/>
        <v>0.53987215861691717</v>
      </c>
      <c r="M12">
        <v>3.97</v>
      </c>
      <c r="N12">
        <f t="shared" si="2"/>
        <v>1.65</v>
      </c>
      <c r="O12">
        <v>9.81</v>
      </c>
    </row>
    <row r="13" spans="1:17" x14ac:dyDescent="0.2">
      <c r="A13">
        <v>98</v>
      </c>
      <c r="B13" t="s">
        <v>151</v>
      </c>
      <c r="C13" t="s">
        <v>155</v>
      </c>
      <c r="D13" s="1">
        <v>1.4612528E-2</v>
      </c>
      <c r="E13">
        <v>1E-3</v>
      </c>
      <c r="F13">
        <v>5.0599999999999999E-2</v>
      </c>
      <c r="G13" s="2">
        <v>22.7</v>
      </c>
      <c r="H13" s="2">
        <v>1.22</v>
      </c>
      <c r="I13" s="2">
        <v>49.8</v>
      </c>
      <c r="J13" s="2" t="s">
        <v>153</v>
      </c>
      <c r="K13">
        <f t="shared" si="0"/>
        <v>2.6674191150583844E-2</v>
      </c>
      <c r="L13" s="2">
        <f t="shared" si="1"/>
        <v>0.54781522399340532</v>
      </c>
      <c r="M13">
        <v>3.97</v>
      </c>
      <c r="N13">
        <f t="shared" si="2"/>
        <v>1.65</v>
      </c>
      <c r="O13">
        <v>9.81</v>
      </c>
    </row>
    <row r="14" spans="1:17" x14ac:dyDescent="0.2">
      <c r="A14">
        <v>1249</v>
      </c>
      <c r="B14" t="s">
        <v>19</v>
      </c>
      <c r="C14" t="s">
        <v>20</v>
      </c>
      <c r="D14" s="1">
        <v>1.2242828282828284E-2</v>
      </c>
      <c r="E14">
        <v>4.7100000000000001E-4</v>
      </c>
      <c r="F14">
        <v>4.4999999999999998E-2</v>
      </c>
      <c r="G14" s="2">
        <v>52</v>
      </c>
      <c r="H14" s="2">
        <v>1.93</v>
      </c>
      <c r="I14" s="2">
        <v>416.99</v>
      </c>
      <c r="J14" t="s">
        <v>52</v>
      </c>
      <c r="K14">
        <f t="shared" si="0"/>
        <v>2.2097670110664176E-2</v>
      </c>
      <c r="L14" s="2">
        <f t="shared" si="1"/>
        <v>0.55403253924584495</v>
      </c>
      <c r="M14">
        <v>3.97</v>
      </c>
      <c r="N14">
        <f t="shared" si="2"/>
        <v>1.65</v>
      </c>
      <c r="O14">
        <v>9.81</v>
      </c>
    </row>
    <row r="15" spans="1:17" x14ac:dyDescent="0.2">
      <c r="A15">
        <v>922</v>
      </c>
      <c r="B15" t="s">
        <v>49</v>
      </c>
      <c r="C15" t="s">
        <v>57</v>
      </c>
      <c r="D15" s="1">
        <v>2.0936639118457299E-2</v>
      </c>
      <c r="E15">
        <v>4.0000000000000001E-3</v>
      </c>
      <c r="F15">
        <v>0.11</v>
      </c>
      <c r="G15" s="2">
        <v>53</v>
      </c>
      <c r="H15" s="2">
        <v>0.95</v>
      </c>
      <c r="I15" s="2">
        <v>86.4</v>
      </c>
      <c r="J15" t="s">
        <v>2</v>
      </c>
      <c r="K15">
        <f t="shared" si="0"/>
        <v>3.7723002890488071E-2</v>
      </c>
      <c r="L15" s="2">
        <f t="shared" si="1"/>
        <v>0.5550098749889425</v>
      </c>
      <c r="M15">
        <v>3.97</v>
      </c>
      <c r="N15">
        <f t="shared" si="2"/>
        <v>1.65</v>
      </c>
      <c r="O15">
        <v>9.81</v>
      </c>
    </row>
    <row r="16" spans="1:17" x14ac:dyDescent="0.2">
      <c r="A16">
        <v>1174</v>
      </c>
      <c r="B16" t="s">
        <v>44</v>
      </c>
      <c r="C16" t="s">
        <v>121</v>
      </c>
      <c r="D16" s="1">
        <v>1.5026296E-2</v>
      </c>
      <c r="E16">
        <v>1E-3</v>
      </c>
      <c r="F16">
        <v>6.1468000000000002E-2</v>
      </c>
      <c r="G16" s="2">
        <v>45.587920000000004</v>
      </c>
      <c r="H16" s="2">
        <v>1.52</v>
      </c>
      <c r="I16" s="2">
        <v>114.68322869760001</v>
      </c>
      <c r="J16" s="2" t="s">
        <v>122</v>
      </c>
      <c r="K16">
        <f t="shared" si="0"/>
        <v>2.6674191150583844E-2</v>
      </c>
      <c r="L16" s="2">
        <f t="shared" si="1"/>
        <v>0.56332714702282938</v>
      </c>
      <c r="M16">
        <v>3.97</v>
      </c>
      <c r="N16">
        <f t="shared" si="2"/>
        <v>1.65</v>
      </c>
      <c r="O16">
        <v>9.81</v>
      </c>
    </row>
    <row r="17" spans="1:15" x14ac:dyDescent="0.2">
      <c r="A17">
        <v>70</v>
      </c>
      <c r="B17" t="s">
        <v>46</v>
      </c>
      <c r="C17" t="s">
        <v>70</v>
      </c>
      <c r="D17" s="1">
        <v>2.2258879133264256E-2</v>
      </c>
      <c r="E17">
        <v>4.5999999999999999E-3</v>
      </c>
      <c r="F17">
        <v>5.0009999999999999E-2</v>
      </c>
      <c r="G17" s="2">
        <v>10.83564</v>
      </c>
      <c r="H17" s="2">
        <v>0.39928799999999998</v>
      </c>
      <c r="I17" s="2">
        <v>6.3996073297920004</v>
      </c>
      <c r="J17" t="s">
        <v>67</v>
      </c>
      <c r="K17">
        <f t="shared" si="0"/>
        <v>3.9064360307103266E-2</v>
      </c>
      <c r="L17" s="2">
        <f t="shared" si="1"/>
        <v>0.56980016972700342</v>
      </c>
      <c r="M17">
        <v>3.97</v>
      </c>
      <c r="N17">
        <f t="shared" si="2"/>
        <v>1.65</v>
      </c>
      <c r="O17">
        <v>9.81</v>
      </c>
    </row>
    <row r="18" spans="1:15" x14ac:dyDescent="0.2">
      <c r="A18">
        <v>1624</v>
      </c>
      <c r="B18" t="s">
        <v>0</v>
      </c>
      <c r="C18" t="s">
        <v>1</v>
      </c>
      <c r="D18" s="1">
        <v>1.9338842975206615E-2</v>
      </c>
      <c r="E18">
        <v>2.5999999999999999E-3</v>
      </c>
      <c r="F18">
        <v>6.6000000000000003E-2</v>
      </c>
      <c r="G18" s="2">
        <v>27</v>
      </c>
      <c r="H18" s="2">
        <v>0.81</v>
      </c>
      <c r="I18" s="2">
        <v>10.5</v>
      </c>
      <c r="J18" t="s">
        <v>52</v>
      </c>
      <c r="K18">
        <f t="shared" si="0"/>
        <v>3.3871512965298382E-2</v>
      </c>
      <c r="L18" s="2">
        <f t="shared" si="1"/>
        <v>0.57094712583460339</v>
      </c>
      <c r="M18">
        <v>3.97</v>
      </c>
      <c r="N18">
        <f t="shared" si="2"/>
        <v>1.65</v>
      </c>
      <c r="O18">
        <v>9.81</v>
      </c>
    </row>
    <row r="19" spans="1:15" x14ac:dyDescent="0.2">
      <c r="A19">
        <v>739</v>
      </c>
      <c r="B19" t="s">
        <v>27</v>
      </c>
      <c r="C19" t="s">
        <v>221</v>
      </c>
      <c r="D19" s="1">
        <v>2.7503838383838391E-2</v>
      </c>
      <c r="E19">
        <v>0.01</v>
      </c>
      <c r="F19">
        <v>0.09</v>
      </c>
      <c r="G19" s="2">
        <v>13.07592</v>
      </c>
      <c r="H19" s="2">
        <v>0.40843200000000002</v>
      </c>
      <c r="I19" s="2">
        <v>5.5501019320319998</v>
      </c>
      <c r="J19" t="s">
        <v>112</v>
      </c>
      <c r="K19">
        <f t="shared" si="0"/>
        <v>4.7434164902525701E-2</v>
      </c>
      <c r="L19" s="2">
        <f t="shared" si="1"/>
        <v>0.57983182460062466</v>
      </c>
      <c r="M19">
        <v>3.97</v>
      </c>
      <c r="N19">
        <f t="shared" si="2"/>
        <v>1.65</v>
      </c>
      <c r="O19">
        <v>9.81</v>
      </c>
    </row>
    <row r="20" spans="1:15" x14ac:dyDescent="0.2">
      <c r="A20">
        <v>849</v>
      </c>
      <c r="B20" t="s">
        <v>82</v>
      </c>
      <c r="C20" t="s">
        <v>86</v>
      </c>
      <c r="D20" s="1">
        <v>2.1212121E-2</v>
      </c>
      <c r="E20">
        <v>3.5000000000000001E-3</v>
      </c>
      <c r="F20">
        <v>0.12</v>
      </c>
      <c r="G20" s="2">
        <v>50.3</v>
      </c>
      <c r="H20" s="2">
        <v>1.2</v>
      </c>
      <c r="I20" s="2">
        <v>91.2</v>
      </c>
      <c r="J20" t="s">
        <v>78</v>
      </c>
      <c r="K20">
        <f t="shared" si="0"/>
        <v>3.6484489186466816E-2</v>
      </c>
      <c r="L20" s="2">
        <f t="shared" si="1"/>
        <v>0.58140106859076457</v>
      </c>
      <c r="M20">
        <v>3.97</v>
      </c>
      <c r="N20">
        <f t="shared" si="2"/>
        <v>1.65</v>
      </c>
      <c r="O20">
        <v>9.81</v>
      </c>
    </row>
    <row r="21" spans="1:15" x14ac:dyDescent="0.2">
      <c r="A21">
        <v>136</v>
      </c>
      <c r="B21" t="s">
        <v>151</v>
      </c>
      <c r="C21" t="s">
        <v>163</v>
      </c>
      <c r="D21" s="1">
        <v>2.070786153348431E-2</v>
      </c>
      <c r="E21">
        <v>3.0000000000000001E-3</v>
      </c>
      <c r="F21">
        <v>5.62E-2</v>
      </c>
      <c r="G21" s="2">
        <f>54.6*0.3048</f>
        <v>16.64208</v>
      </c>
      <c r="H21" s="2">
        <v>0.64007999999999998</v>
      </c>
      <c r="I21" s="2">
        <v>11.100203864064</v>
      </c>
      <c r="J21" s="2" t="s">
        <v>153</v>
      </c>
      <c r="K21">
        <f t="shared" si="0"/>
        <v>3.5105209789810736E-2</v>
      </c>
      <c r="L21" s="2">
        <f t="shared" si="1"/>
        <v>0.58988001090068265</v>
      </c>
      <c r="M21">
        <v>3.97</v>
      </c>
      <c r="N21">
        <f t="shared" si="2"/>
        <v>1.65</v>
      </c>
      <c r="O21">
        <v>9.81</v>
      </c>
    </row>
    <row r="22" spans="1:15" x14ac:dyDescent="0.2">
      <c r="A22">
        <v>1221</v>
      </c>
      <c r="B22" t="s">
        <v>44</v>
      </c>
      <c r="C22" t="s">
        <v>134</v>
      </c>
      <c r="D22" s="1">
        <v>2.378602979571889E-2</v>
      </c>
      <c r="E22">
        <v>5.0000000000000001E-3</v>
      </c>
      <c r="F22">
        <v>0.16306999999999999</v>
      </c>
      <c r="G22" s="2">
        <v>31.15</v>
      </c>
      <c r="H22" s="2">
        <v>1.28</v>
      </c>
      <c r="I22" s="2">
        <v>118.36</v>
      </c>
      <c r="J22" s="2" t="s">
        <v>122</v>
      </c>
      <c r="K22">
        <f t="shared" si="0"/>
        <v>3.9887219227087413E-2</v>
      </c>
      <c r="L22" s="2">
        <f t="shared" si="1"/>
        <v>0.5963321148135039</v>
      </c>
      <c r="M22">
        <v>3.97</v>
      </c>
      <c r="N22">
        <f t="shared" si="2"/>
        <v>1.65</v>
      </c>
      <c r="O22">
        <v>9.81</v>
      </c>
    </row>
    <row r="23" spans="1:15" x14ac:dyDescent="0.2">
      <c r="A23">
        <v>736</v>
      </c>
      <c r="B23" t="s">
        <v>27</v>
      </c>
      <c r="C23" t="s">
        <v>219</v>
      </c>
      <c r="D23" s="1">
        <v>2.4005400540054005E-2</v>
      </c>
      <c r="E23">
        <v>5.0000000000000001E-3</v>
      </c>
      <c r="F23">
        <v>8.0799999999999997E-2</v>
      </c>
      <c r="G23" s="2">
        <v>15.6972</v>
      </c>
      <c r="H23" s="2">
        <v>0.64007999999999998</v>
      </c>
      <c r="I23" s="2">
        <v>13.195650511872</v>
      </c>
      <c r="J23" t="s">
        <v>112</v>
      </c>
      <c r="K23">
        <f t="shared" si="0"/>
        <v>3.9887219227087413E-2</v>
      </c>
      <c r="L23" s="2">
        <f t="shared" si="1"/>
        <v>0.60183189014469918</v>
      </c>
      <c r="M23">
        <v>3.97</v>
      </c>
      <c r="N23">
        <f t="shared" si="2"/>
        <v>1.65</v>
      </c>
      <c r="O23">
        <v>9.81</v>
      </c>
    </row>
    <row r="24" spans="1:15" x14ac:dyDescent="0.2">
      <c r="A24">
        <v>825</v>
      </c>
      <c r="B24" t="s">
        <v>82</v>
      </c>
      <c r="C24" t="s">
        <v>201</v>
      </c>
      <c r="D24" s="1">
        <v>2.3184869E-2</v>
      </c>
      <c r="E24">
        <v>3.8E-3</v>
      </c>
      <c r="F24">
        <v>0.14899999999999999</v>
      </c>
      <c r="G24" s="2">
        <v>32.6</v>
      </c>
      <c r="H24" s="2">
        <v>1.5</v>
      </c>
      <c r="I24" s="2">
        <v>62</v>
      </c>
      <c r="J24" t="s">
        <v>189</v>
      </c>
      <c r="K24">
        <f t="shared" si="0"/>
        <v>3.7242356942975827E-2</v>
      </c>
      <c r="L24" s="2">
        <f t="shared" si="1"/>
        <v>0.62254032513301583</v>
      </c>
      <c r="M24">
        <v>3.97</v>
      </c>
      <c r="N24">
        <f t="shared" si="2"/>
        <v>1.65</v>
      </c>
      <c r="O24">
        <v>9.81</v>
      </c>
    </row>
    <row r="25" spans="1:15" x14ac:dyDescent="0.2">
      <c r="A25">
        <v>917</v>
      </c>
      <c r="B25" t="s">
        <v>49</v>
      </c>
      <c r="C25" t="s">
        <v>60</v>
      </c>
      <c r="D25" s="1">
        <v>2.4337899543378998E-2</v>
      </c>
      <c r="E25">
        <v>4.1000000000000003E-3</v>
      </c>
      <c r="F25">
        <v>0.14599999999999999</v>
      </c>
      <c r="G25" s="2">
        <v>61.6</v>
      </c>
      <c r="H25" s="2">
        <v>1.43</v>
      </c>
      <c r="I25" s="2">
        <v>214</v>
      </c>
      <c r="J25" t="s">
        <v>2</v>
      </c>
      <c r="K25">
        <f t="shared" si="0"/>
        <v>3.7956593016528643E-2</v>
      </c>
      <c r="L25" s="2">
        <f t="shared" si="1"/>
        <v>0.64120348032239816</v>
      </c>
      <c r="M25">
        <v>3.97</v>
      </c>
      <c r="N25">
        <f t="shared" si="2"/>
        <v>1.65</v>
      </c>
      <c r="O25">
        <v>9.81</v>
      </c>
    </row>
    <row r="26" spans="1:15" x14ac:dyDescent="0.2">
      <c r="A26">
        <v>110</v>
      </c>
      <c r="B26" t="s">
        <v>151</v>
      </c>
      <c r="C26" t="s">
        <v>176</v>
      </c>
      <c r="D26" s="1">
        <v>2.8163992999999998E-2</v>
      </c>
      <c r="E26">
        <v>7.0000000000000001E-3</v>
      </c>
      <c r="F26">
        <v>0.11899999999999999</v>
      </c>
      <c r="G26" s="2">
        <v>16.899999999999999</v>
      </c>
      <c r="H26" s="2">
        <v>0.79</v>
      </c>
      <c r="I26" s="2">
        <v>27.8</v>
      </c>
      <c r="J26" t="s">
        <v>153</v>
      </c>
      <c r="K26">
        <f t="shared" si="0"/>
        <v>4.3387614127786168E-2</v>
      </c>
      <c r="L26" s="2">
        <f t="shared" si="1"/>
        <v>0.64912518390734231</v>
      </c>
      <c r="M26">
        <v>3.97</v>
      </c>
      <c r="N26">
        <f t="shared" si="2"/>
        <v>1.65</v>
      </c>
      <c r="O26">
        <v>9.81</v>
      </c>
    </row>
    <row r="27" spans="1:15" x14ac:dyDescent="0.2">
      <c r="A27">
        <v>62</v>
      </c>
      <c r="B27" t="s">
        <v>46</v>
      </c>
      <c r="C27" t="s">
        <v>183</v>
      </c>
      <c r="D27" s="1">
        <v>2.1149564865411863E-2</v>
      </c>
      <c r="E27">
        <v>2.2000000000000001E-3</v>
      </c>
      <c r="F27">
        <v>6.5879999999999994E-2</v>
      </c>
      <c r="G27" s="2">
        <v>18</v>
      </c>
      <c r="H27" s="2">
        <v>1.0449999999999999</v>
      </c>
      <c r="I27" s="2">
        <v>34.26</v>
      </c>
      <c r="J27" t="s">
        <v>184</v>
      </c>
      <c r="K27">
        <f t="shared" si="0"/>
        <v>3.24860515600199E-2</v>
      </c>
      <c r="L27" s="2">
        <f t="shared" si="1"/>
        <v>0.65103525512593585</v>
      </c>
      <c r="M27">
        <v>3.97</v>
      </c>
      <c r="N27">
        <f t="shared" si="2"/>
        <v>1.65</v>
      </c>
      <c r="O27">
        <v>9.81</v>
      </c>
    </row>
    <row r="28" spans="1:15" x14ac:dyDescent="0.2">
      <c r="A28">
        <v>79</v>
      </c>
      <c r="B28" t="s">
        <v>46</v>
      </c>
      <c r="C28" t="s">
        <v>47</v>
      </c>
      <c r="D28" s="1">
        <v>2.7709539272436353E-2</v>
      </c>
      <c r="E28">
        <v>6.4000000000000003E-3</v>
      </c>
      <c r="F28">
        <v>7.0830000000000004E-2</v>
      </c>
      <c r="G28" s="2">
        <v>10</v>
      </c>
      <c r="H28" s="2">
        <v>0.50600000000000001</v>
      </c>
      <c r="I28" s="2">
        <v>7.76</v>
      </c>
      <c r="J28" t="s">
        <v>56</v>
      </c>
      <c r="K28">
        <f t="shared" si="0"/>
        <v>4.2426406871192847E-2</v>
      </c>
      <c r="L28" s="2">
        <f t="shared" si="1"/>
        <v>0.65312010410315668</v>
      </c>
      <c r="M28">
        <v>3.97</v>
      </c>
      <c r="N28">
        <f t="shared" si="2"/>
        <v>1.65</v>
      </c>
      <c r="O28">
        <v>9.81</v>
      </c>
    </row>
    <row r="29" spans="1:15" x14ac:dyDescent="0.2">
      <c r="A29">
        <v>843</v>
      </c>
      <c r="B29" t="s">
        <v>82</v>
      </c>
      <c r="C29" t="s">
        <v>196</v>
      </c>
      <c r="D29" s="1">
        <v>2.1265283999999999E-2</v>
      </c>
      <c r="E29">
        <v>2.2000000000000001E-3</v>
      </c>
      <c r="F29">
        <v>6.2700000000000006E-2</v>
      </c>
      <c r="G29" s="2">
        <v>22.2</v>
      </c>
      <c r="H29" s="2">
        <v>1</v>
      </c>
      <c r="I29" s="2">
        <v>32.6</v>
      </c>
      <c r="J29" t="s">
        <v>189</v>
      </c>
      <c r="K29">
        <f t="shared" si="0"/>
        <v>3.24860515600199E-2</v>
      </c>
      <c r="L29" s="2">
        <f t="shared" si="1"/>
        <v>0.65459737268196871</v>
      </c>
      <c r="M29">
        <v>3.97</v>
      </c>
      <c r="N29">
        <f t="shared" si="2"/>
        <v>1.65</v>
      </c>
      <c r="O29">
        <v>9.81</v>
      </c>
    </row>
    <row r="30" spans="1:15" x14ac:dyDescent="0.2">
      <c r="A30">
        <v>1237</v>
      </c>
      <c r="B30" t="s">
        <v>129</v>
      </c>
      <c r="C30" t="s">
        <v>130</v>
      </c>
      <c r="D30" s="1">
        <v>2.317467265774871E-2</v>
      </c>
      <c r="E30">
        <v>3.0000000000000001E-3</v>
      </c>
      <c r="F30">
        <v>7.0610000000000006E-2</v>
      </c>
      <c r="G30" s="2">
        <v>49.89</v>
      </c>
      <c r="H30" s="2">
        <v>0.9</v>
      </c>
      <c r="I30" s="2">
        <v>65.41</v>
      </c>
      <c r="J30" s="2" t="s">
        <v>122</v>
      </c>
      <c r="K30">
        <f t="shared" si="0"/>
        <v>3.5105209789810736E-2</v>
      </c>
      <c r="L30" s="2">
        <f t="shared" si="1"/>
        <v>0.66014910027614027</v>
      </c>
      <c r="M30">
        <v>3.97</v>
      </c>
      <c r="N30">
        <f t="shared" si="2"/>
        <v>1.65</v>
      </c>
      <c r="O30">
        <v>9.81</v>
      </c>
    </row>
    <row r="31" spans="1:15" x14ac:dyDescent="0.2">
      <c r="A31">
        <v>1228</v>
      </c>
      <c r="B31" t="s">
        <v>44</v>
      </c>
      <c r="C31" t="s">
        <v>123</v>
      </c>
      <c r="D31" s="1">
        <v>1.7613636363636366E-2</v>
      </c>
      <c r="E31">
        <v>1E-3</v>
      </c>
      <c r="F31">
        <v>4.8767999999999999E-2</v>
      </c>
      <c r="G31" s="2">
        <v>74.218800000000002</v>
      </c>
      <c r="H31" s="2">
        <v>1.4173199999999999</v>
      </c>
      <c r="I31" s="2">
        <v>188.02386137088001</v>
      </c>
      <c r="J31" s="2" t="s">
        <v>122</v>
      </c>
      <c r="K31">
        <f t="shared" si="0"/>
        <v>2.6674191150583844E-2</v>
      </c>
      <c r="L31" s="2">
        <f t="shared" si="1"/>
        <v>0.66032504094321298</v>
      </c>
      <c r="M31">
        <v>3.97</v>
      </c>
      <c r="N31">
        <f t="shared" si="2"/>
        <v>1.65</v>
      </c>
      <c r="O31">
        <v>9.81</v>
      </c>
    </row>
    <row r="32" spans="1:15" x14ac:dyDescent="0.2">
      <c r="A32">
        <v>126</v>
      </c>
      <c r="B32" t="s">
        <v>151</v>
      </c>
      <c r="C32" t="s">
        <v>182</v>
      </c>
      <c r="D32" s="1">
        <v>3.4443443999999997E-2</v>
      </c>
      <c r="E32">
        <v>1.4E-2</v>
      </c>
      <c r="F32">
        <v>0.10100000000000001</v>
      </c>
      <c r="G32" s="2">
        <v>13.5</v>
      </c>
      <c r="H32" s="2">
        <v>0.41</v>
      </c>
      <c r="I32" s="2">
        <v>3.3</v>
      </c>
      <c r="J32" t="s">
        <v>153</v>
      </c>
      <c r="K32">
        <f t="shared" si="0"/>
        <v>5.1596859423755886E-2</v>
      </c>
      <c r="L32" s="2">
        <f t="shared" si="1"/>
        <v>0.66754923428811974</v>
      </c>
      <c r="M32">
        <v>3.97</v>
      </c>
      <c r="N32">
        <f t="shared" si="2"/>
        <v>1.65</v>
      </c>
      <c r="O32">
        <v>9.81</v>
      </c>
    </row>
    <row r="33" spans="1:17" x14ac:dyDescent="0.2">
      <c r="A33">
        <v>815</v>
      </c>
      <c r="B33" t="s">
        <v>82</v>
      </c>
      <c r="C33" t="s">
        <v>206</v>
      </c>
      <c r="D33" s="1">
        <v>3.1666667000000003E-2</v>
      </c>
      <c r="E33">
        <v>9.4999999999999998E-3</v>
      </c>
      <c r="F33">
        <v>0.2</v>
      </c>
      <c r="G33" s="2">
        <v>28.2</v>
      </c>
      <c r="H33" s="2">
        <v>1.1000000000000001</v>
      </c>
      <c r="I33" s="2">
        <v>63.7</v>
      </c>
      <c r="J33" t="s">
        <v>189</v>
      </c>
      <c r="K33">
        <f t="shared" si="0"/>
        <v>4.6829784620282179E-2</v>
      </c>
      <c r="L33" s="2">
        <f t="shared" si="1"/>
        <v>0.67620782920032974</v>
      </c>
      <c r="M33">
        <v>3.97</v>
      </c>
      <c r="N33">
        <f t="shared" si="2"/>
        <v>1.65</v>
      </c>
      <c r="O33">
        <v>9.81</v>
      </c>
    </row>
    <row r="34" spans="1:17" x14ac:dyDescent="0.2">
      <c r="A34">
        <v>128</v>
      </c>
      <c r="B34" t="s">
        <v>151</v>
      </c>
      <c r="C34" t="s">
        <v>165</v>
      </c>
      <c r="D34" s="1">
        <v>2.4423337999999999E-2</v>
      </c>
      <c r="E34">
        <v>3.0000000000000001E-3</v>
      </c>
      <c r="F34">
        <v>6.7000000000000004E-2</v>
      </c>
      <c r="G34" s="2">
        <v>29.6</v>
      </c>
      <c r="H34" s="2">
        <v>0.9</v>
      </c>
      <c r="I34" s="2">
        <v>50.7</v>
      </c>
      <c r="J34" s="2" t="s">
        <v>153</v>
      </c>
      <c r="K34">
        <f t="shared" ref="K34:K65" si="3">0.15 * (E34^0.25)</f>
        <v>3.5105209789810736E-2</v>
      </c>
      <c r="L34" s="2">
        <f t="shared" ref="L34:L65" si="4">D34/K34</f>
        <v>0.69571833201489253</v>
      </c>
      <c r="M34">
        <v>3.97</v>
      </c>
      <c r="N34">
        <f t="shared" si="2"/>
        <v>1.65</v>
      </c>
      <c r="O34">
        <v>9.81</v>
      </c>
    </row>
    <row r="35" spans="1:17" x14ac:dyDescent="0.2">
      <c r="A35">
        <v>106</v>
      </c>
      <c r="B35" t="s">
        <v>151</v>
      </c>
      <c r="C35" t="s">
        <v>175</v>
      </c>
      <c r="D35" s="1">
        <v>2.9292928999999999E-2</v>
      </c>
      <c r="E35">
        <v>6.0000000000000001E-3</v>
      </c>
      <c r="F35">
        <v>0.18</v>
      </c>
      <c r="G35" s="2">
        <v>35.4</v>
      </c>
      <c r="H35" s="2">
        <v>1.45</v>
      </c>
      <c r="I35" s="2">
        <v>70.5</v>
      </c>
      <c r="J35" t="s">
        <v>153</v>
      </c>
      <c r="K35">
        <f t="shared" si="3"/>
        <v>4.1747365255706111E-2</v>
      </c>
      <c r="L35" s="2">
        <f t="shared" si="4"/>
        <v>0.70167132274284505</v>
      </c>
      <c r="M35">
        <v>3.97</v>
      </c>
      <c r="N35">
        <f t="shared" si="2"/>
        <v>1.65</v>
      </c>
      <c r="O35">
        <v>9.81</v>
      </c>
    </row>
    <row r="36" spans="1:17" x14ac:dyDescent="0.2">
      <c r="A36">
        <v>81</v>
      </c>
      <c r="B36" t="s">
        <v>46</v>
      </c>
      <c r="C36" t="s">
        <v>73</v>
      </c>
      <c r="D36" s="1">
        <v>3.0099000000000001E-2</v>
      </c>
      <c r="E36">
        <v>6.6E-3</v>
      </c>
      <c r="F36">
        <v>0.128</v>
      </c>
      <c r="G36" s="2">
        <v>37.840920000000004</v>
      </c>
      <c r="H36" s="2">
        <v>0.96316800000000002</v>
      </c>
      <c r="I36" s="2">
        <v>98.259457674239997</v>
      </c>
      <c r="J36" t="s">
        <v>67</v>
      </c>
      <c r="K36">
        <f t="shared" si="3"/>
        <v>4.275404824157697E-2</v>
      </c>
      <c r="L36" s="2">
        <f t="shared" si="4"/>
        <v>0.70400350932685873</v>
      </c>
      <c r="M36">
        <v>3.97</v>
      </c>
      <c r="N36">
        <f t="shared" si="2"/>
        <v>1.65</v>
      </c>
      <c r="O36">
        <v>9.81</v>
      </c>
      <c r="P36" s="2"/>
      <c r="Q36" s="2"/>
    </row>
    <row r="37" spans="1:17" x14ac:dyDescent="0.2">
      <c r="A37">
        <v>920</v>
      </c>
      <c r="B37" t="s">
        <v>49</v>
      </c>
      <c r="C37" t="s">
        <v>58</v>
      </c>
      <c r="D37" s="1">
        <v>2.219065656565657E-2</v>
      </c>
      <c r="E37">
        <v>1.9E-3</v>
      </c>
      <c r="F37">
        <v>9.6000000000000002E-2</v>
      </c>
      <c r="G37" s="2">
        <v>85.2</v>
      </c>
      <c r="H37" s="2">
        <v>1.85</v>
      </c>
      <c r="I37" s="2">
        <v>326</v>
      </c>
      <c r="J37" t="s">
        <v>2</v>
      </c>
      <c r="K37">
        <f t="shared" si="3"/>
        <v>3.131696444894766E-2</v>
      </c>
      <c r="L37" s="2">
        <f t="shared" si="4"/>
        <v>0.70858261508171938</v>
      </c>
      <c r="M37">
        <v>3.97</v>
      </c>
      <c r="N37">
        <f t="shared" si="2"/>
        <v>1.65</v>
      </c>
      <c r="O37">
        <v>9.81</v>
      </c>
    </row>
    <row r="38" spans="1:17" x14ac:dyDescent="0.2">
      <c r="A38">
        <v>1210</v>
      </c>
      <c r="B38" t="s">
        <v>44</v>
      </c>
      <c r="C38" t="s">
        <v>131</v>
      </c>
      <c r="D38" s="1">
        <v>2.5401625401625404E-2</v>
      </c>
      <c r="E38">
        <v>3.0000000000000001E-3</v>
      </c>
      <c r="F38">
        <v>0.122174</v>
      </c>
      <c r="G38" s="2">
        <v>49.149000000000001</v>
      </c>
      <c r="H38" s="2">
        <v>1.70688</v>
      </c>
      <c r="I38" s="2">
        <v>175.56444887040001</v>
      </c>
      <c r="J38" s="2" t="s">
        <v>122</v>
      </c>
      <c r="K38">
        <f t="shared" si="3"/>
        <v>3.5105209789810736E-2</v>
      </c>
      <c r="L38" s="2">
        <f t="shared" si="4"/>
        <v>0.72358563169727041</v>
      </c>
      <c r="M38">
        <v>3.97</v>
      </c>
      <c r="N38">
        <f t="shared" si="2"/>
        <v>1.65</v>
      </c>
      <c r="O38">
        <v>9.81</v>
      </c>
    </row>
    <row r="39" spans="1:17" x14ac:dyDescent="0.2">
      <c r="A39">
        <v>36</v>
      </c>
      <c r="B39" t="s">
        <v>29</v>
      </c>
      <c r="C39" t="s">
        <v>36</v>
      </c>
      <c r="D39" s="1">
        <v>3.0129870129870125E-2</v>
      </c>
      <c r="E39">
        <v>5.7999999999999996E-3</v>
      </c>
      <c r="F39">
        <v>9.8000000000000004E-2</v>
      </c>
      <c r="G39" s="2">
        <v>34</v>
      </c>
      <c r="H39" s="2">
        <v>0.84</v>
      </c>
      <c r="I39" s="2">
        <v>49</v>
      </c>
      <c r="J39" t="s">
        <v>55</v>
      </c>
      <c r="K39">
        <f t="shared" si="3"/>
        <v>4.1395035316078417E-2</v>
      </c>
      <c r="L39" s="2">
        <f t="shared" si="4"/>
        <v>0.72786192594857524</v>
      </c>
      <c r="M39">
        <v>3.97</v>
      </c>
      <c r="N39">
        <f t="shared" si="2"/>
        <v>1.65</v>
      </c>
      <c r="O39">
        <v>9.81</v>
      </c>
    </row>
    <row r="40" spans="1:17" x14ac:dyDescent="0.2">
      <c r="A40">
        <v>124</v>
      </c>
      <c r="B40" t="s">
        <v>151</v>
      </c>
      <c r="C40" t="s">
        <v>156</v>
      </c>
      <c r="D40" s="1">
        <v>1.9506598E-2</v>
      </c>
      <c r="E40">
        <v>1E-3</v>
      </c>
      <c r="F40">
        <v>5.8099999999999999E-2</v>
      </c>
      <c r="G40" s="2">
        <v>61</v>
      </c>
      <c r="H40" s="2">
        <v>1.87</v>
      </c>
      <c r="I40" s="2">
        <v>116.9</v>
      </c>
      <c r="J40" s="2" t="s">
        <v>153</v>
      </c>
      <c r="K40">
        <f t="shared" si="3"/>
        <v>2.6674191150583844E-2</v>
      </c>
      <c r="L40" s="2">
        <f t="shared" si="4"/>
        <v>0.73129107795169412</v>
      </c>
      <c r="M40">
        <v>3.97</v>
      </c>
      <c r="N40">
        <f t="shared" si="2"/>
        <v>1.65</v>
      </c>
      <c r="O40">
        <v>9.81</v>
      </c>
    </row>
    <row r="41" spans="1:17" x14ac:dyDescent="0.2">
      <c r="A41">
        <v>1651</v>
      </c>
      <c r="B41" t="s">
        <v>0</v>
      </c>
      <c r="C41" t="s">
        <v>150</v>
      </c>
      <c r="D41" s="1">
        <v>2.8000000000000004E-2</v>
      </c>
      <c r="E41">
        <v>4.1999999999999997E-3</v>
      </c>
      <c r="F41">
        <v>0.06</v>
      </c>
      <c r="G41" s="2">
        <v>13</v>
      </c>
      <c r="H41" s="2">
        <v>0.66</v>
      </c>
      <c r="I41" s="2">
        <v>10.9</v>
      </c>
      <c r="J41" s="2" t="s">
        <v>52</v>
      </c>
      <c r="K41">
        <f t="shared" si="3"/>
        <v>3.8185948425327458E-2</v>
      </c>
      <c r="L41" s="2">
        <f t="shared" si="4"/>
        <v>0.73325401501429111</v>
      </c>
      <c r="M41">
        <v>3.97</v>
      </c>
      <c r="N41">
        <f t="shared" si="2"/>
        <v>1.65</v>
      </c>
      <c r="O41">
        <v>9.81</v>
      </c>
    </row>
    <row r="42" spans="1:17" x14ac:dyDescent="0.2">
      <c r="A42">
        <v>1045</v>
      </c>
      <c r="B42" t="s">
        <v>84</v>
      </c>
      <c r="C42" t="s">
        <v>89</v>
      </c>
      <c r="D42" s="1">
        <v>2.8188865E-2</v>
      </c>
      <c r="E42">
        <v>4.0000000000000001E-3</v>
      </c>
      <c r="F42">
        <v>8.5999999999999993E-2</v>
      </c>
      <c r="G42" s="2">
        <v>25.8</v>
      </c>
      <c r="H42" s="2">
        <v>1</v>
      </c>
      <c r="I42" s="2">
        <v>47.8</v>
      </c>
      <c r="J42" t="s">
        <v>78</v>
      </c>
      <c r="K42">
        <f t="shared" si="3"/>
        <v>3.7723002890488071E-2</v>
      </c>
      <c r="L42" s="2">
        <f t="shared" si="4"/>
        <v>0.74725930705553345</v>
      </c>
      <c r="M42">
        <v>3.97</v>
      </c>
      <c r="N42">
        <f t="shared" si="2"/>
        <v>1.65</v>
      </c>
      <c r="O42">
        <v>9.81</v>
      </c>
    </row>
    <row r="43" spans="1:17" x14ac:dyDescent="0.2">
      <c r="A43">
        <v>742</v>
      </c>
      <c r="B43" t="s">
        <v>27</v>
      </c>
      <c r="C43" t="s">
        <v>107</v>
      </c>
      <c r="D43" s="1">
        <v>3.9137551515151518E-2</v>
      </c>
      <c r="E43">
        <v>1.4E-2</v>
      </c>
      <c r="F43">
        <v>0.15</v>
      </c>
      <c r="G43" s="2">
        <v>20.025360000000003</v>
      </c>
      <c r="H43" s="2">
        <v>0.69189599999999996</v>
      </c>
      <c r="I43" s="2">
        <v>24.805557614592001</v>
      </c>
      <c r="J43" s="2" t="s">
        <v>102</v>
      </c>
      <c r="K43">
        <f t="shared" si="3"/>
        <v>5.1596859423755886E-2</v>
      </c>
      <c r="L43" s="2">
        <f t="shared" si="4"/>
        <v>0.75852584735287332</v>
      </c>
      <c r="M43">
        <v>3.97</v>
      </c>
      <c r="N43">
        <f t="shared" si="2"/>
        <v>1.65</v>
      </c>
      <c r="O43">
        <v>9.81</v>
      </c>
    </row>
    <row r="44" spans="1:17" x14ac:dyDescent="0.2">
      <c r="A44">
        <v>1645</v>
      </c>
      <c r="B44" t="s">
        <v>0</v>
      </c>
      <c r="C44" t="s">
        <v>14</v>
      </c>
      <c r="D44" s="1">
        <v>2.6893939393939397E-2</v>
      </c>
      <c r="E44">
        <v>3.0000000000000001E-3</v>
      </c>
      <c r="F44">
        <v>4.8000000000000001E-2</v>
      </c>
      <c r="G44" s="2">
        <v>25</v>
      </c>
      <c r="H44" s="2">
        <v>0.71</v>
      </c>
      <c r="I44" s="2">
        <v>8.1999999999999993</v>
      </c>
      <c r="J44" t="s">
        <v>52</v>
      </c>
      <c r="K44">
        <f t="shared" si="3"/>
        <v>3.5105209789810736E-2</v>
      </c>
      <c r="L44" s="2">
        <f t="shared" si="4"/>
        <v>0.76609539025587436</v>
      </c>
      <c r="M44">
        <v>3.97</v>
      </c>
      <c r="N44">
        <f t="shared" si="2"/>
        <v>1.65</v>
      </c>
      <c r="O44">
        <v>9.81</v>
      </c>
    </row>
    <row r="45" spans="1:17" x14ac:dyDescent="0.2">
      <c r="A45">
        <v>1223</v>
      </c>
      <c r="B45" t="s">
        <v>44</v>
      </c>
      <c r="C45" t="s">
        <v>132</v>
      </c>
      <c r="D45" s="1">
        <v>2.9003021148036257E-2</v>
      </c>
      <c r="E45">
        <v>4.0000000000000001E-3</v>
      </c>
      <c r="F45">
        <v>8.4073999999999996E-2</v>
      </c>
      <c r="G45" s="2">
        <v>33.263840000000002</v>
      </c>
      <c r="H45" s="2">
        <v>1.0058400000000001</v>
      </c>
      <c r="I45" s="2">
        <v>60.031714775040001</v>
      </c>
      <c r="J45" s="2" t="s">
        <v>122</v>
      </c>
      <c r="K45">
        <f t="shared" si="3"/>
        <v>3.7723002890488071E-2</v>
      </c>
      <c r="L45" s="2">
        <f t="shared" si="4"/>
        <v>0.76884179216149906</v>
      </c>
      <c r="M45">
        <v>3.97</v>
      </c>
      <c r="N45">
        <f t="shared" si="2"/>
        <v>1.65</v>
      </c>
      <c r="O45">
        <v>9.81</v>
      </c>
    </row>
    <row r="46" spans="1:17" x14ac:dyDescent="0.2">
      <c r="A46">
        <v>132</v>
      </c>
      <c r="B46" t="s">
        <v>151</v>
      </c>
      <c r="C46" t="s">
        <v>179</v>
      </c>
      <c r="D46" s="1">
        <v>3.6210847999999997E-2</v>
      </c>
      <c r="E46">
        <v>8.9999999999999993E-3</v>
      </c>
      <c r="F46">
        <v>0.11899999999999999</v>
      </c>
      <c r="G46" s="2">
        <v>25.8</v>
      </c>
      <c r="H46" s="2">
        <v>0.79</v>
      </c>
      <c r="I46" s="2">
        <v>22.1</v>
      </c>
      <c r="J46" t="s">
        <v>153</v>
      </c>
      <c r="K46">
        <f t="shared" si="3"/>
        <v>4.6201054323615341E-2</v>
      </c>
      <c r="L46" s="2">
        <f t="shared" si="4"/>
        <v>0.78376670251637692</v>
      </c>
      <c r="M46">
        <v>3.97</v>
      </c>
      <c r="N46">
        <f t="shared" si="2"/>
        <v>1.65</v>
      </c>
      <c r="O46">
        <v>9.81</v>
      </c>
    </row>
    <row r="47" spans="1:17" x14ac:dyDescent="0.2">
      <c r="A47">
        <v>46</v>
      </c>
      <c r="B47" t="s">
        <v>29</v>
      </c>
      <c r="C47" t="s">
        <v>35</v>
      </c>
      <c r="D47" s="1">
        <v>3.1515151515151517E-2</v>
      </c>
      <c r="E47">
        <v>4.5999999999999999E-3</v>
      </c>
      <c r="F47">
        <v>4.5999999999999999E-2</v>
      </c>
      <c r="G47" s="2">
        <v>12</v>
      </c>
      <c r="H47" s="2">
        <v>0.52</v>
      </c>
      <c r="I47" s="2">
        <v>7.1</v>
      </c>
      <c r="J47" t="s">
        <v>55</v>
      </c>
      <c r="K47">
        <f t="shared" si="3"/>
        <v>3.9064360307103266E-2</v>
      </c>
      <c r="L47" s="2">
        <f t="shared" si="4"/>
        <v>0.80674945826313615</v>
      </c>
      <c r="M47">
        <v>3.97</v>
      </c>
      <c r="N47">
        <f t="shared" si="2"/>
        <v>1.65</v>
      </c>
      <c r="O47">
        <v>9.81</v>
      </c>
    </row>
    <row r="48" spans="1:17" x14ac:dyDescent="0.2">
      <c r="A48">
        <v>744</v>
      </c>
      <c r="B48" t="s">
        <v>27</v>
      </c>
      <c r="C48" t="s">
        <v>223</v>
      </c>
      <c r="D48" s="1">
        <v>4.1457775462359986E-2</v>
      </c>
      <c r="E48">
        <v>1.2999999999999999E-2</v>
      </c>
      <c r="F48">
        <v>0.1396</v>
      </c>
      <c r="G48" s="2">
        <v>23.073360000000001</v>
      </c>
      <c r="H48" s="2">
        <v>0.734568</v>
      </c>
      <c r="I48" s="2">
        <v>31.006947018240002</v>
      </c>
      <c r="J48" t="s">
        <v>112</v>
      </c>
      <c r="K48">
        <f t="shared" si="3"/>
        <v>5.0649725630777707E-2</v>
      </c>
      <c r="L48" s="2">
        <f t="shared" si="4"/>
        <v>0.81851925052024055</v>
      </c>
      <c r="M48">
        <v>3.97</v>
      </c>
      <c r="N48">
        <f t="shared" si="2"/>
        <v>1.65</v>
      </c>
      <c r="O48">
        <v>9.81</v>
      </c>
    </row>
    <row r="49" spans="1:15" x14ac:dyDescent="0.2">
      <c r="A49">
        <v>1066</v>
      </c>
      <c r="B49" t="s">
        <v>91</v>
      </c>
      <c r="C49" t="s">
        <v>92</v>
      </c>
      <c r="D49" s="1">
        <v>4.5177320999999999E-2</v>
      </c>
      <c r="E49">
        <v>1.6500000000000001E-2</v>
      </c>
      <c r="F49">
        <v>0.13281000000000001</v>
      </c>
      <c r="G49" s="2">
        <v>13.3</v>
      </c>
      <c r="H49" s="2">
        <v>0.6</v>
      </c>
      <c r="I49" s="2">
        <v>10.3</v>
      </c>
      <c r="J49" t="s">
        <v>78</v>
      </c>
      <c r="K49">
        <f t="shared" si="3"/>
        <v>5.3760369513235796E-2</v>
      </c>
      <c r="L49" s="2">
        <f t="shared" si="4"/>
        <v>0.84034617710128179</v>
      </c>
      <c r="M49">
        <v>3.97</v>
      </c>
      <c r="N49">
        <f t="shared" si="2"/>
        <v>1.65</v>
      </c>
      <c r="O49">
        <v>9.81</v>
      </c>
    </row>
    <row r="50" spans="1:15" x14ac:dyDescent="0.2">
      <c r="A50">
        <v>1224</v>
      </c>
      <c r="B50" t="s">
        <v>44</v>
      </c>
      <c r="C50" t="s">
        <v>128</v>
      </c>
      <c r="D50" s="1">
        <v>2.7247527247527249E-2</v>
      </c>
      <c r="E50">
        <v>2E-3</v>
      </c>
      <c r="F50">
        <v>7.6960000000000001E-2</v>
      </c>
      <c r="G50" s="2">
        <v>33.729999999999997</v>
      </c>
      <c r="H50" s="2">
        <v>1.73</v>
      </c>
      <c r="I50" s="2">
        <v>142.43</v>
      </c>
      <c r="J50" s="2" t="s">
        <v>122</v>
      </c>
      <c r="K50">
        <f t="shared" si="3"/>
        <v>3.1721137903216928E-2</v>
      </c>
      <c r="L50" s="2">
        <f t="shared" si="4"/>
        <v>0.85897067534780969</v>
      </c>
      <c r="M50">
        <v>3.97</v>
      </c>
      <c r="N50">
        <f t="shared" si="2"/>
        <v>1.65</v>
      </c>
      <c r="O50">
        <v>9.81</v>
      </c>
    </row>
    <row r="51" spans="1:15" x14ac:dyDescent="0.2">
      <c r="A51">
        <v>1226</v>
      </c>
      <c r="B51" t="s">
        <v>44</v>
      </c>
      <c r="C51" t="s">
        <v>137</v>
      </c>
      <c r="D51" s="1">
        <v>4.120017913121362E-2</v>
      </c>
      <c r="E51">
        <v>0.01</v>
      </c>
      <c r="F51">
        <v>0.10312399999999999</v>
      </c>
      <c r="G51" s="2">
        <v>19.964400000000001</v>
      </c>
      <c r="H51" s="2">
        <v>0.70104</v>
      </c>
      <c r="I51" s="2">
        <v>25.881597785088001</v>
      </c>
      <c r="J51" s="2" t="s">
        <v>122</v>
      </c>
      <c r="K51">
        <f t="shared" si="3"/>
        <v>4.7434164902525701E-2</v>
      </c>
      <c r="L51" s="2">
        <f t="shared" si="4"/>
        <v>0.86857604041048175</v>
      </c>
      <c r="M51">
        <v>3.97</v>
      </c>
      <c r="N51">
        <f t="shared" si="2"/>
        <v>1.65</v>
      </c>
      <c r="O51">
        <v>9.81</v>
      </c>
    </row>
    <row r="52" spans="1:15" x14ac:dyDescent="0.2">
      <c r="A52">
        <v>114</v>
      </c>
      <c r="B52" t="s">
        <v>151</v>
      </c>
      <c r="C52" t="s">
        <v>171</v>
      </c>
      <c r="D52" s="1">
        <v>3.6457115999999998E-2</v>
      </c>
      <c r="E52">
        <v>6.0000000000000001E-3</v>
      </c>
      <c r="F52">
        <v>7.7799999999999994E-2</v>
      </c>
      <c r="G52" s="2">
        <v>19.399999999999999</v>
      </c>
      <c r="H52" s="2">
        <v>0.78</v>
      </c>
      <c r="I52" s="2">
        <v>25.1</v>
      </c>
      <c r="J52" s="2" t="s">
        <v>153</v>
      </c>
      <c r="K52">
        <f t="shared" si="3"/>
        <v>4.1747365255706111E-2</v>
      </c>
      <c r="L52" s="2">
        <f t="shared" si="4"/>
        <v>0.87327944594100981</v>
      </c>
      <c r="M52">
        <v>3.97</v>
      </c>
      <c r="N52">
        <f t="shared" si="2"/>
        <v>1.65</v>
      </c>
      <c r="O52">
        <v>9.81</v>
      </c>
    </row>
    <row r="53" spans="1:15" x14ac:dyDescent="0.2">
      <c r="A53">
        <v>114</v>
      </c>
      <c r="B53" t="s">
        <v>151</v>
      </c>
      <c r="C53" t="s">
        <v>171</v>
      </c>
      <c r="D53" s="1">
        <v>3.6457115999999998E-2</v>
      </c>
      <c r="E53">
        <v>6.0000000000000001E-3</v>
      </c>
      <c r="F53">
        <v>7.7799999999999994E-2</v>
      </c>
      <c r="G53" s="2">
        <v>19.399999999999999</v>
      </c>
      <c r="H53" s="2">
        <v>0.78</v>
      </c>
      <c r="I53" s="2">
        <v>25.1</v>
      </c>
      <c r="J53" t="s">
        <v>153</v>
      </c>
      <c r="K53">
        <f t="shared" si="3"/>
        <v>4.1747365255706111E-2</v>
      </c>
      <c r="L53" s="2">
        <f t="shared" si="4"/>
        <v>0.87327944594100981</v>
      </c>
      <c r="M53">
        <v>3.97</v>
      </c>
      <c r="N53">
        <f t="shared" si="2"/>
        <v>1.65</v>
      </c>
      <c r="O53">
        <v>9.81</v>
      </c>
    </row>
    <row r="54" spans="1:15" x14ac:dyDescent="0.2">
      <c r="A54">
        <v>107</v>
      </c>
      <c r="B54" t="s">
        <v>151</v>
      </c>
      <c r="C54" t="s">
        <v>166</v>
      </c>
      <c r="D54" s="1">
        <v>3.1114718999999999E-2</v>
      </c>
      <c r="E54">
        <v>3.0000000000000001E-3</v>
      </c>
      <c r="F54">
        <v>6.7199999999999996E-2</v>
      </c>
      <c r="G54" s="2">
        <v>49.1</v>
      </c>
      <c r="H54" s="2">
        <v>1.1499999999999999</v>
      </c>
      <c r="I54" s="2">
        <v>91.3</v>
      </c>
      <c r="J54" s="2" t="s">
        <v>153</v>
      </c>
      <c r="K54">
        <f t="shared" si="3"/>
        <v>3.5105209789810736E-2</v>
      </c>
      <c r="L54" s="2">
        <f t="shared" si="4"/>
        <v>0.88632767575800175</v>
      </c>
      <c r="M54">
        <v>3.97</v>
      </c>
      <c r="N54">
        <f t="shared" si="2"/>
        <v>1.65</v>
      </c>
      <c r="O54">
        <v>9.81</v>
      </c>
    </row>
    <row r="55" spans="1:15" x14ac:dyDescent="0.2">
      <c r="A55">
        <v>1367</v>
      </c>
      <c r="B55" t="s">
        <v>139</v>
      </c>
      <c r="C55" t="s">
        <v>145</v>
      </c>
      <c r="D55" s="1">
        <v>2.6499761E-2</v>
      </c>
      <c r="E55">
        <v>1.49E-3</v>
      </c>
      <c r="F55">
        <v>4.4299999999999999E-2</v>
      </c>
      <c r="G55" s="2">
        <v>29.7</v>
      </c>
      <c r="H55" s="2">
        <v>1.3</v>
      </c>
      <c r="I55" s="2">
        <v>45.6</v>
      </c>
      <c r="J55" s="2" t="s">
        <v>141</v>
      </c>
      <c r="K55">
        <f t="shared" si="3"/>
        <v>2.9470521847311172E-2</v>
      </c>
      <c r="L55" s="2">
        <f t="shared" si="4"/>
        <v>0.89919551263113384</v>
      </c>
      <c r="M55">
        <v>3.97</v>
      </c>
      <c r="N55">
        <f t="shared" si="2"/>
        <v>1.65</v>
      </c>
      <c r="O55">
        <v>9.81</v>
      </c>
    </row>
    <row r="56" spans="1:15" x14ac:dyDescent="0.2">
      <c r="A56">
        <v>52</v>
      </c>
      <c r="B56" t="s">
        <v>23</v>
      </c>
      <c r="C56" t="s">
        <v>24</v>
      </c>
      <c r="D56" s="1">
        <v>4.2842215256008356E-2</v>
      </c>
      <c r="E56">
        <v>0.01</v>
      </c>
      <c r="F56">
        <v>5.8000000000000003E-2</v>
      </c>
      <c r="G56" s="2">
        <v>4.8499999999999996</v>
      </c>
      <c r="H56" s="2">
        <v>0.41</v>
      </c>
      <c r="I56" s="2">
        <v>2</v>
      </c>
      <c r="J56" t="s">
        <v>54</v>
      </c>
      <c r="K56">
        <f t="shared" si="3"/>
        <v>4.7434164902525701E-2</v>
      </c>
      <c r="L56" s="2">
        <f t="shared" si="4"/>
        <v>0.90319320144133408</v>
      </c>
      <c r="M56">
        <v>3.97</v>
      </c>
      <c r="N56">
        <f t="shared" si="2"/>
        <v>1.65</v>
      </c>
      <c r="O56">
        <v>9.81</v>
      </c>
    </row>
    <row r="57" spans="1:15" x14ac:dyDescent="0.2">
      <c r="A57">
        <v>1294</v>
      </c>
      <c r="B57" t="s">
        <v>94</v>
      </c>
      <c r="C57" t="s">
        <v>95</v>
      </c>
      <c r="D57" s="1">
        <v>2.2285887081339717E-2</v>
      </c>
      <c r="E57">
        <v>7.2999999999999996E-4</v>
      </c>
      <c r="F57">
        <v>1.9E-2</v>
      </c>
      <c r="G57" s="2">
        <v>27.553920000000002</v>
      </c>
      <c r="H57" s="2">
        <v>0.96</v>
      </c>
      <c r="I57" s="2">
        <v>24</v>
      </c>
      <c r="J57" s="2" t="s">
        <v>96</v>
      </c>
      <c r="K57">
        <f t="shared" si="3"/>
        <v>2.4655963251813611E-2</v>
      </c>
      <c r="L57" s="2">
        <f t="shared" si="4"/>
        <v>0.90387411977102294</v>
      </c>
      <c r="M57">
        <v>3.97</v>
      </c>
      <c r="N57">
        <f t="shared" si="2"/>
        <v>1.65</v>
      </c>
      <c r="O57">
        <v>9.81</v>
      </c>
    </row>
    <row r="58" spans="1:15" x14ac:dyDescent="0.2">
      <c r="A58">
        <v>1214</v>
      </c>
      <c r="B58" t="s">
        <v>44</v>
      </c>
      <c r="C58" t="s">
        <v>133</v>
      </c>
      <c r="D58" s="1">
        <v>3.6070381231671562E-2</v>
      </c>
      <c r="E58">
        <v>5.0000000000000001E-3</v>
      </c>
      <c r="F58">
        <v>0.15747999999999998</v>
      </c>
      <c r="G58" s="2">
        <v>59.344560000000001</v>
      </c>
      <c r="H58" s="2">
        <v>1.87452</v>
      </c>
      <c r="I58" s="2">
        <v>200.20010540544001</v>
      </c>
      <c r="J58" s="2" t="s">
        <v>122</v>
      </c>
      <c r="K58">
        <f t="shared" si="3"/>
        <v>3.9887219227087413E-2</v>
      </c>
      <c r="L58" s="2">
        <f t="shared" si="4"/>
        <v>0.90430924819086322</v>
      </c>
      <c r="M58">
        <v>3.97</v>
      </c>
      <c r="N58">
        <f t="shared" si="2"/>
        <v>1.65</v>
      </c>
      <c r="O58">
        <v>9.81</v>
      </c>
    </row>
    <row r="59" spans="1:15" x14ac:dyDescent="0.2">
      <c r="A59">
        <v>75</v>
      </c>
      <c r="B59" t="s">
        <v>46</v>
      </c>
      <c r="C59" t="s">
        <v>75</v>
      </c>
      <c r="D59" s="1">
        <v>4.6050116664729697E-2</v>
      </c>
      <c r="E59">
        <v>1.2999999999999999E-2</v>
      </c>
      <c r="F59">
        <v>0.10169</v>
      </c>
      <c r="G59" s="2">
        <v>9.9060000000000006</v>
      </c>
      <c r="H59" s="2">
        <v>0.59436</v>
      </c>
      <c r="I59" s="2">
        <v>5.4651513922559998</v>
      </c>
      <c r="J59" t="s">
        <v>67</v>
      </c>
      <c r="K59">
        <f t="shared" si="3"/>
        <v>5.0649725630777707E-2</v>
      </c>
      <c r="L59" s="2">
        <f t="shared" si="4"/>
        <v>0.90918787991907657</v>
      </c>
      <c r="M59">
        <v>3.97</v>
      </c>
      <c r="N59">
        <f t="shared" si="2"/>
        <v>1.65</v>
      </c>
      <c r="O59">
        <v>9.81</v>
      </c>
    </row>
    <row r="60" spans="1:15" x14ac:dyDescent="0.2">
      <c r="A60">
        <v>883</v>
      </c>
      <c r="B60" t="s">
        <v>226</v>
      </c>
      <c r="C60" t="s">
        <v>237</v>
      </c>
      <c r="D60" s="1">
        <v>3.0383838383838381E-2</v>
      </c>
      <c r="E60">
        <v>2.3999999999999998E-3</v>
      </c>
      <c r="F60">
        <v>4.4999999999999998E-2</v>
      </c>
      <c r="G60" s="2">
        <v>30</v>
      </c>
      <c r="H60" s="2">
        <v>0.94</v>
      </c>
      <c r="I60" s="2">
        <v>42</v>
      </c>
      <c r="J60" t="s">
        <v>228</v>
      </c>
      <c r="K60">
        <f t="shared" si="3"/>
        <v>3.3200457591009647E-2</v>
      </c>
      <c r="L60" s="2">
        <f t="shared" si="4"/>
        <v>0.91516324136646909</v>
      </c>
      <c r="M60">
        <v>3.97</v>
      </c>
      <c r="N60">
        <f t="shared" si="2"/>
        <v>1.65</v>
      </c>
      <c r="O60">
        <v>9.81</v>
      </c>
    </row>
    <row r="61" spans="1:15" x14ac:dyDescent="0.2">
      <c r="A61">
        <v>41</v>
      </c>
      <c r="B61" t="s">
        <v>29</v>
      </c>
      <c r="C61" t="s">
        <v>39</v>
      </c>
      <c r="D61" s="1">
        <v>3.9855936413313461E-2</v>
      </c>
      <c r="E61">
        <v>7.1000000000000004E-3</v>
      </c>
      <c r="F61">
        <v>0.122</v>
      </c>
      <c r="G61" s="2">
        <v>31</v>
      </c>
      <c r="H61" s="2">
        <v>1.1299999999999999</v>
      </c>
      <c r="I61" s="2">
        <v>72.2</v>
      </c>
      <c r="J61" t="s">
        <v>55</v>
      </c>
      <c r="K61">
        <f t="shared" si="3"/>
        <v>4.3541746622806493E-2</v>
      </c>
      <c r="L61" s="2">
        <f t="shared" si="4"/>
        <v>0.91534996881446962</v>
      </c>
      <c r="M61">
        <v>3.97</v>
      </c>
      <c r="N61">
        <f t="shared" si="2"/>
        <v>1.65</v>
      </c>
      <c r="O61">
        <v>9.81</v>
      </c>
    </row>
    <row r="62" spans="1:15" x14ac:dyDescent="0.2">
      <c r="A62">
        <v>735</v>
      </c>
      <c r="B62" t="s">
        <v>27</v>
      </c>
      <c r="C62" t="s">
        <v>104</v>
      </c>
      <c r="D62" s="1">
        <v>4.4034996233849009E-2</v>
      </c>
      <c r="E62">
        <v>0.01</v>
      </c>
      <c r="F62">
        <v>0.1046</v>
      </c>
      <c r="G62" s="2">
        <v>17.62</v>
      </c>
      <c r="H62" s="2">
        <v>0.76</v>
      </c>
      <c r="I62" s="2">
        <v>26.36</v>
      </c>
      <c r="J62" s="2" t="s">
        <v>102</v>
      </c>
      <c r="K62">
        <f t="shared" si="3"/>
        <v>4.7434164902525701E-2</v>
      </c>
      <c r="L62" s="2">
        <f t="shared" si="4"/>
        <v>0.92833923237266269</v>
      </c>
      <c r="M62">
        <v>3.97</v>
      </c>
      <c r="N62">
        <f t="shared" si="2"/>
        <v>1.65</v>
      </c>
      <c r="O62">
        <v>9.81</v>
      </c>
    </row>
    <row r="63" spans="1:15" x14ac:dyDescent="0.2">
      <c r="A63">
        <v>95</v>
      </c>
      <c r="B63" t="s">
        <v>151</v>
      </c>
      <c r="C63" t="s">
        <v>181</v>
      </c>
      <c r="D63" s="1">
        <v>4.6119734000000003E-2</v>
      </c>
      <c r="E63">
        <v>1.2E-2</v>
      </c>
      <c r="F63">
        <v>4.1000000000000002E-2</v>
      </c>
      <c r="G63" s="2">
        <v>8.9</v>
      </c>
      <c r="H63" s="2">
        <v>0.26</v>
      </c>
      <c r="I63" s="2">
        <v>4.3</v>
      </c>
      <c r="J63" t="s">
        <v>153</v>
      </c>
      <c r="K63">
        <f t="shared" si="3"/>
        <v>4.9646263794703091E-2</v>
      </c>
      <c r="L63" s="2">
        <f t="shared" si="4"/>
        <v>0.92896686426825648</v>
      </c>
      <c r="M63">
        <v>3.97</v>
      </c>
      <c r="N63">
        <f t="shared" si="2"/>
        <v>1.65</v>
      </c>
      <c r="O63">
        <v>9.81</v>
      </c>
    </row>
    <row r="64" spans="1:15" x14ac:dyDescent="0.2">
      <c r="A64">
        <v>925</v>
      </c>
      <c r="B64" t="s">
        <v>49</v>
      </c>
      <c r="C64" t="s">
        <v>63</v>
      </c>
      <c r="D64" s="1">
        <v>4.9354838709677419E-2</v>
      </c>
      <c r="E64">
        <v>1.5299999999999999E-2</v>
      </c>
      <c r="F64">
        <v>6.2E-2</v>
      </c>
      <c r="G64" s="2">
        <v>6.4</v>
      </c>
      <c r="H64" s="2">
        <v>0.33</v>
      </c>
      <c r="I64" s="2">
        <v>2.5</v>
      </c>
      <c r="J64" t="s">
        <v>2</v>
      </c>
      <c r="K64">
        <f t="shared" si="3"/>
        <v>5.2755059447335668E-2</v>
      </c>
      <c r="L64" s="2">
        <f t="shared" si="4"/>
        <v>0.93554702101980147</v>
      </c>
      <c r="M64">
        <v>3.97</v>
      </c>
      <c r="N64">
        <f t="shared" si="2"/>
        <v>1.65</v>
      </c>
      <c r="O64">
        <v>9.81</v>
      </c>
    </row>
    <row r="65" spans="1:17" x14ac:dyDescent="0.2">
      <c r="A65">
        <v>839</v>
      </c>
      <c r="B65" t="s">
        <v>82</v>
      </c>
      <c r="C65" t="s">
        <v>198</v>
      </c>
      <c r="D65" s="1">
        <v>3.3742331E-2</v>
      </c>
      <c r="E65">
        <v>3.3E-3</v>
      </c>
      <c r="F65">
        <v>6.5199999999999994E-2</v>
      </c>
      <c r="G65" s="2">
        <v>46.6</v>
      </c>
      <c r="H65" s="2">
        <v>1.1000000000000001</v>
      </c>
      <c r="I65" s="2">
        <v>85.2</v>
      </c>
      <c r="J65" t="s">
        <v>189</v>
      </c>
      <c r="K65">
        <f t="shared" si="3"/>
        <v>3.5951725903926451E-2</v>
      </c>
      <c r="L65" s="2">
        <f t="shared" si="4"/>
        <v>0.93854551211725967</v>
      </c>
      <c r="M65">
        <v>3.97</v>
      </c>
      <c r="N65">
        <f t="shared" si="2"/>
        <v>1.65</v>
      </c>
      <c r="O65">
        <v>9.81</v>
      </c>
    </row>
    <row r="66" spans="1:17" x14ac:dyDescent="0.2">
      <c r="A66">
        <v>733</v>
      </c>
      <c r="B66" t="s">
        <v>27</v>
      </c>
      <c r="C66" t="s">
        <v>111</v>
      </c>
      <c r="D66" s="1">
        <v>4.5804003481288075E-2</v>
      </c>
      <c r="E66">
        <v>1.0999999999999999E-2</v>
      </c>
      <c r="F66">
        <v>0.1149</v>
      </c>
      <c r="G66" s="2">
        <v>22.067520000000002</v>
      </c>
      <c r="H66" s="2">
        <v>0.79</v>
      </c>
      <c r="I66" s="2">
        <v>30.04</v>
      </c>
      <c r="J66" s="2" t="s">
        <v>112</v>
      </c>
      <c r="K66">
        <f t="shared" ref="K66:K97" si="5">0.15 * (E66^0.25)</f>
        <v>4.8577977606965493E-2</v>
      </c>
      <c r="L66" s="2">
        <f t="shared" ref="L66:L97" si="6">D66/K66</f>
        <v>0.94289646744619393</v>
      </c>
      <c r="M66">
        <v>3.97</v>
      </c>
      <c r="N66">
        <f t="shared" si="2"/>
        <v>1.65</v>
      </c>
      <c r="O66">
        <v>9.81</v>
      </c>
    </row>
    <row r="67" spans="1:17" x14ac:dyDescent="0.2">
      <c r="A67">
        <v>29</v>
      </c>
      <c r="B67" t="s">
        <v>29</v>
      </c>
      <c r="C67" t="s">
        <v>37</v>
      </c>
      <c r="D67" s="1">
        <v>3.9067126965861142E-2</v>
      </c>
      <c r="E67">
        <v>5.7999999999999996E-3</v>
      </c>
      <c r="F67">
        <v>7.9000000000000001E-2</v>
      </c>
      <c r="G67" s="2">
        <v>24.9</v>
      </c>
      <c r="H67" s="2">
        <v>0.878</v>
      </c>
      <c r="I67" s="2">
        <v>42</v>
      </c>
      <c r="J67" t="s">
        <v>55</v>
      </c>
      <c r="K67">
        <f t="shared" si="5"/>
        <v>4.1395035316078417E-2</v>
      </c>
      <c r="L67" s="2">
        <f t="shared" si="6"/>
        <v>0.94376358583965059</v>
      </c>
      <c r="M67">
        <v>3.97</v>
      </c>
      <c r="N67">
        <f t="shared" ref="N67:N130" si="7">(2650-1000)/1000</f>
        <v>1.65</v>
      </c>
      <c r="O67">
        <v>9.81</v>
      </c>
    </row>
    <row r="68" spans="1:17" x14ac:dyDescent="0.2">
      <c r="A68">
        <v>956</v>
      </c>
      <c r="B68" t="s">
        <v>100</v>
      </c>
      <c r="C68" t="s">
        <v>108</v>
      </c>
      <c r="D68" s="1">
        <v>5.1948052000000002E-2</v>
      </c>
      <c r="E68">
        <v>1.7999999999999999E-2</v>
      </c>
      <c r="F68">
        <v>0.105</v>
      </c>
      <c r="G68" s="2">
        <v>10.1</v>
      </c>
      <c r="H68" s="2">
        <v>0.5</v>
      </c>
      <c r="I68" s="2">
        <v>9.5</v>
      </c>
      <c r="J68" s="2" t="s">
        <v>102</v>
      </c>
      <c r="K68">
        <f t="shared" si="5"/>
        <v>5.4942622522270598E-2</v>
      </c>
      <c r="L68" s="2">
        <f t="shared" si="6"/>
        <v>0.94549640361530307</v>
      </c>
      <c r="M68">
        <v>3.97</v>
      </c>
      <c r="N68">
        <f t="shared" si="7"/>
        <v>1.65</v>
      </c>
      <c r="O68">
        <v>9.81</v>
      </c>
    </row>
    <row r="69" spans="1:17" x14ac:dyDescent="0.2">
      <c r="A69">
        <v>66</v>
      </c>
      <c r="B69" t="s">
        <v>46</v>
      </c>
      <c r="C69" t="s">
        <v>48</v>
      </c>
      <c r="D69" s="1">
        <v>5.5633328098482732E-2</v>
      </c>
      <c r="E69">
        <v>2.3599999999999999E-2</v>
      </c>
      <c r="F69">
        <v>0.17945</v>
      </c>
      <c r="G69" s="2">
        <v>22.326600000000003</v>
      </c>
      <c r="H69" s="2">
        <v>0.69799199999999995</v>
      </c>
      <c r="I69" s="2">
        <v>14.356641222144001</v>
      </c>
      <c r="J69" t="s">
        <v>56</v>
      </c>
      <c r="K69">
        <f t="shared" si="5"/>
        <v>5.8792138815838918E-2</v>
      </c>
      <c r="L69" s="2">
        <f t="shared" si="6"/>
        <v>0.94627154614580566</v>
      </c>
      <c r="M69">
        <v>3.97</v>
      </c>
      <c r="N69">
        <f t="shared" si="7"/>
        <v>1.65</v>
      </c>
      <c r="O69">
        <v>9.81</v>
      </c>
    </row>
    <row r="70" spans="1:17" x14ac:dyDescent="0.2">
      <c r="A70">
        <v>26</v>
      </c>
      <c r="B70" t="s">
        <v>29</v>
      </c>
      <c r="C70" t="s">
        <v>38</v>
      </c>
      <c r="D70" s="1">
        <v>4.0650682650682654E-2</v>
      </c>
      <c r="E70">
        <v>6.7000000000000002E-3</v>
      </c>
      <c r="F70">
        <v>9.0999999999999998E-2</v>
      </c>
      <c r="G70" s="2">
        <v>26</v>
      </c>
      <c r="H70" s="2">
        <v>0.91100000000000003</v>
      </c>
      <c r="I70" s="2">
        <v>37.5</v>
      </c>
      <c r="J70" t="s">
        <v>55</v>
      </c>
      <c r="K70">
        <f t="shared" si="5"/>
        <v>4.2915083288644573E-2</v>
      </c>
      <c r="L70" s="2">
        <f t="shared" si="6"/>
        <v>0.94723531997522459</v>
      </c>
      <c r="M70">
        <v>3.97</v>
      </c>
      <c r="N70">
        <f t="shared" si="7"/>
        <v>1.65</v>
      </c>
      <c r="O70">
        <v>9.81</v>
      </c>
    </row>
    <row r="71" spans="1:17" x14ac:dyDescent="0.2">
      <c r="A71">
        <v>1012</v>
      </c>
      <c r="B71" t="s">
        <v>192</v>
      </c>
      <c r="C71" t="s">
        <v>193</v>
      </c>
      <c r="D71" s="1">
        <v>3.0680246447881306E-2</v>
      </c>
      <c r="E71">
        <v>2E-3</v>
      </c>
      <c r="F71">
        <v>2.41E-2</v>
      </c>
      <c r="G71" s="2">
        <v>8.66</v>
      </c>
      <c r="H71" s="2">
        <v>0.61</v>
      </c>
      <c r="I71" s="2">
        <v>5.8</v>
      </c>
      <c r="J71" t="s">
        <v>189</v>
      </c>
      <c r="K71">
        <f t="shared" si="5"/>
        <v>3.1721137903216928E-2</v>
      </c>
      <c r="L71" s="2">
        <f t="shared" si="6"/>
        <v>0.96718618800777434</v>
      </c>
      <c r="M71">
        <v>3.97</v>
      </c>
      <c r="N71">
        <f t="shared" si="7"/>
        <v>1.65</v>
      </c>
      <c r="O71">
        <v>9.81</v>
      </c>
    </row>
    <row r="72" spans="1:17" x14ac:dyDescent="0.2">
      <c r="A72">
        <v>731</v>
      </c>
      <c r="B72" t="s">
        <v>27</v>
      </c>
      <c r="C72" t="s">
        <v>33</v>
      </c>
      <c r="D72" s="1">
        <v>3.6851375152418382E-2</v>
      </c>
      <c r="E72">
        <v>4.0000000000000001E-3</v>
      </c>
      <c r="F72">
        <v>6.7099999999999993E-2</v>
      </c>
      <c r="G72" s="2">
        <v>22.59</v>
      </c>
      <c r="H72" s="2">
        <v>1.02</v>
      </c>
      <c r="I72" s="2">
        <v>36.36</v>
      </c>
      <c r="J72" t="s">
        <v>55</v>
      </c>
      <c r="K72">
        <f t="shared" si="5"/>
        <v>3.7723002890488071E-2</v>
      </c>
      <c r="L72" s="2">
        <f t="shared" si="6"/>
        <v>0.97689399911772479</v>
      </c>
      <c r="M72">
        <v>3.97</v>
      </c>
      <c r="N72">
        <f t="shared" si="7"/>
        <v>1.65</v>
      </c>
      <c r="O72">
        <v>9.81</v>
      </c>
    </row>
    <row r="73" spans="1:17" x14ac:dyDescent="0.2">
      <c r="A73">
        <v>1227</v>
      </c>
      <c r="B73" t="s">
        <v>44</v>
      </c>
      <c r="C73" t="s">
        <v>126</v>
      </c>
      <c r="D73" s="1">
        <v>3.1168831168831169E-2</v>
      </c>
      <c r="E73">
        <v>2E-3</v>
      </c>
      <c r="F73">
        <v>2.4892000000000001E-2</v>
      </c>
      <c r="G73" s="2">
        <v>11.75004</v>
      </c>
      <c r="H73" s="2">
        <v>0.64007999999999998</v>
      </c>
      <c r="I73" s="2">
        <v>6.4279241763839998</v>
      </c>
      <c r="J73" s="2" t="s">
        <v>122</v>
      </c>
      <c r="K73">
        <f t="shared" si="5"/>
        <v>3.1721137903216928E-2</v>
      </c>
      <c r="L73" s="2">
        <f t="shared" si="6"/>
        <v>0.98258868467862404</v>
      </c>
      <c r="M73">
        <v>3.97</v>
      </c>
      <c r="N73">
        <f t="shared" si="7"/>
        <v>1.65</v>
      </c>
      <c r="O73">
        <v>9.81</v>
      </c>
    </row>
    <row r="74" spans="1:17" x14ac:dyDescent="0.2">
      <c r="A74">
        <v>833</v>
      </c>
      <c r="B74" t="s">
        <v>82</v>
      </c>
      <c r="C74" t="s">
        <v>190</v>
      </c>
      <c r="D74" s="1">
        <v>2.9542738999999998E-2</v>
      </c>
      <c r="E74">
        <v>1.6000000000000001E-3</v>
      </c>
      <c r="F74">
        <v>5.5800000000000002E-2</v>
      </c>
      <c r="G74" s="2">
        <v>45.4</v>
      </c>
      <c r="H74" s="2">
        <v>1.7</v>
      </c>
      <c r="I74" s="2">
        <v>104.8</v>
      </c>
      <c r="J74" t="s">
        <v>189</v>
      </c>
      <c r="K74">
        <f t="shared" si="5"/>
        <v>0.03</v>
      </c>
      <c r="L74" s="2">
        <f t="shared" si="6"/>
        <v>0.9847579666666666</v>
      </c>
      <c r="M74">
        <v>3.97</v>
      </c>
      <c r="N74">
        <f t="shared" si="7"/>
        <v>1.65</v>
      </c>
      <c r="O74">
        <v>9.81</v>
      </c>
    </row>
    <row r="75" spans="1:17" x14ac:dyDescent="0.2">
      <c r="A75">
        <v>1048</v>
      </c>
      <c r="B75" t="s">
        <v>84</v>
      </c>
      <c r="C75" t="s">
        <v>85</v>
      </c>
      <c r="D75" s="1">
        <v>3.4632034999999999E-2</v>
      </c>
      <c r="E75">
        <v>3.0000000000000001E-3</v>
      </c>
      <c r="F75">
        <v>8.4000000000000005E-2</v>
      </c>
      <c r="G75" s="2">
        <v>23.7</v>
      </c>
      <c r="H75" s="2">
        <v>1.6</v>
      </c>
      <c r="I75" s="2">
        <v>76.900000000000006</v>
      </c>
      <c r="J75" t="s">
        <v>78</v>
      </c>
      <c r="K75">
        <f t="shared" si="5"/>
        <v>3.5105209789810736E-2</v>
      </c>
      <c r="L75" s="2">
        <f t="shared" si="6"/>
        <v>0.98652123737064012</v>
      </c>
      <c r="M75">
        <v>3.97</v>
      </c>
      <c r="N75">
        <f t="shared" si="7"/>
        <v>1.65</v>
      </c>
      <c r="O75">
        <v>9.81</v>
      </c>
    </row>
    <row r="76" spans="1:17" x14ac:dyDescent="0.2">
      <c r="A76">
        <v>167</v>
      </c>
      <c r="B76" t="s">
        <v>105</v>
      </c>
      <c r="C76" t="s">
        <v>106</v>
      </c>
      <c r="D76" s="1">
        <v>5.0909090909090911E-2</v>
      </c>
      <c r="E76">
        <v>1.4E-2</v>
      </c>
      <c r="F76">
        <v>0.04</v>
      </c>
      <c r="G76" s="2">
        <v>2.0699999999999998</v>
      </c>
      <c r="H76" s="2">
        <v>0.24</v>
      </c>
      <c r="I76" s="2">
        <v>0.56999999999999995</v>
      </c>
      <c r="J76" s="2" t="s">
        <v>102</v>
      </c>
      <c r="K76">
        <f t="shared" si="5"/>
        <v>5.1596859423755886E-2</v>
      </c>
      <c r="L76" s="2">
        <f t="shared" si="6"/>
        <v>0.98667034152182687</v>
      </c>
      <c r="M76">
        <v>3.97</v>
      </c>
      <c r="N76">
        <f t="shared" si="7"/>
        <v>1.65</v>
      </c>
      <c r="O76">
        <v>9.81</v>
      </c>
    </row>
    <row r="77" spans="1:17" x14ac:dyDescent="0.2">
      <c r="A77">
        <v>842</v>
      </c>
      <c r="B77" t="s">
        <v>82</v>
      </c>
      <c r="C77" t="s">
        <v>211</v>
      </c>
      <c r="D77" s="1">
        <v>3.9776405000000001E-2</v>
      </c>
      <c r="E77">
        <v>5.1999999999999998E-3</v>
      </c>
      <c r="F77">
        <v>0.10299999999999999</v>
      </c>
      <c r="G77" s="2">
        <v>31.4</v>
      </c>
      <c r="H77" s="2">
        <v>1.3</v>
      </c>
      <c r="I77" s="2">
        <v>83.8</v>
      </c>
      <c r="J77" t="s">
        <v>212</v>
      </c>
      <c r="K77">
        <f t="shared" si="5"/>
        <v>4.0280244214239751E-2</v>
      </c>
      <c r="L77" s="2">
        <f t="shared" si="6"/>
        <v>0.9874916544308926</v>
      </c>
      <c r="M77">
        <v>3.97</v>
      </c>
      <c r="N77">
        <f t="shared" si="7"/>
        <v>1.65</v>
      </c>
      <c r="O77">
        <v>9.81</v>
      </c>
    </row>
    <row r="78" spans="1:17" x14ac:dyDescent="0.2">
      <c r="A78">
        <v>1646</v>
      </c>
      <c r="B78" t="s">
        <v>0</v>
      </c>
      <c r="C78" t="s">
        <v>31</v>
      </c>
      <c r="D78" s="1">
        <v>3.6363636363636362E-2</v>
      </c>
      <c r="E78">
        <v>3.5999999999999999E-3</v>
      </c>
      <c r="F78">
        <v>4.2000000000000003E-2</v>
      </c>
      <c r="G78" s="2">
        <v>23.5</v>
      </c>
      <c r="H78" s="2">
        <v>0.7</v>
      </c>
      <c r="I78" s="2">
        <v>27.5</v>
      </c>
      <c r="J78" t="s">
        <v>55</v>
      </c>
      <c r="K78">
        <f t="shared" si="5"/>
        <v>3.6742346141747671E-2</v>
      </c>
      <c r="L78" s="2">
        <f t="shared" si="6"/>
        <v>0.98969282536694059</v>
      </c>
      <c r="M78">
        <v>3.97</v>
      </c>
      <c r="N78">
        <f t="shared" si="7"/>
        <v>1.65</v>
      </c>
      <c r="O78">
        <v>9.81</v>
      </c>
    </row>
    <row r="79" spans="1:17" x14ac:dyDescent="0.2">
      <c r="A79">
        <v>919</v>
      </c>
      <c r="B79" t="s">
        <v>49</v>
      </c>
      <c r="C79" t="s">
        <v>62</v>
      </c>
      <c r="D79" s="1">
        <v>3.6060606060606064E-2</v>
      </c>
      <c r="E79">
        <v>3.3999999999999998E-3</v>
      </c>
      <c r="F79">
        <v>0.104</v>
      </c>
      <c r="G79" s="2">
        <v>36.299999999999997</v>
      </c>
      <c r="H79" s="2">
        <v>1.82</v>
      </c>
      <c r="I79" s="2">
        <v>118</v>
      </c>
      <c r="J79" t="s">
        <v>2</v>
      </c>
      <c r="K79">
        <f t="shared" si="5"/>
        <v>3.6221046041496271E-2</v>
      </c>
      <c r="L79" s="2">
        <f t="shared" si="6"/>
        <v>0.99557053154383224</v>
      </c>
      <c r="M79">
        <v>3.97</v>
      </c>
      <c r="N79">
        <f t="shared" si="7"/>
        <v>1.65</v>
      </c>
      <c r="O79">
        <v>9.81</v>
      </c>
    </row>
    <row r="80" spans="1:17" x14ac:dyDescent="0.2">
      <c r="A80">
        <v>123</v>
      </c>
      <c r="B80" t="s">
        <v>151</v>
      </c>
      <c r="C80" t="s">
        <v>177</v>
      </c>
      <c r="D80" s="1">
        <v>4.5010363999999997E-2</v>
      </c>
      <c r="E80">
        <v>8.0000000000000002E-3</v>
      </c>
      <c r="F80">
        <v>6.1400000000000003E-2</v>
      </c>
      <c r="G80" s="2">
        <v>11.1</v>
      </c>
      <c r="H80" s="2">
        <v>0.56999999999999995</v>
      </c>
      <c r="I80" s="2">
        <v>8.6</v>
      </c>
      <c r="J80" t="s">
        <v>153</v>
      </c>
      <c r="K80">
        <f t="shared" si="5"/>
        <v>4.4860463436636612E-2</v>
      </c>
      <c r="L80" s="2">
        <f t="shared" si="6"/>
        <v>1.0033414849486588</v>
      </c>
      <c r="M80">
        <v>3.97</v>
      </c>
      <c r="N80">
        <f t="shared" si="7"/>
        <v>1.65</v>
      </c>
      <c r="O80">
        <v>9.81</v>
      </c>
      <c r="P80">
        <f t="shared" ref="P80:P143" si="8">M80*(SQRT(N80))*(SQRT(O80))*((D80-K80)^(3/2))*(F80^(3/2))</f>
        <v>4.4598929734363558E-7</v>
      </c>
      <c r="Q80">
        <f>P80*G80</f>
        <v>4.9504812005143547E-6</v>
      </c>
    </row>
    <row r="81" spans="1:17" x14ac:dyDescent="0.2">
      <c r="A81">
        <v>44</v>
      </c>
      <c r="B81" t="s">
        <v>29</v>
      </c>
      <c r="C81" t="s">
        <v>40</v>
      </c>
      <c r="D81" s="1">
        <v>5.3549190535491911E-2</v>
      </c>
      <c r="E81">
        <v>1.4999999999999999E-2</v>
      </c>
      <c r="F81">
        <v>7.2999999999999995E-2</v>
      </c>
      <c r="G81" s="2">
        <v>9</v>
      </c>
      <c r="H81" s="2">
        <v>0.43</v>
      </c>
      <c r="I81" s="2">
        <v>8.4</v>
      </c>
      <c r="J81" t="s">
        <v>55</v>
      </c>
      <c r="K81">
        <f t="shared" si="5"/>
        <v>5.2494532673708745E-2</v>
      </c>
      <c r="L81" s="2">
        <f t="shared" si="6"/>
        <v>1.0200908134250595</v>
      </c>
      <c r="M81">
        <v>3.97</v>
      </c>
      <c r="N81">
        <f t="shared" si="7"/>
        <v>1.65</v>
      </c>
      <c r="O81">
        <v>9.81</v>
      </c>
      <c r="P81">
        <f t="shared" si="8"/>
        <v>1.0789930922314361E-5</v>
      </c>
      <c r="Q81">
        <f t="shared" ref="Q81:Q144" si="9">P81*G81</f>
        <v>9.7109378300829256E-5</v>
      </c>
    </row>
    <row r="82" spans="1:17" x14ac:dyDescent="0.2">
      <c r="A82">
        <v>1309</v>
      </c>
      <c r="B82" t="s">
        <v>94</v>
      </c>
      <c r="C82" t="s">
        <v>97</v>
      </c>
      <c r="D82" s="1">
        <v>3.054157575757576E-2</v>
      </c>
      <c r="E82">
        <v>1.5499999999999999E-3</v>
      </c>
      <c r="F82">
        <v>2.1000000000000001E-2</v>
      </c>
      <c r="G82" s="2">
        <v>26.60904</v>
      </c>
      <c r="H82" s="2">
        <v>0.68</v>
      </c>
      <c r="I82" s="2">
        <v>18.7</v>
      </c>
      <c r="J82" s="2" t="s">
        <v>96</v>
      </c>
      <c r="K82">
        <f t="shared" si="5"/>
        <v>2.9762827248538209E-2</v>
      </c>
      <c r="L82" s="2">
        <f t="shared" si="6"/>
        <v>1.0261651389007675</v>
      </c>
      <c r="M82">
        <v>3.97</v>
      </c>
      <c r="N82">
        <f t="shared" si="7"/>
        <v>1.65</v>
      </c>
      <c r="O82">
        <v>9.81</v>
      </c>
      <c r="P82">
        <f t="shared" si="8"/>
        <v>1.0563109137889166E-6</v>
      </c>
      <c r="Q82">
        <f t="shared" si="9"/>
        <v>2.8107419357445834E-5</v>
      </c>
    </row>
    <row r="83" spans="1:17" x14ac:dyDescent="0.2">
      <c r="A83">
        <v>135</v>
      </c>
      <c r="B83" t="s">
        <v>151</v>
      </c>
      <c r="C83" t="s">
        <v>152</v>
      </c>
      <c r="D83" s="1">
        <v>2.7406259314456036E-2</v>
      </c>
      <c r="E83">
        <v>1E-3</v>
      </c>
      <c r="F83">
        <v>2.4399999999999998E-2</v>
      </c>
      <c r="G83" s="2">
        <f>63.7*0.3048</f>
        <v>19.415760000000002</v>
      </c>
      <c r="H83" s="2">
        <v>1.1033759999999999</v>
      </c>
      <c r="I83" s="2">
        <v>17.103375341568</v>
      </c>
      <c r="J83" s="2" t="s">
        <v>153</v>
      </c>
      <c r="K83">
        <f t="shared" si="5"/>
        <v>2.6674191150583844E-2</v>
      </c>
      <c r="L83" s="2">
        <f t="shared" si="6"/>
        <v>1.027444812093437</v>
      </c>
      <c r="M83">
        <v>3.97</v>
      </c>
      <c r="N83">
        <f t="shared" si="7"/>
        <v>1.65</v>
      </c>
      <c r="O83">
        <v>9.81</v>
      </c>
      <c r="P83">
        <f t="shared" si="8"/>
        <v>1.2058103384156026E-6</v>
      </c>
      <c r="Q83">
        <f t="shared" si="9"/>
        <v>2.3411724136196122E-5</v>
      </c>
    </row>
    <row r="84" spans="1:17" x14ac:dyDescent="0.2">
      <c r="A84">
        <v>210</v>
      </c>
      <c r="B84" t="s">
        <v>87</v>
      </c>
      <c r="C84" t="s">
        <v>161</v>
      </c>
      <c r="D84" s="1">
        <v>3.2760033000000001E-2</v>
      </c>
      <c r="E84">
        <v>2E-3</v>
      </c>
      <c r="F84">
        <v>4.8099999999999997E-2</v>
      </c>
      <c r="G84" s="2">
        <v>21.2</v>
      </c>
      <c r="H84" s="2">
        <v>1.3</v>
      </c>
      <c r="I84" s="2">
        <v>50.2</v>
      </c>
      <c r="J84" s="2" t="s">
        <v>153</v>
      </c>
      <c r="K84">
        <f t="shared" si="5"/>
        <v>3.1721137903216928E-2</v>
      </c>
      <c r="L84" s="2">
        <f t="shared" si="6"/>
        <v>1.0327508773472378</v>
      </c>
      <c r="M84">
        <v>3.97</v>
      </c>
      <c r="N84">
        <f t="shared" si="7"/>
        <v>1.65</v>
      </c>
      <c r="O84">
        <v>9.81</v>
      </c>
      <c r="P84">
        <f t="shared" si="8"/>
        <v>5.6421177031595828E-6</v>
      </c>
      <c r="Q84">
        <f t="shared" si="9"/>
        <v>1.1961289530698315E-4</v>
      </c>
    </row>
    <row r="85" spans="1:17" x14ac:dyDescent="0.2">
      <c r="A85">
        <v>901</v>
      </c>
      <c r="B85" t="s">
        <v>226</v>
      </c>
      <c r="C85" t="s">
        <v>234</v>
      </c>
      <c r="D85" s="1">
        <v>2.1435406698564596E-2</v>
      </c>
      <c r="E85">
        <v>3.5E-4</v>
      </c>
      <c r="F85">
        <v>3.7999999999999999E-2</v>
      </c>
      <c r="G85" s="2">
        <v>123</v>
      </c>
      <c r="H85" s="2">
        <v>3.84</v>
      </c>
      <c r="I85" s="2">
        <v>1018</v>
      </c>
      <c r="J85" t="s">
        <v>228</v>
      </c>
      <c r="K85">
        <f t="shared" si="5"/>
        <v>2.0516735998010707E-2</v>
      </c>
      <c r="L85" s="2">
        <f t="shared" si="6"/>
        <v>1.0447766496894517</v>
      </c>
      <c r="M85">
        <v>3.97</v>
      </c>
      <c r="N85">
        <f t="shared" si="7"/>
        <v>1.65</v>
      </c>
      <c r="O85">
        <v>9.81</v>
      </c>
      <c r="P85">
        <f t="shared" si="8"/>
        <v>3.2944443495319596E-6</v>
      </c>
      <c r="Q85">
        <f t="shared" si="9"/>
        <v>4.0521665499243102E-4</v>
      </c>
    </row>
    <row r="86" spans="1:17" x14ac:dyDescent="0.2">
      <c r="A86">
        <v>76</v>
      </c>
      <c r="B86" t="s">
        <v>46</v>
      </c>
      <c r="C86" t="s">
        <v>72</v>
      </c>
      <c r="D86" s="1">
        <v>4.2433412135539805E-2</v>
      </c>
      <c r="E86">
        <v>5.3E-3</v>
      </c>
      <c r="F86">
        <v>3.807E-2</v>
      </c>
      <c r="G86" s="2">
        <v>9.6621600000000001</v>
      </c>
      <c r="H86" s="2">
        <v>0.50292000000000003</v>
      </c>
      <c r="I86" s="2">
        <v>4.615645994496</v>
      </c>
      <c r="J86" t="s">
        <v>67</v>
      </c>
      <c r="K86">
        <f t="shared" si="5"/>
        <v>4.0472518146121274E-2</v>
      </c>
      <c r="L86" s="2">
        <f t="shared" si="6"/>
        <v>1.0484500119893443</v>
      </c>
      <c r="M86">
        <v>3.97</v>
      </c>
      <c r="N86">
        <f t="shared" si="7"/>
        <v>1.65</v>
      </c>
      <c r="O86">
        <v>9.81</v>
      </c>
      <c r="P86">
        <f t="shared" si="8"/>
        <v>1.0302021947038053E-5</v>
      </c>
      <c r="Q86">
        <f t="shared" si="9"/>
        <v>9.9539784375793196E-5</v>
      </c>
    </row>
    <row r="87" spans="1:17" x14ac:dyDescent="0.2">
      <c r="A87">
        <v>823</v>
      </c>
      <c r="B87" t="s">
        <v>82</v>
      </c>
      <c r="C87" t="s">
        <v>200</v>
      </c>
      <c r="D87" s="1">
        <v>3.8427756E-2</v>
      </c>
      <c r="E87">
        <v>3.5000000000000001E-3</v>
      </c>
      <c r="F87">
        <v>8.2799999999999999E-2</v>
      </c>
      <c r="G87" s="2">
        <v>35.700000000000003</v>
      </c>
      <c r="H87" s="2">
        <v>1.5</v>
      </c>
      <c r="I87" s="2">
        <v>81.599999999999994</v>
      </c>
      <c r="J87" t="s">
        <v>189</v>
      </c>
      <c r="K87">
        <f t="shared" si="5"/>
        <v>3.6484489186466816E-2</v>
      </c>
      <c r="L87" s="2">
        <f t="shared" si="6"/>
        <v>1.053262820910043</v>
      </c>
      <c r="M87">
        <v>3.97</v>
      </c>
      <c r="N87">
        <f t="shared" si="7"/>
        <v>1.65</v>
      </c>
      <c r="O87">
        <v>9.81</v>
      </c>
      <c r="P87">
        <f t="shared" si="8"/>
        <v>3.2599514988126082E-5</v>
      </c>
      <c r="Q87">
        <f t="shared" si="9"/>
        <v>1.1638026850761011E-3</v>
      </c>
    </row>
    <row r="88" spans="1:17" x14ac:dyDescent="0.2">
      <c r="A88">
        <v>80</v>
      </c>
      <c r="B88" t="s">
        <v>46</v>
      </c>
      <c r="C88" t="s">
        <v>69</v>
      </c>
      <c r="D88" s="1">
        <v>3.5150533676849463E-2</v>
      </c>
      <c r="E88">
        <v>2.3999999999999998E-3</v>
      </c>
      <c r="F88">
        <v>2.964E-2</v>
      </c>
      <c r="G88" s="2">
        <v>12.39012</v>
      </c>
      <c r="H88" s="2">
        <v>0.71628000000000003</v>
      </c>
      <c r="I88" s="2">
        <v>8.3534697446399999</v>
      </c>
      <c r="J88" t="s">
        <v>67</v>
      </c>
      <c r="K88">
        <f t="shared" si="5"/>
        <v>3.3200457591009647E-2</v>
      </c>
      <c r="L88" s="2">
        <f t="shared" si="6"/>
        <v>1.0587364219452167</v>
      </c>
      <c r="M88">
        <v>3.97</v>
      </c>
      <c r="N88">
        <f t="shared" si="7"/>
        <v>1.65</v>
      </c>
      <c r="O88">
        <v>9.81</v>
      </c>
      <c r="P88">
        <f t="shared" si="8"/>
        <v>7.01877977984618E-6</v>
      </c>
      <c r="Q88">
        <f t="shared" si="9"/>
        <v>8.6963523725867755E-5</v>
      </c>
    </row>
    <row r="89" spans="1:17" x14ac:dyDescent="0.2">
      <c r="A89">
        <v>94</v>
      </c>
      <c r="B89" t="s">
        <v>151</v>
      </c>
      <c r="C89" t="s">
        <v>174</v>
      </c>
      <c r="D89" s="1">
        <v>4.4400044E-2</v>
      </c>
      <c r="E89">
        <v>6.0000000000000001E-3</v>
      </c>
      <c r="F89">
        <v>8.1900000000000001E-2</v>
      </c>
      <c r="G89" s="2">
        <v>28.1</v>
      </c>
      <c r="H89" s="2">
        <v>1</v>
      </c>
      <c r="I89" s="2">
        <v>37.9</v>
      </c>
      <c r="J89" t="s">
        <v>153</v>
      </c>
      <c r="K89">
        <f t="shared" si="5"/>
        <v>4.1747365255706111E-2</v>
      </c>
      <c r="L89" s="2">
        <f t="shared" si="6"/>
        <v>1.0635412253694576</v>
      </c>
      <c r="M89">
        <v>3.97</v>
      </c>
      <c r="N89">
        <f t="shared" si="7"/>
        <v>1.65</v>
      </c>
      <c r="O89">
        <v>9.81</v>
      </c>
      <c r="P89">
        <f t="shared" si="8"/>
        <v>5.1146959471586533E-5</v>
      </c>
      <c r="Q89">
        <f t="shared" si="9"/>
        <v>1.4372295611515817E-3</v>
      </c>
    </row>
    <row r="90" spans="1:17" x14ac:dyDescent="0.2">
      <c r="A90">
        <v>42</v>
      </c>
      <c r="B90" t="s">
        <v>29</v>
      </c>
      <c r="C90" t="s">
        <v>41</v>
      </c>
      <c r="D90" s="1">
        <v>6.4316635745207171E-2</v>
      </c>
      <c r="E90">
        <v>2.5999999999999999E-2</v>
      </c>
      <c r="F90">
        <v>4.9000000000000002E-2</v>
      </c>
      <c r="G90" s="2">
        <v>2</v>
      </c>
      <c r="H90" s="2">
        <v>0.2</v>
      </c>
      <c r="I90" s="2">
        <v>0.7</v>
      </c>
      <c r="J90" t="s">
        <v>55</v>
      </c>
      <c r="K90">
        <f t="shared" si="5"/>
        <v>6.0233014093056536E-2</v>
      </c>
      <c r="L90" s="2">
        <f t="shared" si="6"/>
        <v>1.0677970663371033</v>
      </c>
      <c r="M90">
        <v>3.97</v>
      </c>
      <c r="N90">
        <f t="shared" si="7"/>
        <v>1.65</v>
      </c>
      <c r="O90">
        <v>9.81</v>
      </c>
      <c r="P90">
        <f t="shared" si="8"/>
        <v>4.5209463093799826E-5</v>
      </c>
      <c r="Q90">
        <f t="shared" si="9"/>
        <v>9.0418926187599651E-5</v>
      </c>
    </row>
    <row r="91" spans="1:17" x14ac:dyDescent="0.2">
      <c r="A91">
        <v>134</v>
      </c>
      <c r="B91" t="s">
        <v>151</v>
      </c>
      <c r="C91" t="s">
        <v>162</v>
      </c>
      <c r="D91" s="1">
        <v>3.812964077864741E-2</v>
      </c>
      <c r="E91">
        <v>3.0000000000000001E-3</v>
      </c>
      <c r="F91">
        <v>4.53E-2</v>
      </c>
      <c r="G91" s="2">
        <v>32.299999999999997</v>
      </c>
      <c r="H91" s="2">
        <v>0.95</v>
      </c>
      <c r="I91" s="2">
        <v>49.6</v>
      </c>
      <c r="J91" s="2" t="s">
        <v>153</v>
      </c>
      <c r="K91">
        <f t="shared" si="5"/>
        <v>3.5105209789810736E-2</v>
      </c>
      <c r="L91" s="2">
        <f t="shared" si="6"/>
        <v>1.0861533375514683</v>
      </c>
      <c r="M91">
        <v>3.97</v>
      </c>
      <c r="N91">
        <f t="shared" si="7"/>
        <v>1.65</v>
      </c>
      <c r="O91">
        <v>9.81</v>
      </c>
      <c r="P91">
        <f t="shared" si="8"/>
        <v>2.5614141506968773E-5</v>
      </c>
      <c r="Q91">
        <f t="shared" si="9"/>
        <v>8.2733677067509126E-4</v>
      </c>
    </row>
    <row r="92" spans="1:17" x14ac:dyDescent="0.2">
      <c r="A92">
        <v>887</v>
      </c>
      <c r="B92" t="s">
        <v>226</v>
      </c>
      <c r="C92" t="s">
        <v>230</v>
      </c>
      <c r="D92" s="1">
        <v>3.9142857142857146E-2</v>
      </c>
      <c r="E92">
        <v>3.3E-3</v>
      </c>
      <c r="F92">
        <v>7.0000000000000007E-2</v>
      </c>
      <c r="G92" s="2">
        <v>80</v>
      </c>
      <c r="H92" s="2">
        <v>1.37</v>
      </c>
      <c r="I92" s="2">
        <v>203</v>
      </c>
      <c r="J92" t="s">
        <v>228</v>
      </c>
      <c r="K92">
        <f t="shared" si="5"/>
        <v>3.5951725903926451E-2</v>
      </c>
      <c r="L92" s="2">
        <f t="shared" si="6"/>
        <v>1.0887615589710027</v>
      </c>
      <c r="M92">
        <v>3.97</v>
      </c>
      <c r="N92">
        <f t="shared" si="7"/>
        <v>1.65</v>
      </c>
      <c r="O92">
        <v>9.81</v>
      </c>
      <c r="P92">
        <f t="shared" si="8"/>
        <v>5.3325021682528848E-5</v>
      </c>
      <c r="Q92">
        <f t="shared" si="9"/>
        <v>4.266001734602308E-3</v>
      </c>
    </row>
    <row r="93" spans="1:17" x14ac:dyDescent="0.2">
      <c r="A93">
        <v>848</v>
      </c>
      <c r="B93" t="s">
        <v>82</v>
      </c>
      <c r="C93" t="s">
        <v>83</v>
      </c>
      <c r="D93" s="1">
        <v>3.8173142E-2</v>
      </c>
      <c r="E93">
        <v>2.8E-3</v>
      </c>
      <c r="F93">
        <v>4.8899999999999999E-2</v>
      </c>
      <c r="G93" s="2">
        <v>40.200000000000003</v>
      </c>
      <c r="H93" s="2">
        <v>1.1000000000000001</v>
      </c>
      <c r="I93" s="2">
        <v>78.400000000000006</v>
      </c>
      <c r="J93" t="s">
        <v>78</v>
      </c>
      <c r="K93">
        <f t="shared" si="5"/>
        <v>3.4504899506868095E-2</v>
      </c>
      <c r="L93" s="2">
        <f t="shared" si="6"/>
        <v>1.1063107716746647</v>
      </c>
      <c r="M93">
        <v>3.97</v>
      </c>
      <c r="N93">
        <f t="shared" si="7"/>
        <v>1.65</v>
      </c>
      <c r="O93">
        <v>9.81</v>
      </c>
      <c r="P93">
        <f t="shared" si="8"/>
        <v>3.837225548993195E-5</v>
      </c>
      <c r="Q93">
        <f t="shared" si="9"/>
        <v>1.5425646706952645E-3</v>
      </c>
    </row>
    <row r="94" spans="1:17" x14ac:dyDescent="0.2">
      <c r="A94">
        <v>1222</v>
      </c>
      <c r="B94" t="s">
        <v>44</v>
      </c>
      <c r="C94" t="s">
        <v>136</v>
      </c>
      <c r="D94" s="1">
        <v>5.3008216273522396E-2</v>
      </c>
      <c r="E94">
        <v>0.01</v>
      </c>
      <c r="F94">
        <v>8.7122000000000005E-2</v>
      </c>
      <c r="G94" s="2">
        <v>16.962119999999999</v>
      </c>
      <c r="H94" s="2">
        <v>0.76200000000000001</v>
      </c>
      <c r="I94" s="2">
        <v>33.13071051264</v>
      </c>
      <c r="J94" s="2" t="s">
        <v>122</v>
      </c>
      <c r="K94">
        <f t="shared" si="5"/>
        <v>4.7434164902525701E-2</v>
      </c>
      <c r="L94" s="2">
        <f t="shared" si="6"/>
        <v>1.1175113208475584</v>
      </c>
      <c r="M94">
        <v>3.97</v>
      </c>
      <c r="N94">
        <f t="shared" si="7"/>
        <v>1.65</v>
      </c>
      <c r="O94">
        <v>9.81</v>
      </c>
      <c r="P94">
        <f t="shared" si="8"/>
        <v>1.7092877804214391E-4</v>
      </c>
      <c r="Q94">
        <f t="shared" si="9"/>
        <v>2.8993144446042098E-3</v>
      </c>
    </row>
    <row r="95" spans="1:17" x14ac:dyDescent="0.2">
      <c r="A95">
        <v>913</v>
      </c>
      <c r="B95" t="s">
        <v>49</v>
      </c>
      <c r="C95" t="s">
        <v>59</v>
      </c>
      <c r="D95" s="1">
        <v>4.1818181818181817E-2</v>
      </c>
      <c r="E95">
        <v>3.8E-3</v>
      </c>
      <c r="F95">
        <v>7.5999999999999998E-2</v>
      </c>
      <c r="G95" s="2">
        <v>59.1</v>
      </c>
      <c r="H95" s="2">
        <v>1.38</v>
      </c>
      <c r="I95" s="2">
        <v>167</v>
      </c>
      <c r="J95" t="s">
        <v>2</v>
      </c>
      <c r="K95">
        <f t="shared" si="5"/>
        <v>3.7242356942975827E-2</v>
      </c>
      <c r="L95" s="2">
        <f t="shared" si="6"/>
        <v>1.1228661462595488</v>
      </c>
      <c r="M95">
        <v>3.97</v>
      </c>
      <c r="N95">
        <f t="shared" si="7"/>
        <v>1.65</v>
      </c>
      <c r="O95">
        <v>9.81</v>
      </c>
      <c r="P95">
        <f t="shared" si="8"/>
        <v>1.0358371035340099E-4</v>
      </c>
      <c r="Q95">
        <f t="shared" si="9"/>
        <v>6.1217972818859989E-3</v>
      </c>
    </row>
    <row r="96" spans="1:17" x14ac:dyDescent="0.2">
      <c r="A96">
        <v>51</v>
      </c>
      <c r="B96" t="s">
        <v>25</v>
      </c>
      <c r="C96" t="s">
        <v>26</v>
      </c>
      <c r="D96" s="1">
        <v>2.9019607843137254E-2</v>
      </c>
      <c r="E96">
        <v>8.8000000000000003E-4</v>
      </c>
      <c r="F96">
        <v>3.4000000000000002E-2</v>
      </c>
      <c r="G96" s="2">
        <v>83.8</v>
      </c>
      <c r="H96" s="2">
        <v>1.85</v>
      </c>
      <c r="I96" s="2">
        <v>255</v>
      </c>
      <c r="J96" t="s">
        <v>55</v>
      </c>
      <c r="K96">
        <f t="shared" si="5"/>
        <v>2.5835205898901013E-2</v>
      </c>
      <c r="L96" s="2">
        <f t="shared" si="6"/>
        <v>1.1232582374879272</v>
      </c>
      <c r="M96">
        <v>3.97</v>
      </c>
      <c r="N96">
        <f t="shared" si="7"/>
        <v>1.65</v>
      </c>
      <c r="O96">
        <v>9.81</v>
      </c>
      <c r="P96">
        <f t="shared" si="8"/>
        <v>1.7993977733602884E-5</v>
      </c>
      <c r="Q96">
        <f t="shared" si="9"/>
        <v>1.5078953340759216E-3</v>
      </c>
    </row>
    <row r="97" spans="1:17" x14ac:dyDescent="0.2">
      <c r="A97">
        <v>120</v>
      </c>
      <c r="B97" t="s">
        <v>151</v>
      </c>
      <c r="C97" t="s">
        <v>180</v>
      </c>
      <c r="D97" s="1">
        <v>5.1948052000000002E-2</v>
      </c>
      <c r="E97">
        <v>8.9999999999999993E-3</v>
      </c>
      <c r="F97">
        <v>7.3499999999999996E-2</v>
      </c>
      <c r="G97" s="2">
        <v>10.9</v>
      </c>
      <c r="H97" s="2">
        <v>0.7</v>
      </c>
      <c r="I97" s="2">
        <v>7.1</v>
      </c>
      <c r="J97" t="s">
        <v>153</v>
      </c>
      <c r="K97">
        <f t="shared" si="5"/>
        <v>4.6201054323615341E-2</v>
      </c>
      <c r="L97" s="2">
        <f t="shared" si="6"/>
        <v>1.124391050388803</v>
      </c>
      <c r="M97">
        <v>3.97</v>
      </c>
      <c r="N97">
        <f t="shared" si="7"/>
        <v>1.65</v>
      </c>
      <c r="O97">
        <v>9.81</v>
      </c>
      <c r="P97">
        <f t="shared" si="8"/>
        <v>1.386626588430583E-4</v>
      </c>
      <c r="Q97">
        <f t="shared" si="9"/>
        <v>1.5114229813893356E-3</v>
      </c>
    </row>
    <row r="98" spans="1:17" x14ac:dyDescent="0.2">
      <c r="A98">
        <v>741</v>
      </c>
      <c r="B98" t="s">
        <v>27</v>
      </c>
      <c r="C98" t="s">
        <v>224</v>
      </c>
      <c r="D98" s="1">
        <v>5.8053180453180461E-2</v>
      </c>
      <c r="E98">
        <v>1.4E-2</v>
      </c>
      <c r="F98">
        <v>0.13319999999999999</v>
      </c>
      <c r="G98" s="2">
        <v>15.02664</v>
      </c>
      <c r="H98" s="2">
        <v>0.91135200000000005</v>
      </c>
      <c r="I98" s="2">
        <v>27.608925427199999</v>
      </c>
      <c r="J98" t="s">
        <v>112</v>
      </c>
      <c r="K98">
        <f t="shared" ref="K98:K129" si="10">0.15 * (E98^0.25)</f>
        <v>5.1596859423755886E-2</v>
      </c>
      <c r="L98" s="2">
        <f t="shared" ref="L98:L129" si="11">D98/K98</f>
        <v>1.1251301164747247</v>
      </c>
      <c r="M98">
        <v>3.97</v>
      </c>
      <c r="N98">
        <f t="shared" si="7"/>
        <v>1.65</v>
      </c>
      <c r="O98">
        <v>9.81</v>
      </c>
      <c r="P98">
        <f t="shared" si="8"/>
        <v>4.0281069689676488E-4</v>
      </c>
      <c r="Q98">
        <f t="shared" si="9"/>
        <v>6.0528913304168028E-3</v>
      </c>
    </row>
    <row r="99" spans="1:17" x14ac:dyDescent="0.2">
      <c r="A99">
        <v>740</v>
      </c>
      <c r="B99" t="s">
        <v>27</v>
      </c>
      <c r="C99" t="s">
        <v>222</v>
      </c>
      <c r="D99" s="1">
        <v>5.6745981886965495E-2</v>
      </c>
      <c r="E99">
        <v>1.2E-2</v>
      </c>
      <c r="F99">
        <v>0.15859999999999999</v>
      </c>
      <c r="G99" s="2">
        <v>49.133760000000002</v>
      </c>
      <c r="H99" s="2">
        <v>1.2374879999999999</v>
      </c>
      <c r="I99" s="2">
        <v>149.71116793190399</v>
      </c>
      <c r="J99" t="s">
        <v>112</v>
      </c>
      <c r="K99">
        <f t="shared" si="10"/>
        <v>4.9646263794703091E-2</v>
      </c>
      <c r="L99" s="2">
        <f t="shared" si="11"/>
        <v>1.143006090480869</v>
      </c>
      <c r="M99">
        <v>3.97</v>
      </c>
      <c r="N99">
        <f t="shared" si="7"/>
        <v>1.65</v>
      </c>
      <c r="O99">
        <v>9.81</v>
      </c>
      <c r="P99">
        <f t="shared" si="8"/>
        <v>6.0350853152322918E-4</v>
      </c>
      <c r="Q99">
        <f t="shared" si="9"/>
        <v>2.9652643345814779E-2</v>
      </c>
    </row>
    <row r="100" spans="1:17" x14ac:dyDescent="0.2">
      <c r="A100">
        <v>880</v>
      </c>
      <c r="B100" t="s">
        <v>226</v>
      </c>
      <c r="C100" t="s">
        <v>238</v>
      </c>
      <c r="D100" s="1">
        <v>4.2293824319140784E-2</v>
      </c>
      <c r="E100">
        <v>3.7000000000000002E-3</v>
      </c>
      <c r="F100">
        <v>7.9000000000000001E-2</v>
      </c>
      <c r="G100" s="2">
        <v>77</v>
      </c>
      <c r="H100" s="2">
        <v>1.49</v>
      </c>
      <c r="I100" s="2">
        <v>277</v>
      </c>
      <c r="J100" t="s">
        <v>228</v>
      </c>
      <c r="K100">
        <f t="shared" si="10"/>
        <v>3.6994885718394911E-2</v>
      </c>
      <c r="L100" s="2">
        <f t="shared" si="11"/>
        <v>1.1432343551776696</v>
      </c>
      <c r="M100">
        <v>3.97</v>
      </c>
      <c r="N100">
        <f t="shared" si="7"/>
        <v>1.65</v>
      </c>
      <c r="O100">
        <v>9.81</v>
      </c>
      <c r="P100">
        <f t="shared" si="8"/>
        <v>1.3680152870920433E-4</v>
      </c>
      <c r="Q100">
        <f t="shared" si="9"/>
        <v>1.0533717710608733E-2</v>
      </c>
    </row>
    <row r="101" spans="1:17" x14ac:dyDescent="0.2">
      <c r="A101">
        <v>1636</v>
      </c>
      <c r="B101" t="s">
        <v>0</v>
      </c>
      <c r="C101" t="s">
        <v>116</v>
      </c>
      <c r="D101" s="1">
        <v>6.1403508771929835E-2</v>
      </c>
      <c r="E101">
        <v>1.54E-2</v>
      </c>
      <c r="F101">
        <v>7.5999999999999998E-2</v>
      </c>
      <c r="G101" s="2">
        <v>3</v>
      </c>
      <c r="H101" s="2">
        <v>0.5</v>
      </c>
      <c r="I101" s="2">
        <v>4.5</v>
      </c>
      <c r="J101" s="2" t="s">
        <v>115</v>
      </c>
      <c r="K101">
        <f t="shared" si="10"/>
        <v>5.2841050049634165E-2</v>
      </c>
      <c r="L101" s="2">
        <f t="shared" si="11"/>
        <v>1.1620417973195623</v>
      </c>
      <c r="M101">
        <v>3.97</v>
      </c>
      <c r="N101">
        <f t="shared" si="7"/>
        <v>1.65</v>
      </c>
      <c r="O101">
        <v>9.81</v>
      </c>
      <c r="P101">
        <f t="shared" si="8"/>
        <v>2.6514601682533899E-4</v>
      </c>
      <c r="Q101">
        <f t="shared" si="9"/>
        <v>7.954380504760169E-4</v>
      </c>
    </row>
    <row r="102" spans="1:17" x14ac:dyDescent="0.2">
      <c r="A102">
        <v>1013</v>
      </c>
      <c r="B102" t="s">
        <v>192</v>
      </c>
      <c r="C102" t="s">
        <v>202</v>
      </c>
      <c r="D102" s="1">
        <v>4.4138374899436845E-2</v>
      </c>
      <c r="E102">
        <v>4.0000000000000001E-3</v>
      </c>
      <c r="F102">
        <v>9.0400000000000008E-2</v>
      </c>
      <c r="G102" s="2">
        <v>41.148000000000003</v>
      </c>
      <c r="H102" s="2">
        <v>1.64592</v>
      </c>
      <c r="I102" s="2">
        <v>197.65158921215999</v>
      </c>
      <c r="J102" t="s">
        <v>189</v>
      </c>
      <c r="K102">
        <f t="shared" si="10"/>
        <v>3.7723002890488071E-2</v>
      </c>
      <c r="L102" s="2">
        <f t="shared" si="11"/>
        <v>1.1700652524289477</v>
      </c>
      <c r="M102">
        <v>3.97</v>
      </c>
      <c r="N102">
        <f t="shared" si="7"/>
        <v>1.65</v>
      </c>
      <c r="O102">
        <v>9.81</v>
      </c>
      <c r="P102">
        <f t="shared" si="8"/>
        <v>2.2307576739643566E-4</v>
      </c>
      <c r="Q102">
        <f t="shared" si="9"/>
        <v>9.1791216768285361E-3</v>
      </c>
    </row>
    <row r="103" spans="1:17" x14ac:dyDescent="0.2">
      <c r="A103">
        <v>48</v>
      </c>
      <c r="B103" t="s">
        <v>29</v>
      </c>
      <c r="C103" t="s">
        <v>34</v>
      </c>
      <c r="D103" s="1">
        <v>4.5271317829457376E-2</v>
      </c>
      <c r="E103">
        <v>4.4000000000000003E-3</v>
      </c>
      <c r="F103">
        <v>4.2999999999999997E-2</v>
      </c>
      <c r="G103" s="2">
        <v>18</v>
      </c>
      <c r="H103" s="2">
        <v>0.73</v>
      </c>
      <c r="I103" s="2">
        <v>22.6</v>
      </c>
      <c r="J103" t="s">
        <v>55</v>
      </c>
      <c r="K103">
        <f t="shared" si="10"/>
        <v>3.8632643653520919E-2</v>
      </c>
      <c r="L103" s="2">
        <f t="shared" si="11"/>
        <v>1.1718410532676922</v>
      </c>
      <c r="M103">
        <v>3.97</v>
      </c>
      <c r="N103">
        <f t="shared" si="7"/>
        <v>1.65</v>
      </c>
      <c r="O103">
        <v>9.81</v>
      </c>
      <c r="P103">
        <f t="shared" si="8"/>
        <v>7.7035640382839689E-5</v>
      </c>
      <c r="Q103">
        <f t="shared" si="9"/>
        <v>1.3866415268911144E-3</v>
      </c>
    </row>
    <row r="104" spans="1:17" x14ac:dyDescent="0.2">
      <c r="A104">
        <v>32</v>
      </c>
      <c r="B104" t="s">
        <v>29</v>
      </c>
      <c r="C104" t="s">
        <v>30</v>
      </c>
      <c r="D104" s="1">
        <v>3.4363636363636367E-2</v>
      </c>
      <c r="E104">
        <v>1.4E-3</v>
      </c>
      <c r="F104">
        <v>2.4E-2</v>
      </c>
      <c r="G104" s="2">
        <v>47</v>
      </c>
      <c r="H104" s="2">
        <v>0.97199999999999998</v>
      </c>
      <c r="I104" s="2">
        <v>85.2</v>
      </c>
      <c r="J104" t="s">
        <v>55</v>
      </c>
      <c r="K104">
        <f t="shared" si="10"/>
        <v>2.9015046304015038E-2</v>
      </c>
      <c r="L104" s="2">
        <f t="shared" si="11"/>
        <v>1.1843384981564273</v>
      </c>
      <c r="M104">
        <v>3.97</v>
      </c>
      <c r="N104">
        <f t="shared" si="7"/>
        <v>1.65</v>
      </c>
      <c r="O104">
        <v>9.81</v>
      </c>
      <c r="P104">
        <f t="shared" si="8"/>
        <v>2.3229657919339506E-5</v>
      </c>
      <c r="Q104">
        <f t="shared" si="9"/>
        <v>1.0917939222089567E-3</v>
      </c>
    </row>
    <row r="105" spans="1:17" x14ac:dyDescent="0.2">
      <c r="A105">
        <v>1286</v>
      </c>
      <c r="B105" t="s">
        <v>94</v>
      </c>
      <c r="C105" t="s">
        <v>99</v>
      </c>
      <c r="D105" s="1">
        <v>6.5784298564593294E-2</v>
      </c>
      <c r="E105">
        <v>1.7899999999999999E-2</v>
      </c>
      <c r="F105">
        <v>9.5000000000000001E-2</v>
      </c>
      <c r="G105" s="2">
        <v>10.94232</v>
      </c>
      <c r="H105" s="2">
        <v>0.57999999999999996</v>
      </c>
      <c r="I105" s="2">
        <v>10.335649006080002</v>
      </c>
      <c r="J105" s="2" t="s">
        <v>96</v>
      </c>
      <c r="K105">
        <f t="shared" si="10"/>
        <v>5.4866153829646394E-2</v>
      </c>
      <c r="L105" s="2">
        <f t="shared" si="11"/>
        <v>1.1989959924810218</v>
      </c>
      <c r="M105">
        <v>3.97</v>
      </c>
      <c r="N105">
        <f t="shared" si="7"/>
        <v>1.65</v>
      </c>
      <c r="O105">
        <v>9.81</v>
      </c>
      <c r="P105">
        <f t="shared" si="8"/>
        <v>5.3355065974755405E-4</v>
      </c>
      <c r="Q105">
        <f t="shared" si="9"/>
        <v>5.8382820551688558E-3</v>
      </c>
    </row>
    <row r="106" spans="1:17" x14ac:dyDescent="0.2">
      <c r="A106">
        <v>1225</v>
      </c>
      <c r="B106" t="s">
        <v>44</v>
      </c>
      <c r="C106" t="s">
        <v>45</v>
      </c>
      <c r="D106" s="1">
        <v>3.8035527690700108E-2</v>
      </c>
      <c r="E106">
        <v>2E-3</v>
      </c>
      <c r="F106">
        <v>5.8927999999999994E-2</v>
      </c>
      <c r="G106" s="2">
        <v>31.475680000000001</v>
      </c>
      <c r="H106" s="2">
        <v>1.8491200000000001</v>
      </c>
      <c r="I106" s="2">
        <v>85.516876707839998</v>
      </c>
      <c r="J106" t="s">
        <v>56</v>
      </c>
      <c r="K106">
        <f t="shared" si="10"/>
        <v>3.1721137903216928E-2</v>
      </c>
      <c r="L106" s="2">
        <f t="shared" si="11"/>
        <v>1.1990593719162521</v>
      </c>
      <c r="M106">
        <v>3.97</v>
      </c>
      <c r="N106">
        <f t="shared" si="7"/>
        <v>1.65</v>
      </c>
      <c r="O106">
        <v>9.81</v>
      </c>
      <c r="P106">
        <f t="shared" si="8"/>
        <v>1.1464275547494579E-4</v>
      </c>
      <c r="Q106">
        <f t="shared" si="9"/>
        <v>3.6084586856476417E-3</v>
      </c>
    </row>
    <row r="107" spans="1:17" x14ac:dyDescent="0.2">
      <c r="A107">
        <v>1390</v>
      </c>
      <c r="B107" t="s">
        <v>139</v>
      </c>
      <c r="C107" t="s">
        <v>144</v>
      </c>
      <c r="D107" s="1">
        <v>3.2782962431203648E-2</v>
      </c>
      <c r="E107">
        <v>1.1000000000000001E-3</v>
      </c>
      <c r="F107">
        <v>2.7859999999999999E-2</v>
      </c>
      <c r="G107" s="2">
        <v>43.43</v>
      </c>
      <c r="H107" s="2">
        <v>1.37</v>
      </c>
      <c r="I107" s="2">
        <v>70.510000000000005</v>
      </c>
      <c r="J107" s="2" t="s">
        <v>141</v>
      </c>
      <c r="K107">
        <f t="shared" si="10"/>
        <v>2.7317404302568082E-2</v>
      </c>
      <c r="L107" s="2">
        <f t="shared" si="11"/>
        <v>1.2000760419291285</v>
      </c>
      <c r="M107">
        <v>3.97</v>
      </c>
      <c r="N107">
        <f t="shared" si="7"/>
        <v>1.65</v>
      </c>
      <c r="O107">
        <v>9.81</v>
      </c>
      <c r="P107">
        <f t="shared" si="8"/>
        <v>3.0011688287497273E-5</v>
      </c>
      <c r="Q107">
        <f t="shared" si="9"/>
        <v>1.3034076223260066E-3</v>
      </c>
    </row>
    <row r="108" spans="1:17" x14ac:dyDescent="0.2">
      <c r="A108">
        <v>101</v>
      </c>
      <c r="B108" t="s">
        <v>151</v>
      </c>
      <c r="C108" t="s">
        <v>158</v>
      </c>
      <c r="D108" s="1">
        <v>3.8200183999999998E-2</v>
      </c>
      <c r="E108">
        <v>2E-3</v>
      </c>
      <c r="F108">
        <v>4.9500000000000002E-2</v>
      </c>
      <c r="G108" s="2">
        <v>40.5</v>
      </c>
      <c r="H108" s="2">
        <v>1.56</v>
      </c>
      <c r="I108" s="2">
        <v>97.7</v>
      </c>
      <c r="J108" s="2" t="s">
        <v>153</v>
      </c>
      <c r="K108">
        <f t="shared" si="10"/>
        <v>3.1721137903216928E-2</v>
      </c>
      <c r="L108" s="2">
        <f t="shared" si="11"/>
        <v>1.2042501160125789</v>
      </c>
      <c r="M108">
        <v>3.97</v>
      </c>
      <c r="N108">
        <f t="shared" si="7"/>
        <v>1.65</v>
      </c>
      <c r="O108">
        <v>9.81</v>
      </c>
      <c r="P108">
        <f t="shared" si="8"/>
        <v>9.1736335061779134E-5</v>
      </c>
      <c r="Q108">
        <f t="shared" si="9"/>
        <v>3.7153215700020548E-3</v>
      </c>
    </row>
    <row r="109" spans="1:17" x14ac:dyDescent="0.2">
      <c r="A109">
        <v>904</v>
      </c>
      <c r="B109" t="s">
        <v>226</v>
      </c>
      <c r="C109" t="s">
        <v>227</v>
      </c>
      <c r="D109" s="1">
        <v>2.7339393939393934E-2</v>
      </c>
      <c r="E109">
        <v>5.1999999999999995E-4</v>
      </c>
      <c r="F109">
        <v>0.08</v>
      </c>
      <c r="G109" s="2">
        <v>280</v>
      </c>
      <c r="H109" s="2">
        <v>6.94</v>
      </c>
      <c r="I109" s="2">
        <v>5433</v>
      </c>
      <c r="J109" t="s">
        <v>228</v>
      </c>
      <c r="K109">
        <f t="shared" si="10"/>
        <v>2.2651245910426474E-2</v>
      </c>
      <c r="L109" s="2">
        <f t="shared" si="11"/>
        <v>1.2069708680708588</v>
      </c>
      <c r="M109">
        <v>3.97</v>
      </c>
      <c r="N109">
        <f t="shared" si="7"/>
        <v>1.65</v>
      </c>
      <c r="O109">
        <v>9.81</v>
      </c>
      <c r="P109">
        <f t="shared" si="8"/>
        <v>1.1601227336201231E-4</v>
      </c>
      <c r="Q109">
        <f t="shared" si="9"/>
        <v>3.2483436541363445E-2</v>
      </c>
    </row>
    <row r="110" spans="1:17" x14ac:dyDescent="0.2">
      <c r="A110">
        <v>837</v>
      </c>
      <c r="B110" t="s">
        <v>82</v>
      </c>
      <c r="C110" t="s">
        <v>194</v>
      </c>
      <c r="D110" s="1">
        <v>3.9525692000000001E-2</v>
      </c>
      <c r="E110">
        <v>2.2000000000000001E-3</v>
      </c>
      <c r="F110">
        <v>5.0599999999999999E-2</v>
      </c>
      <c r="G110" s="2">
        <v>35.700000000000003</v>
      </c>
      <c r="H110" s="2">
        <v>1.5</v>
      </c>
      <c r="I110" s="2">
        <v>67.400000000000006</v>
      </c>
      <c r="J110" t="s">
        <v>189</v>
      </c>
      <c r="K110">
        <f t="shared" si="10"/>
        <v>3.24860515600199E-2</v>
      </c>
      <c r="L110" s="2">
        <f t="shared" si="11"/>
        <v>1.2166973239876182</v>
      </c>
      <c r="M110">
        <v>3.97</v>
      </c>
      <c r="N110">
        <f t="shared" si="7"/>
        <v>1.65</v>
      </c>
      <c r="O110">
        <v>9.81</v>
      </c>
      <c r="P110">
        <f t="shared" si="8"/>
        <v>1.0737878214657563E-4</v>
      </c>
      <c r="Q110">
        <f t="shared" si="9"/>
        <v>3.8334225226327504E-3</v>
      </c>
    </row>
    <row r="111" spans="1:17" x14ac:dyDescent="0.2">
      <c r="A111">
        <v>924</v>
      </c>
      <c r="B111" t="s">
        <v>49</v>
      </c>
      <c r="C111" t="s">
        <v>65</v>
      </c>
      <c r="D111" s="1">
        <v>5.7971014492753631E-2</v>
      </c>
      <c r="E111">
        <v>0.01</v>
      </c>
      <c r="F111">
        <v>4.5999999999999999E-2</v>
      </c>
      <c r="G111" s="2">
        <v>11.3</v>
      </c>
      <c r="H111" s="2">
        <v>0.44</v>
      </c>
      <c r="I111" s="2">
        <v>5.0999999999999996</v>
      </c>
      <c r="J111" t="s">
        <v>2</v>
      </c>
      <c r="K111">
        <f t="shared" si="10"/>
        <v>4.7434164902525701E-2</v>
      </c>
      <c r="L111" s="2">
        <f t="shared" si="11"/>
        <v>1.2221362937848808</v>
      </c>
      <c r="M111">
        <v>3.97</v>
      </c>
      <c r="N111">
        <f t="shared" si="7"/>
        <v>1.65</v>
      </c>
      <c r="O111">
        <v>9.81</v>
      </c>
      <c r="P111">
        <f t="shared" si="8"/>
        <v>1.7043936250060021E-4</v>
      </c>
      <c r="Q111">
        <f t="shared" si="9"/>
        <v>1.9259647962567826E-3</v>
      </c>
    </row>
    <row r="112" spans="1:17" x14ac:dyDescent="0.2">
      <c r="A112">
        <v>97</v>
      </c>
      <c r="B112" t="s">
        <v>151</v>
      </c>
      <c r="C112" t="s">
        <v>159</v>
      </c>
      <c r="D112" s="1">
        <v>3.9679303999999999E-2</v>
      </c>
      <c r="E112">
        <v>2E-3</v>
      </c>
      <c r="F112">
        <v>4.4600000000000001E-2</v>
      </c>
      <c r="G112" s="2">
        <v>34.1</v>
      </c>
      <c r="H112" s="2">
        <v>1.46</v>
      </c>
      <c r="I112" s="2">
        <v>79.900000000000006</v>
      </c>
      <c r="J112" s="2" t="s">
        <v>153</v>
      </c>
      <c r="K112">
        <f t="shared" si="10"/>
        <v>3.1721137903216928E-2</v>
      </c>
      <c r="L112" s="2">
        <f t="shared" si="11"/>
        <v>1.2508789603028714</v>
      </c>
      <c r="M112">
        <v>3.97</v>
      </c>
      <c r="N112">
        <f t="shared" si="7"/>
        <v>1.65</v>
      </c>
      <c r="O112">
        <v>9.81</v>
      </c>
      <c r="P112">
        <f t="shared" si="8"/>
        <v>1.0680430772244685E-4</v>
      </c>
      <c r="Q112">
        <f t="shared" si="9"/>
        <v>3.6420268933354378E-3</v>
      </c>
    </row>
    <row r="113" spans="1:17" x14ac:dyDescent="0.2">
      <c r="A113">
        <v>127</v>
      </c>
      <c r="B113" t="s">
        <v>151</v>
      </c>
      <c r="C113" t="s">
        <v>170</v>
      </c>
      <c r="D113" s="1">
        <v>5.2303861E-2</v>
      </c>
      <c r="E113">
        <v>6.0000000000000001E-3</v>
      </c>
      <c r="F113">
        <v>5.8400000000000001E-2</v>
      </c>
      <c r="G113" s="2">
        <v>21.1</v>
      </c>
      <c r="H113" s="2">
        <v>0.84</v>
      </c>
      <c r="I113" s="2">
        <v>20.2</v>
      </c>
      <c r="J113" s="2" t="s">
        <v>153</v>
      </c>
      <c r="K113">
        <f t="shared" si="10"/>
        <v>4.1747365255706111E-2</v>
      </c>
      <c r="L113" s="2">
        <f t="shared" si="11"/>
        <v>1.2528661552563729</v>
      </c>
      <c r="M113">
        <v>3.97</v>
      </c>
      <c r="N113">
        <f t="shared" si="7"/>
        <v>1.65</v>
      </c>
      <c r="O113">
        <v>9.81</v>
      </c>
      <c r="P113">
        <f t="shared" si="8"/>
        <v>2.4449271242252187E-4</v>
      </c>
      <c r="Q113">
        <f t="shared" si="9"/>
        <v>5.1587962321152118E-3</v>
      </c>
    </row>
    <row r="114" spans="1:17" x14ac:dyDescent="0.2">
      <c r="A114">
        <v>111</v>
      </c>
      <c r="B114" t="s">
        <v>151</v>
      </c>
      <c r="C114" t="s">
        <v>160</v>
      </c>
      <c r="D114" s="1">
        <v>3.9863259999999998E-2</v>
      </c>
      <c r="E114">
        <v>2E-3</v>
      </c>
      <c r="F114">
        <v>5.2299999999999999E-2</v>
      </c>
      <c r="G114" s="2">
        <v>22.1</v>
      </c>
      <c r="H114" s="2">
        <v>1.72</v>
      </c>
      <c r="I114" s="2">
        <v>58.9</v>
      </c>
      <c r="J114" s="2" t="s">
        <v>153</v>
      </c>
      <c r="K114">
        <f t="shared" si="10"/>
        <v>3.1721137903216928E-2</v>
      </c>
      <c r="L114" s="2">
        <f t="shared" si="11"/>
        <v>1.2566781217503977</v>
      </c>
      <c r="M114">
        <v>3.97</v>
      </c>
      <c r="N114">
        <f t="shared" si="7"/>
        <v>1.65</v>
      </c>
      <c r="O114">
        <v>9.81</v>
      </c>
      <c r="P114">
        <f t="shared" si="8"/>
        <v>1.4035436763269399E-4</v>
      </c>
      <c r="Q114">
        <f t="shared" si="9"/>
        <v>3.1018315246825372E-3</v>
      </c>
    </row>
    <row r="115" spans="1:17" x14ac:dyDescent="0.2">
      <c r="A115">
        <v>746</v>
      </c>
      <c r="B115" t="s">
        <v>27</v>
      </c>
      <c r="C115" t="s">
        <v>225</v>
      </c>
      <c r="D115" s="1">
        <v>6.6213931523022435E-2</v>
      </c>
      <c r="E115">
        <v>1.4999999999999999E-2</v>
      </c>
      <c r="F115">
        <v>7.6999999999999999E-2</v>
      </c>
      <c r="G115" s="2">
        <v>18.56232</v>
      </c>
      <c r="H115" s="2">
        <v>0.560832</v>
      </c>
      <c r="I115" s="2">
        <v>17.131692188159999</v>
      </c>
      <c r="J115" t="s">
        <v>102</v>
      </c>
      <c r="K115">
        <f t="shared" si="10"/>
        <v>5.2494532673708745E-2</v>
      </c>
      <c r="L115" s="2">
        <f t="shared" si="11"/>
        <v>1.2613490996212808</v>
      </c>
      <c r="M115">
        <v>3.97</v>
      </c>
      <c r="N115">
        <f t="shared" si="7"/>
        <v>1.65</v>
      </c>
      <c r="O115">
        <v>9.81</v>
      </c>
      <c r="P115">
        <f t="shared" si="8"/>
        <v>5.484104142639009E-4</v>
      </c>
      <c r="Q115">
        <f t="shared" si="9"/>
        <v>1.0179769600899093E-2</v>
      </c>
    </row>
    <row r="116" spans="1:17" x14ac:dyDescent="0.2">
      <c r="A116">
        <v>824</v>
      </c>
      <c r="B116" t="s">
        <v>82</v>
      </c>
      <c r="C116" t="s">
        <v>205</v>
      </c>
      <c r="D116" s="1">
        <v>5.2051328000000001E-2</v>
      </c>
      <c r="E116">
        <v>5.4000000000000003E-3</v>
      </c>
      <c r="F116">
        <v>5.0299999999999997E-2</v>
      </c>
      <c r="G116" s="2">
        <v>13.4</v>
      </c>
      <c r="H116" s="2">
        <v>0.8</v>
      </c>
      <c r="I116" s="2">
        <v>17.8</v>
      </c>
      <c r="J116" t="s">
        <v>189</v>
      </c>
      <c r="K116">
        <f t="shared" si="10"/>
        <v>4.0662090162443015E-2</v>
      </c>
      <c r="L116" s="2">
        <f t="shared" si="11"/>
        <v>1.2800947465331356</v>
      </c>
      <c r="M116">
        <v>3.97</v>
      </c>
      <c r="N116">
        <f t="shared" si="7"/>
        <v>1.65</v>
      </c>
      <c r="O116">
        <v>9.81</v>
      </c>
      <c r="P116">
        <f t="shared" si="8"/>
        <v>2.1900849135439047E-4</v>
      </c>
      <c r="Q116">
        <f t="shared" si="9"/>
        <v>2.9347137841488325E-3</v>
      </c>
    </row>
    <row r="117" spans="1:17" x14ac:dyDescent="0.2">
      <c r="A117">
        <v>63</v>
      </c>
      <c r="B117" t="s">
        <v>46</v>
      </c>
      <c r="C117" t="s">
        <v>66</v>
      </c>
      <c r="D117" s="1">
        <v>3.2358889501746646E-2</v>
      </c>
      <c r="E117">
        <v>8.0000000000000004E-4</v>
      </c>
      <c r="F117">
        <v>1.813E-2</v>
      </c>
      <c r="G117" s="2">
        <v>30.053280000000001</v>
      </c>
      <c r="H117" s="2">
        <v>1.21</v>
      </c>
      <c r="I117" s="2">
        <v>27.01</v>
      </c>
      <c r="J117" t="s">
        <v>67</v>
      </c>
      <c r="K117">
        <f t="shared" si="10"/>
        <v>2.5226892457611439E-2</v>
      </c>
      <c r="L117" s="2">
        <f t="shared" si="11"/>
        <v>1.282714054302132</v>
      </c>
      <c r="M117">
        <v>3.97</v>
      </c>
      <c r="N117">
        <f t="shared" si="7"/>
        <v>1.65</v>
      </c>
      <c r="O117">
        <v>9.81</v>
      </c>
      <c r="P117">
        <f t="shared" si="8"/>
        <v>2.3484451454525016E-5</v>
      </c>
      <c r="Q117">
        <f t="shared" si="9"/>
        <v>7.0578479520924762E-4</v>
      </c>
    </row>
    <row r="118" spans="1:17" x14ac:dyDescent="0.2">
      <c r="A118">
        <v>847</v>
      </c>
      <c r="B118" t="s">
        <v>82</v>
      </c>
      <c r="C118" t="s">
        <v>203</v>
      </c>
      <c r="D118" s="1">
        <v>4.9910873000000001E-2</v>
      </c>
      <c r="E118">
        <v>4.4000000000000003E-3</v>
      </c>
      <c r="F118">
        <v>3.7400000000000003E-2</v>
      </c>
      <c r="G118" s="2">
        <v>11.8</v>
      </c>
      <c r="H118" s="2">
        <v>0.7</v>
      </c>
      <c r="I118" s="2">
        <v>7.5</v>
      </c>
      <c r="J118" t="s">
        <v>189</v>
      </c>
      <c r="K118">
        <f t="shared" si="10"/>
        <v>3.8632643653520919E-2</v>
      </c>
      <c r="L118" s="2">
        <f t="shared" si="11"/>
        <v>1.2919352205774093</v>
      </c>
      <c r="M118">
        <v>3.97</v>
      </c>
      <c r="N118">
        <f t="shared" si="7"/>
        <v>1.65</v>
      </c>
      <c r="O118">
        <v>9.81</v>
      </c>
      <c r="P118">
        <f t="shared" si="8"/>
        <v>1.3836803347034654E-4</v>
      </c>
      <c r="Q118">
        <f t="shared" si="9"/>
        <v>1.6327427949500892E-3</v>
      </c>
    </row>
    <row r="119" spans="1:17" x14ac:dyDescent="0.2">
      <c r="A119">
        <v>72</v>
      </c>
      <c r="B119" t="s">
        <v>46</v>
      </c>
      <c r="C119" t="s">
        <v>68</v>
      </c>
      <c r="D119" s="1">
        <v>4.1140134974196114E-2</v>
      </c>
      <c r="E119">
        <v>2E-3</v>
      </c>
      <c r="F119">
        <v>1.8319999999999999E-2</v>
      </c>
      <c r="G119" s="2">
        <v>16.931640000000002</v>
      </c>
      <c r="H119" s="2">
        <v>0.62179200000000001</v>
      </c>
      <c r="I119" s="2">
        <v>5.1536660797440002</v>
      </c>
      <c r="J119" t="s">
        <v>67</v>
      </c>
      <c r="K119">
        <f t="shared" si="10"/>
        <v>3.1721137903216928E-2</v>
      </c>
      <c r="L119" s="2">
        <f t="shared" si="11"/>
        <v>1.2969312481701352</v>
      </c>
      <c r="M119">
        <v>3.97</v>
      </c>
      <c r="N119">
        <f t="shared" si="7"/>
        <v>1.65</v>
      </c>
      <c r="O119">
        <v>9.81</v>
      </c>
      <c r="P119">
        <f t="shared" si="8"/>
        <v>3.620446876057841E-5</v>
      </c>
      <c r="Q119">
        <f t="shared" si="9"/>
        <v>6.1300103144535983E-4</v>
      </c>
    </row>
    <row r="120" spans="1:17" x14ac:dyDescent="0.2">
      <c r="A120">
        <v>119</v>
      </c>
      <c r="B120" t="s">
        <v>151</v>
      </c>
      <c r="C120" t="s">
        <v>154</v>
      </c>
      <c r="D120" s="1">
        <v>3.4921708000000003E-2</v>
      </c>
      <c r="E120">
        <v>1E-3</v>
      </c>
      <c r="F120">
        <v>2.69E-2</v>
      </c>
      <c r="G120" s="2">
        <v>34.4</v>
      </c>
      <c r="H120" s="2">
        <v>1.55</v>
      </c>
      <c r="I120" s="2">
        <v>67.7</v>
      </c>
      <c r="J120" s="2" t="s">
        <v>153</v>
      </c>
      <c r="K120">
        <f t="shared" si="10"/>
        <v>2.6674191150583844E-2</v>
      </c>
      <c r="L120" s="2">
        <f t="shared" si="11"/>
        <v>1.3091946369753611</v>
      </c>
      <c r="M120">
        <v>3.97</v>
      </c>
      <c r="N120">
        <f t="shared" si="7"/>
        <v>1.65</v>
      </c>
      <c r="O120">
        <v>9.81</v>
      </c>
      <c r="P120">
        <f t="shared" si="8"/>
        <v>5.2781316662869729E-5</v>
      </c>
      <c r="Q120">
        <f t="shared" si="9"/>
        <v>1.8156772932027185E-3</v>
      </c>
    </row>
    <row r="121" spans="1:17" x14ac:dyDescent="0.2">
      <c r="A121">
        <v>99</v>
      </c>
      <c r="B121" t="s">
        <v>151</v>
      </c>
      <c r="C121" t="s">
        <v>178</v>
      </c>
      <c r="D121" s="1">
        <v>6.0783790999999997E-2</v>
      </c>
      <c r="E121">
        <v>8.9999999999999993E-3</v>
      </c>
      <c r="F121">
        <v>6.8199999999999997E-2</v>
      </c>
      <c r="G121" s="2">
        <v>21.7</v>
      </c>
      <c r="H121" s="2">
        <v>0.76</v>
      </c>
      <c r="I121" s="2">
        <v>19.399999999999999</v>
      </c>
      <c r="J121" t="s">
        <v>153</v>
      </c>
      <c r="K121">
        <f t="shared" si="10"/>
        <v>4.6201054323615341E-2</v>
      </c>
      <c r="L121" s="2">
        <f t="shared" si="11"/>
        <v>1.3156364479096052</v>
      </c>
      <c r="M121">
        <v>3.97</v>
      </c>
      <c r="N121">
        <f t="shared" si="7"/>
        <v>1.65</v>
      </c>
      <c r="O121">
        <v>9.81</v>
      </c>
      <c r="P121">
        <f t="shared" si="8"/>
        <v>5.0095889822818966E-4</v>
      </c>
      <c r="Q121">
        <f t="shared" si="9"/>
        <v>1.0870808091551715E-2</v>
      </c>
    </row>
    <row r="122" spans="1:17" x14ac:dyDescent="0.2">
      <c r="A122">
        <v>926</v>
      </c>
      <c r="B122" t="s">
        <v>49</v>
      </c>
      <c r="C122" t="s">
        <v>61</v>
      </c>
      <c r="D122" s="1">
        <v>5.0272727272727268E-2</v>
      </c>
      <c r="E122">
        <v>4.1999999999999997E-3</v>
      </c>
      <c r="F122">
        <v>0.04</v>
      </c>
      <c r="G122" s="2">
        <v>24.7</v>
      </c>
      <c r="H122" s="2">
        <v>0.79</v>
      </c>
      <c r="I122" s="2">
        <v>24.1</v>
      </c>
      <c r="J122" t="s">
        <v>2</v>
      </c>
      <c r="K122">
        <f t="shared" si="10"/>
        <v>3.8185948425327458E-2</v>
      </c>
      <c r="L122" s="2">
        <f t="shared" si="11"/>
        <v>1.316524254230204</v>
      </c>
      <c r="M122">
        <v>3.97</v>
      </c>
      <c r="N122">
        <f t="shared" si="7"/>
        <v>1.65</v>
      </c>
      <c r="O122">
        <v>9.81</v>
      </c>
      <c r="P122">
        <f t="shared" si="8"/>
        <v>1.6979419306194991E-4</v>
      </c>
      <c r="Q122">
        <f t="shared" si="9"/>
        <v>4.1939165686301627E-3</v>
      </c>
    </row>
    <row r="123" spans="1:17" x14ac:dyDescent="0.2">
      <c r="A123">
        <v>1043</v>
      </c>
      <c r="B123" t="s">
        <v>84</v>
      </c>
      <c r="C123" t="s">
        <v>93</v>
      </c>
      <c r="D123" s="1">
        <v>7.5358852000000004E-2</v>
      </c>
      <c r="E123">
        <v>2.1000000000000001E-2</v>
      </c>
      <c r="F123">
        <v>0.152</v>
      </c>
      <c r="G123" s="2">
        <v>14.2</v>
      </c>
      <c r="H123" s="2">
        <v>0.9</v>
      </c>
      <c r="I123" s="2">
        <v>32.1</v>
      </c>
      <c r="J123" t="s">
        <v>78</v>
      </c>
      <c r="K123">
        <f t="shared" si="10"/>
        <v>5.71013114375898E-2</v>
      </c>
      <c r="L123" s="2">
        <f t="shared" si="11"/>
        <v>1.3197394263416384</v>
      </c>
      <c r="M123">
        <v>3.97</v>
      </c>
      <c r="N123">
        <f t="shared" si="7"/>
        <v>1.65</v>
      </c>
      <c r="O123">
        <v>9.81</v>
      </c>
      <c r="P123">
        <f t="shared" si="8"/>
        <v>2.3350478024223771E-3</v>
      </c>
      <c r="Q123">
        <f t="shared" si="9"/>
        <v>3.3157678794397752E-2</v>
      </c>
    </row>
    <row r="124" spans="1:17" x14ac:dyDescent="0.2">
      <c r="A124">
        <v>65</v>
      </c>
      <c r="B124" t="s">
        <v>46</v>
      </c>
      <c r="C124" t="s">
        <v>74</v>
      </c>
      <c r="D124" s="1">
        <v>5.8771096374802864E-2</v>
      </c>
      <c r="E124">
        <v>7.4999999999999997E-3</v>
      </c>
      <c r="F124">
        <v>9.2810000000000004E-2</v>
      </c>
      <c r="G124" s="2">
        <v>16.8</v>
      </c>
      <c r="H124" s="2">
        <v>1.2</v>
      </c>
      <c r="I124" s="2">
        <v>59.75</v>
      </c>
      <c r="J124" t="s">
        <v>67</v>
      </c>
      <c r="K124">
        <f t="shared" si="10"/>
        <v>4.4142464345740672E-2</v>
      </c>
      <c r="L124" s="2">
        <f t="shared" si="11"/>
        <v>1.3313959074528587</v>
      </c>
      <c r="M124">
        <v>3.97</v>
      </c>
      <c r="N124">
        <f t="shared" si="7"/>
        <v>1.65</v>
      </c>
      <c r="O124">
        <v>9.81</v>
      </c>
      <c r="P124">
        <f t="shared" si="8"/>
        <v>7.9903299845159774E-4</v>
      </c>
      <c r="Q124">
        <f t="shared" si="9"/>
        <v>1.3423754373986843E-2</v>
      </c>
    </row>
    <row r="125" spans="1:17" x14ac:dyDescent="0.2">
      <c r="A125">
        <v>998</v>
      </c>
      <c r="B125" t="s">
        <v>192</v>
      </c>
      <c r="C125" t="s">
        <v>204</v>
      </c>
      <c r="D125" s="1">
        <v>5.4331550999999999E-2</v>
      </c>
      <c r="E125">
        <v>5.0000000000000001E-3</v>
      </c>
      <c r="F125">
        <v>5.7799999999999997E-2</v>
      </c>
      <c r="G125" s="2">
        <v>18.227039999999999</v>
      </c>
      <c r="H125" s="2">
        <v>1.04</v>
      </c>
      <c r="I125" s="2">
        <v>37.095069035519998</v>
      </c>
      <c r="J125" t="s">
        <v>189</v>
      </c>
      <c r="K125">
        <f t="shared" si="10"/>
        <v>3.9887219227087413E-2</v>
      </c>
      <c r="L125" s="2">
        <f t="shared" si="11"/>
        <v>1.3621293249518742</v>
      </c>
      <c r="M125">
        <v>3.97</v>
      </c>
      <c r="N125">
        <f t="shared" si="7"/>
        <v>1.65</v>
      </c>
      <c r="O125">
        <v>9.81</v>
      </c>
      <c r="P125">
        <f t="shared" si="8"/>
        <v>3.8530524684899915E-4</v>
      </c>
      <c r="Q125">
        <f t="shared" si="9"/>
        <v>7.0229741465265812E-3</v>
      </c>
    </row>
    <row r="126" spans="1:17" x14ac:dyDescent="0.2">
      <c r="A126">
        <v>27</v>
      </c>
      <c r="B126" t="s">
        <v>29</v>
      </c>
      <c r="C126" t="s">
        <v>32</v>
      </c>
      <c r="D126" s="1">
        <v>5.0804924242424242E-2</v>
      </c>
      <c r="E126">
        <v>3.7000000000000002E-3</v>
      </c>
      <c r="F126">
        <v>6.4000000000000001E-2</v>
      </c>
      <c r="G126" s="2">
        <v>36.6</v>
      </c>
      <c r="H126" s="2">
        <v>1.45</v>
      </c>
      <c r="I126" s="2">
        <v>101</v>
      </c>
      <c r="J126" t="s">
        <v>55</v>
      </c>
      <c r="K126">
        <f t="shared" si="10"/>
        <v>3.6994885718394911E-2</v>
      </c>
      <c r="L126" s="2">
        <f t="shared" si="11"/>
        <v>1.3732958828188131</v>
      </c>
      <c r="M126">
        <v>3.97</v>
      </c>
      <c r="N126">
        <f t="shared" si="7"/>
        <v>1.65</v>
      </c>
      <c r="O126">
        <v>9.81</v>
      </c>
      <c r="P126">
        <f t="shared" si="8"/>
        <v>4.1969063519153393E-4</v>
      </c>
      <c r="Q126">
        <f t="shared" si="9"/>
        <v>1.5360677248010143E-2</v>
      </c>
    </row>
    <row r="127" spans="1:17" x14ac:dyDescent="0.2">
      <c r="A127">
        <v>911</v>
      </c>
      <c r="B127" t="s">
        <v>117</v>
      </c>
      <c r="C127" t="s">
        <v>118</v>
      </c>
      <c r="D127" s="1">
        <v>7.3329984932194878E-2</v>
      </c>
      <c r="E127">
        <v>1.4999999999999999E-2</v>
      </c>
      <c r="F127">
        <v>9.0499999999999997E-2</v>
      </c>
      <c r="G127" s="2">
        <v>20.5</v>
      </c>
      <c r="H127" s="2">
        <v>0.73</v>
      </c>
      <c r="I127" s="2">
        <v>49</v>
      </c>
      <c r="J127" s="2" t="s">
        <v>119</v>
      </c>
      <c r="K127">
        <f t="shared" si="10"/>
        <v>5.2494532673708745E-2</v>
      </c>
      <c r="L127" s="2">
        <f t="shared" si="11"/>
        <v>1.3969070910297163</v>
      </c>
      <c r="M127">
        <v>3.97</v>
      </c>
      <c r="N127">
        <f t="shared" si="7"/>
        <v>1.65</v>
      </c>
      <c r="O127">
        <v>9.81</v>
      </c>
      <c r="P127">
        <f t="shared" si="8"/>
        <v>1.3078087810667869E-3</v>
      </c>
      <c r="Q127">
        <f t="shared" si="9"/>
        <v>2.6810080011869131E-2</v>
      </c>
    </row>
    <row r="128" spans="1:17" x14ac:dyDescent="0.2">
      <c r="A128">
        <v>835</v>
      </c>
      <c r="B128" t="s">
        <v>82</v>
      </c>
      <c r="C128" t="s">
        <v>207</v>
      </c>
      <c r="D128" s="1">
        <v>7.1311657000000001E-2</v>
      </c>
      <c r="E128">
        <v>1.24E-2</v>
      </c>
      <c r="F128">
        <v>0.13700000000000001</v>
      </c>
      <c r="G128" s="2">
        <v>23.8</v>
      </c>
      <c r="H128" s="2">
        <v>1.3</v>
      </c>
      <c r="I128" s="2">
        <v>59.7</v>
      </c>
      <c r="J128" t="s">
        <v>189</v>
      </c>
      <c r="K128">
        <f t="shared" si="10"/>
        <v>5.0054909482222722E-2</v>
      </c>
      <c r="L128" s="2">
        <f t="shared" si="11"/>
        <v>1.4246685837145852</v>
      </c>
      <c r="M128">
        <v>3.97</v>
      </c>
      <c r="N128">
        <f t="shared" si="7"/>
        <v>1.65</v>
      </c>
      <c r="O128">
        <v>9.81</v>
      </c>
      <c r="P128">
        <f t="shared" si="8"/>
        <v>2.5101117374042173E-3</v>
      </c>
      <c r="Q128">
        <f t="shared" si="9"/>
        <v>5.9740659350220375E-2</v>
      </c>
    </row>
    <row r="129" spans="1:17" x14ac:dyDescent="0.2">
      <c r="A129">
        <v>976</v>
      </c>
      <c r="B129" t="s">
        <v>100</v>
      </c>
      <c r="C129" t="s">
        <v>109</v>
      </c>
      <c r="D129" s="1">
        <v>8.7774295000000002E-2</v>
      </c>
      <c r="E129">
        <v>2.8000000000000001E-2</v>
      </c>
      <c r="F129">
        <v>5.8000000000000003E-2</v>
      </c>
      <c r="G129" s="2">
        <v>5.8</v>
      </c>
      <c r="H129" s="2">
        <v>0.3</v>
      </c>
      <c r="I129" s="2">
        <v>1.9</v>
      </c>
      <c r="J129" s="2" t="s">
        <v>102</v>
      </c>
      <c r="K129">
        <f t="shared" si="10"/>
        <v>6.1359352338525706E-2</v>
      </c>
      <c r="L129" s="2">
        <f t="shared" si="11"/>
        <v>1.4304957867830874</v>
      </c>
      <c r="M129">
        <v>3.97</v>
      </c>
      <c r="N129">
        <f t="shared" si="7"/>
        <v>1.65</v>
      </c>
      <c r="O129">
        <v>9.81</v>
      </c>
      <c r="P129">
        <f t="shared" si="8"/>
        <v>9.5781907408067969E-4</v>
      </c>
      <c r="Q129">
        <f t="shared" si="9"/>
        <v>5.5553506296679416E-3</v>
      </c>
    </row>
    <row r="130" spans="1:17" x14ac:dyDescent="0.2">
      <c r="A130">
        <v>831</v>
      </c>
      <c r="B130" t="s">
        <v>82</v>
      </c>
      <c r="C130" t="s">
        <v>199</v>
      </c>
      <c r="D130" s="1">
        <v>5.2060738000000002E-2</v>
      </c>
      <c r="E130">
        <v>3.3E-3</v>
      </c>
      <c r="F130">
        <v>4.6100000000000002E-2</v>
      </c>
      <c r="G130" s="2">
        <v>25.3</v>
      </c>
      <c r="H130" s="2">
        <v>1.2</v>
      </c>
      <c r="I130" s="2">
        <v>68.5</v>
      </c>
      <c r="J130" t="s">
        <v>189</v>
      </c>
      <c r="K130">
        <f t="shared" ref="K130:K161" si="12">0.15 * (E130^0.25)</f>
        <v>3.5951725903926451E-2</v>
      </c>
      <c r="L130" s="2">
        <f t="shared" ref="L130:L161" si="13">D130/K130</f>
        <v>1.4480734009577607</v>
      </c>
      <c r="M130">
        <v>3.97</v>
      </c>
      <c r="N130">
        <f t="shared" si="7"/>
        <v>1.65</v>
      </c>
      <c r="O130">
        <v>9.81</v>
      </c>
      <c r="P130">
        <f t="shared" si="8"/>
        <v>3.2323749472437229E-4</v>
      </c>
      <c r="Q130">
        <f t="shared" si="9"/>
        <v>8.177908616526619E-3</v>
      </c>
    </row>
    <row r="131" spans="1:17" x14ac:dyDescent="0.2">
      <c r="A131">
        <v>1355</v>
      </c>
      <c r="B131" t="s">
        <v>139</v>
      </c>
      <c r="C131" t="s">
        <v>140</v>
      </c>
      <c r="D131" s="1">
        <v>2.8669773190779305E-2</v>
      </c>
      <c r="E131">
        <v>2.9999999999999997E-4</v>
      </c>
      <c r="F131">
        <v>1.4710000000000001E-2</v>
      </c>
      <c r="G131" s="2">
        <v>75.590400000000002</v>
      </c>
      <c r="H131" s="2">
        <v>2.319528</v>
      </c>
      <c r="I131" s="2">
        <v>291.66351989760005</v>
      </c>
      <c r="J131" s="2" t="s">
        <v>141</v>
      </c>
      <c r="K131">
        <f t="shared" si="12"/>
        <v>1.9741110194287387E-2</v>
      </c>
      <c r="L131" s="2">
        <f t="shared" si="13"/>
        <v>1.4522877846594293</v>
      </c>
      <c r="M131">
        <v>3.97</v>
      </c>
      <c r="N131">
        <f t="shared" ref="N131:N176" si="14">(2650-1000)/1000</f>
        <v>1.65</v>
      </c>
      <c r="O131">
        <v>9.81</v>
      </c>
      <c r="P131">
        <f t="shared" si="8"/>
        <v>2.4041725739134501E-5</v>
      </c>
      <c r="Q131">
        <f t="shared" si="9"/>
        <v>1.8173236653114726E-3</v>
      </c>
    </row>
    <row r="132" spans="1:17" x14ac:dyDescent="0.2">
      <c r="A132">
        <v>813</v>
      </c>
      <c r="B132" t="s">
        <v>82</v>
      </c>
      <c r="C132" t="s">
        <v>191</v>
      </c>
      <c r="D132" s="1">
        <v>4.4270833000000002E-2</v>
      </c>
      <c r="E132">
        <v>1.6999999999999999E-3</v>
      </c>
      <c r="F132">
        <v>2.5600000000000001E-2</v>
      </c>
      <c r="G132" s="2">
        <v>17.2</v>
      </c>
      <c r="H132" s="2">
        <v>1.1000000000000001</v>
      </c>
      <c r="I132" s="2">
        <v>19.3</v>
      </c>
      <c r="J132" t="s">
        <v>189</v>
      </c>
      <c r="K132">
        <f t="shared" si="12"/>
        <v>3.0458147773033958E-2</v>
      </c>
      <c r="L132" s="2">
        <f t="shared" si="13"/>
        <v>1.4534972162422519</v>
      </c>
      <c r="M132">
        <v>3.97</v>
      </c>
      <c r="N132">
        <f t="shared" si="14"/>
        <v>1.65</v>
      </c>
      <c r="O132">
        <v>9.81</v>
      </c>
      <c r="P132">
        <f t="shared" si="8"/>
        <v>1.0620478960162366E-4</v>
      </c>
      <c r="Q132">
        <f t="shared" si="9"/>
        <v>1.8267223811479268E-3</v>
      </c>
    </row>
    <row r="133" spans="1:17" x14ac:dyDescent="0.2">
      <c r="A133">
        <v>967</v>
      </c>
      <c r="B133" t="s">
        <v>100</v>
      </c>
      <c r="C133" t="s">
        <v>103</v>
      </c>
      <c r="D133" s="1">
        <v>5.1948052000000002E-2</v>
      </c>
      <c r="E133">
        <v>3.0000000000000001E-3</v>
      </c>
      <c r="F133">
        <v>2.8000000000000001E-2</v>
      </c>
      <c r="G133" s="2">
        <v>13.7</v>
      </c>
      <c r="H133" s="2">
        <v>0.8</v>
      </c>
      <c r="I133" s="2">
        <v>9.8000000000000007</v>
      </c>
      <c r="J133" s="2" t="s">
        <v>102</v>
      </c>
      <c r="K133">
        <f t="shared" si="12"/>
        <v>3.5105209789810736E-2</v>
      </c>
      <c r="L133" s="2">
        <f t="shared" si="13"/>
        <v>1.4797818418130602</v>
      </c>
      <c r="M133">
        <v>3.97</v>
      </c>
      <c r="N133">
        <f t="shared" si="14"/>
        <v>1.65</v>
      </c>
      <c r="O133">
        <v>9.81</v>
      </c>
      <c r="P133">
        <f t="shared" si="8"/>
        <v>1.6357883077815945E-4</v>
      </c>
      <c r="Q133">
        <f t="shared" si="9"/>
        <v>2.2410299816607842E-3</v>
      </c>
    </row>
    <row r="134" spans="1:17" x14ac:dyDescent="0.2">
      <c r="A134">
        <v>53</v>
      </c>
      <c r="B134" t="s">
        <v>185</v>
      </c>
      <c r="C134" t="s">
        <v>186</v>
      </c>
      <c r="D134" s="1">
        <v>5.6242423999999999E-2</v>
      </c>
      <c r="E134">
        <v>4.0000000000000001E-3</v>
      </c>
      <c r="F134">
        <v>2.5000000000000001E-2</v>
      </c>
      <c r="G134" s="2">
        <v>7.8</v>
      </c>
      <c r="H134" s="2">
        <v>0.57999999999999996</v>
      </c>
      <c r="I134" s="2">
        <v>7.1</v>
      </c>
      <c r="J134" t="s">
        <v>187</v>
      </c>
      <c r="K134">
        <f t="shared" si="12"/>
        <v>3.7723002890488071E-2</v>
      </c>
      <c r="L134" s="2">
        <f t="shared" si="13"/>
        <v>1.4909317840701817</v>
      </c>
      <c r="M134">
        <v>3.97</v>
      </c>
      <c r="N134">
        <f t="shared" si="14"/>
        <v>1.65</v>
      </c>
      <c r="O134">
        <v>9.81</v>
      </c>
      <c r="P134">
        <f t="shared" si="8"/>
        <v>1.5911755847095935E-4</v>
      </c>
      <c r="Q134">
        <f t="shared" si="9"/>
        <v>1.241116956073483E-3</v>
      </c>
    </row>
    <row r="135" spans="1:17" x14ac:dyDescent="0.2">
      <c r="A135">
        <v>885</v>
      </c>
      <c r="B135" t="s">
        <v>226</v>
      </c>
      <c r="C135" t="s">
        <v>239</v>
      </c>
      <c r="D135" s="1">
        <v>7.3076923076923081E-2</v>
      </c>
      <c r="E135">
        <v>1.0999999999999999E-2</v>
      </c>
      <c r="F135">
        <v>5.1999999999999998E-2</v>
      </c>
      <c r="G135" s="2">
        <v>18</v>
      </c>
      <c r="H135" s="2">
        <v>0.56999999999999995</v>
      </c>
      <c r="I135" s="2">
        <v>11</v>
      </c>
      <c r="J135" t="s">
        <v>228</v>
      </c>
      <c r="K135">
        <f t="shared" si="12"/>
        <v>4.8577977606965493E-2</v>
      </c>
      <c r="L135" s="2">
        <f t="shared" si="13"/>
        <v>1.5043220544950133</v>
      </c>
      <c r="M135">
        <v>3.97</v>
      </c>
      <c r="N135">
        <f t="shared" si="14"/>
        <v>1.65</v>
      </c>
      <c r="O135">
        <v>9.81</v>
      </c>
      <c r="P135">
        <f t="shared" si="8"/>
        <v>7.2626160414466243E-4</v>
      </c>
      <c r="Q135">
        <f t="shared" si="9"/>
        <v>1.3072708874603923E-2</v>
      </c>
    </row>
    <row r="136" spans="1:17" x14ac:dyDescent="0.2">
      <c r="A136">
        <v>1317</v>
      </c>
      <c r="B136" t="s">
        <v>94</v>
      </c>
      <c r="C136" t="s">
        <v>98</v>
      </c>
      <c r="D136" s="1">
        <v>4.6163345454545458E-2</v>
      </c>
      <c r="E136">
        <v>1.6999999999999999E-3</v>
      </c>
      <c r="F136">
        <v>0.03</v>
      </c>
      <c r="G136" s="2">
        <v>56.967120000000001</v>
      </c>
      <c r="H136" s="2">
        <v>1.34</v>
      </c>
      <c r="I136" s="2">
        <v>125.01887770368002</v>
      </c>
      <c r="J136" s="2" t="s">
        <v>96</v>
      </c>
      <c r="K136">
        <f t="shared" si="12"/>
        <v>3.0458147773033958E-2</v>
      </c>
      <c r="L136" s="2">
        <f t="shared" si="13"/>
        <v>1.5156320666162129</v>
      </c>
      <c r="M136">
        <v>3.97</v>
      </c>
      <c r="N136">
        <f t="shared" si="14"/>
        <v>1.65</v>
      </c>
      <c r="O136">
        <v>9.81</v>
      </c>
      <c r="P136">
        <f t="shared" si="8"/>
        <v>1.6334805794841273E-4</v>
      </c>
      <c r="Q136">
        <f t="shared" si="9"/>
        <v>9.3054684189141819E-3</v>
      </c>
    </row>
    <row r="137" spans="1:17" x14ac:dyDescent="0.2">
      <c r="A137">
        <v>748</v>
      </c>
      <c r="B137" t="s">
        <v>27</v>
      </c>
      <c r="C137" t="s">
        <v>220</v>
      </c>
      <c r="D137" s="1">
        <v>7.0166568914956012E-2</v>
      </c>
      <c r="E137">
        <v>8.9999999999999993E-3</v>
      </c>
      <c r="F137">
        <v>7.4400000000000008E-2</v>
      </c>
      <c r="G137" s="2">
        <v>42.732959999999999</v>
      </c>
      <c r="H137" s="2">
        <v>0.95707200000000003</v>
      </c>
      <c r="I137" s="2">
        <v>92.652722049024007</v>
      </c>
      <c r="J137" t="s">
        <v>112</v>
      </c>
      <c r="K137">
        <f t="shared" si="12"/>
        <v>4.6201054323615341E-2</v>
      </c>
      <c r="L137" s="2">
        <f t="shared" si="13"/>
        <v>1.5187222443772428</v>
      </c>
      <c r="M137">
        <v>3.97</v>
      </c>
      <c r="N137">
        <f t="shared" si="14"/>
        <v>1.65</v>
      </c>
      <c r="O137">
        <v>9.81</v>
      </c>
      <c r="P137">
        <f t="shared" si="8"/>
        <v>1.2025593625677356E-3</v>
      </c>
      <c r="Q137">
        <f t="shared" si="9"/>
        <v>5.1388921138232541E-2</v>
      </c>
    </row>
    <row r="138" spans="1:17" x14ac:dyDescent="0.2">
      <c r="A138">
        <v>1378</v>
      </c>
      <c r="B138" t="s">
        <v>139</v>
      </c>
      <c r="C138" t="s">
        <v>147</v>
      </c>
      <c r="D138" s="1">
        <v>5.5936303E-2</v>
      </c>
      <c r="E138">
        <v>3.3300000000000001E-3</v>
      </c>
      <c r="F138">
        <v>5.4120000000000001E-2</v>
      </c>
      <c r="G138" s="2">
        <v>38.5</v>
      </c>
      <c r="H138" s="2">
        <v>1.5</v>
      </c>
      <c r="I138" s="2">
        <v>82.7</v>
      </c>
      <c r="J138" s="2" t="s">
        <v>141</v>
      </c>
      <c r="K138">
        <f t="shared" si="12"/>
        <v>3.6033157288292345E-2</v>
      </c>
      <c r="L138" s="2">
        <f t="shared" si="13"/>
        <v>1.5523564186304166</v>
      </c>
      <c r="M138">
        <v>3.97</v>
      </c>
      <c r="N138">
        <f t="shared" si="14"/>
        <v>1.65</v>
      </c>
      <c r="O138">
        <v>9.81</v>
      </c>
      <c r="P138">
        <f t="shared" si="8"/>
        <v>5.6465899158670272E-4</v>
      </c>
      <c r="Q138">
        <f t="shared" si="9"/>
        <v>2.1739371176088054E-2</v>
      </c>
    </row>
    <row r="139" spans="1:17" x14ac:dyDescent="0.2">
      <c r="A139">
        <v>745</v>
      </c>
      <c r="B139" t="s">
        <v>27</v>
      </c>
      <c r="C139" t="s">
        <v>28</v>
      </c>
      <c r="D139" s="1">
        <v>4.1502060606060612E-2</v>
      </c>
      <c r="E139">
        <v>1E-3</v>
      </c>
      <c r="F139">
        <v>1.4999999999999999E-2</v>
      </c>
      <c r="G139" s="2">
        <v>14.538960000000001</v>
      </c>
      <c r="H139" s="2">
        <v>1.0271760000000001</v>
      </c>
      <c r="I139" s="2">
        <v>20.869515938304001</v>
      </c>
      <c r="J139" t="s">
        <v>55</v>
      </c>
      <c r="K139">
        <f t="shared" si="12"/>
        <v>2.6674191150583844E-2</v>
      </c>
      <c r="L139" s="2">
        <f t="shared" si="13"/>
        <v>1.5558882506228204</v>
      </c>
      <c r="M139">
        <v>3.97</v>
      </c>
      <c r="N139">
        <f t="shared" si="14"/>
        <v>1.65</v>
      </c>
      <c r="O139">
        <v>9.81</v>
      </c>
      <c r="P139">
        <f t="shared" si="8"/>
        <v>5.2981225773557069E-5</v>
      </c>
      <c r="Q139">
        <f t="shared" si="9"/>
        <v>7.7029192227271533E-4</v>
      </c>
    </row>
    <row r="140" spans="1:17" x14ac:dyDescent="0.2">
      <c r="A140">
        <v>972</v>
      </c>
      <c r="B140" t="s">
        <v>100</v>
      </c>
      <c r="C140" t="s">
        <v>101</v>
      </c>
      <c r="D140" s="1">
        <v>5.5218855218855216E-2</v>
      </c>
      <c r="E140">
        <v>3.0000000000000001E-3</v>
      </c>
      <c r="F140">
        <v>2.7E-2</v>
      </c>
      <c r="G140" s="2">
        <v>17.37</v>
      </c>
      <c r="H140" s="2">
        <v>0.82</v>
      </c>
      <c r="I140" s="2">
        <v>25.97</v>
      </c>
      <c r="J140" s="2" t="s">
        <v>102</v>
      </c>
      <c r="K140">
        <f t="shared" si="12"/>
        <v>3.5105209789810736E-2</v>
      </c>
      <c r="L140" s="2">
        <f t="shared" si="13"/>
        <v>1.5729532895394476</v>
      </c>
      <c r="M140">
        <v>3.97</v>
      </c>
      <c r="N140">
        <f t="shared" si="14"/>
        <v>1.65</v>
      </c>
      <c r="O140">
        <v>9.81</v>
      </c>
      <c r="P140">
        <f t="shared" si="8"/>
        <v>2.0213839532212384E-4</v>
      </c>
      <c r="Q140">
        <f t="shared" si="9"/>
        <v>3.5111439267452912E-3</v>
      </c>
    </row>
    <row r="141" spans="1:17" x14ac:dyDescent="0.2">
      <c r="A141">
        <v>1362</v>
      </c>
      <c r="B141" t="s">
        <v>139</v>
      </c>
      <c r="C141" t="s">
        <v>142</v>
      </c>
      <c r="D141" s="1">
        <v>3.7836845000000001E-2</v>
      </c>
      <c r="E141">
        <v>6.4000000000000005E-4</v>
      </c>
      <c r="F141">
        <v>3.7929999999999998E-2</v>
      </c>
      <c r="G141" s="2">
        <v>63.8</v>
      </c>
      <c r="H141" s="2">
        <v>3.7</v>
      </c>
      <c r="I141" s="2">
        <v>410.6</v>
      </c>
      <c r="J141" s="2" t="s">
        <v>141</v>
      </c>
      <c r="K141">
        <f t="shared" si="12"/>
        <v>2.3858121863011523E-2</v>
      </c>
      <c r="L141" s="2">
        <f t="shared" si="13"/>
        <v>1.5859104592243873</v>
      </c>
      <c r="M141">
        <v>3.97</v>
      </c>
      <c r="N141">
        <f t="shared" si="14"/>
        <v>1.65</v>
      </c>
      <c r="O141">
        <v>9.81</v>
      </c>
      <c r="P141">
        <f t="shared" si="8"/>
        <v>1.9500354277888666E-4</v>
      </c>
      <c r="Q141">
        <f t="shared" si="9"/>
        <v>1.2441226029292969E-2</v>
      </c>
    </row>
    <row r="142" spans="1:17" x14ac:dyDescent="0.2">
      <c r="A142">
        <v>1169</v>
      </c>
      <c r="B142" t="s">
        <v>44</v>
      </c>
      <c r="C142" t="s">
        <v>124</v>
      </c>
      <c r="D142" s="1">
        <v>4.2941491999999998E-2</v>
      </c>
      <c r="E142">
        <v>1E-3</v>
      </c>
      <c r="F142">
        <v>2.07E-2</v>
      </c>
      <c r="G142" s="2">
        <v>52.633333333333333</v>
      </c>
      <c r="H142" s="2">
        <v>1.4666666666666668</v>
      </c>
      <c r="I142" s="2">
        <v>181.19999999999996</v>
      </c>
      <c r="J142" s="2" t="s">
        <v>122</v>
      </c>
      <c r="K142">
        <f t="shared" si="12"/>
        <v>2.6674191150583844E-2</v>
      </c>
      <c r="L142" s="2">
        <f t="shared" si="13"/>
        <v>1.6098517011287181</v>
      </c>
      <c r="M142">
        <v>3.97</v>
      </c>
      <c r="N142">
        <f t="shared" si="14"/>
        <v>1.65</v>
      </c>
      <c r="O142">
        <v>9.81</v>
      </c>
      <c r="P142">
        <f t="shared" si="8"/>
        <v>9.869513574392122E-5</v>
      </c>
      <c r="Q142">
        <f t="shared" si="9"/>
        <v>5.1946539779883869E-3</v>
      </c>
    </row>
    <row r="143" spans="1:17" x14ac:dyDescent="0.2">
      <c r="A143">
        <v>1219</v>
      </c>
      <c r="B143" t="s">
        <v>44</v>
      </c>
      <c r="C143" t="s">
        <v>127</v>
      </c>
      <c r="D143" s="1">
        <v>5.1878787878787878E-2</v>
      </c>
      <c r="E143">
        <v>2E-3</v>
      </c>
      <c r="F143">
        <v>1.9050000000000001E-2</v>
      </c>
      <c r="G143" s="2">
        <v>13.106399999999999</v>
      </c>
      <c r="H143" s="2">
        <v>0.81533999999999995</v>
      </c>
      <c r="I143" s="2">
        <v>9.1746582958079994</v>
      </c>
      <c r="J143" s="2" t="s">
        <v>122</v>
      </c>
      <c r="K143">
        <f t="shared" si="12"/>
        <v>3.1721137903216928E-2</v>
      </c>
      <c r="L143" s="2">
        <f t="shared" si="13"/>
        <v>1.6354642773873098</v>
      </c>
      <c r="M143">
        <v>3.97</v>
      </c>
      <c r="N143">
        <f t="shared" si="14"/>
        <v>1.65</v>
      </c>
      <c r="O143">
        <v>9.81</v>
      </c>
      <c r="P143">
        <f t="shared" si="8"/>
        <v>1.2019026759862918E-4</v>
      </c>
      <c r="Q143">
        <f t="shared" si="9"/>
        <v>1.5752617232546733E-3</v>
      </c>
    </row>
    <row r="144" spans="1:17" x14ac:dyDescent="0.2">
      <c r="A144">
        <v>69</v>
      </c>
      <c r="B144" t="s">
        <v>46</v>
      </c>
      <c r="C144" t="s">
        <v>71</v>
      </c>
      <c r="D144" s="1">
        <v>6.5901735804648406E-2</v>
      </c>
      <c r="E144">
        <v>5.1999999999999998E-3</v>
      </c>
      <c r="F144">
        <v>6.695000000000001E-2</v>
      </c>
      <c r="G144" s="2">
        <v>41</v>
      </c>
      <c r="H144" s="2">
        <v>1.4</v>
      </c>
      <c r="I144" s="2">
        <v>86.9</v>
      </c>
      <c r="J144" t="s">
        <v>67</v>
      </c>
      <c r="K144">
        <f t="shared" si="12"/>
        <v>4.0280244214239751E-2</v>
      </c>
      <c r="L144" s="2">
        <f t="shared" si="13"/>
        <v>1.6360808403776019</v>
      </c>
      <c r="M144">
        <v>3.97</v>
      </c>
      <c r="N144">
        <f t="shared" si="14"/>
        <v>1.65</v>
      </c>
      <c r="O144">
        <v>9.81</v>
      </c>
      <c r="P144">
        <f t="shared" ref="P144:P176" si="15">M144*(SQRT(N144))*(SQRT(O144))*((D144-K144)^(3/2))*(F144^(3/2))</f>
        <v>1.1347481108029171E-3</v>
      </c>
      <c r="Q144">
        <f t="shared" si="9"/>
        <v>4.6524672542919601E-2</v>
      </c>
    </row>
    <row r="145" spans="1:17" x14ac:dyDescent="0.2">
      <c r="A145">
        <v>1344</v>
      </c>
      <c r="B145" t="s">
        <v>139</v>
      </c>
      <c r="C145" t="s">
        <v>143</v>
      </c>
      <c r="D145" s="1">
        <v>4.5236223999999998E-2</v>
      </c>
      <c r="E145">
        <v>1.1100000000000001E-3</v>
      </c>
      <c r="F145">
        <v>3.1230000000000001E-2</v>
      </c>
      <c r="G145" s="2">
        <v>21.9</v>
      </c>
      <c r="H145" s="2">
        <v>2.1</v>
      </c>
      <c r="I145" s="2">
        <v>77.3</v>
      </c>
      <c r="J145" s="2" t="s">
        <v>141</v>
      </c>
      <c r="K145">
        <f t="shared" si="12"/>
        <v>2.7379278774341296E-2</v>
      </c>
      <c r="L145" s="2">
        <f t="shared" si="13"/>
        <v>1.6522065600352291</v>
      </c>
      <c r="M145">
        <v>3.97</v>
      </c>
      <c r="N145">
        <f t="shared" si="14"/>
        <v>1.65</v>
      </c>
      <c r="O145">
        <v>9.81</v>
      </c>
      <c r="P145">
        <f t="shared" si="15"/>
        <v>2.1034670270581968E-4</v>
      </c>
      <c r="Q145">
        <f t="shared" ref="Q145:Q176" si="16">P145*G145</f>
        <v>4.6065927892574507E-3</v>
      </c>
    </row>
    <row r="146" spans="1:17" x14ac:dyDescent="0.2">
      <c r="A146">
        <v>900</v>
      </c>
      <c r="B146" t="s">
        <v>226</v>
      </c>
      <c r="C146" t="s">
        <v>233</v>
      </c>
      <c r="D146" s="1">
        <v>6.1395348837209311E-2</v>
      </c>
      <c r="E146">
        <v>3.5999999999999999E-3</v>
      </c>
      <c r="F146">
        <v>4.2999999999999997E-2</v>
      </c>
      <c r="G146" s="2">
        <v>31</v>
      </c>
      <c r="H146" s="2">
        <v>1.21</v>
      </c>
      <c r="I146" s="2">
        <v>62</v>
      </c>
      <c r="J146" t="s">
        <v>228</v>
      </c>
      <c r="K146">
        <f t="shared" si="12"/>
        <v>3.6742346141747671E-2</v>
      </c>
      <c r="L146" s="2">
        <f t="shared" si="13"/>
        <v>1.6709697470148814</v>
      </c>
      <c r="M146">
        <v>3.97</v>
      </c>
      <c r="N146">
        <f t="shared" si="14"/>
        <v>1.65</v>
      </c>
      <c r="O146">
        <v>9.81</v>
      </c>
      <c r="P146">
        <f t="shared" si="15"/>
        <v>5.5128274668408896E-4</v>
      </c>
      <c r="Q146">
        <f t="shared" si="16"/>
        <v>1.7089765147206757E-2</v>
      </c>
    </row>
    <row r="147" spans="1:17" x14ac:dyDescent="0.2">
      <c r="A147">
        <v>1212</v>
      </c>
      <c r="B147" t="s">
        <v>44</v>
      </c>
      <c r="C147" t="s">
        <v>138</v>
      </c>
      <c r="D147" s="1">
        <v>8.4667571234735395E-2</v>
      </c>
      <c r="E147">
        <v>1.2E-2</v>
      </c>
      <c r="F147">
        <v>6.8072000000000008E-2</v>
      </c>
      <c r="G147" s="2">
        <v>20.863560000000003</v>
      </c>
      <c r="H147" s="2">
        <v>0.79247999999999996</v>
      </c>
      <c r="I147" s="2">
        <v>34.829721308160003</v>
      </c>
      <c r="J147" s="2" t="s">
        <v>122</v>
      </c>
      <c r="K147">
        <f t="shared" si="12"/>
        <v>4.9646263794703091E-2</v>
      </c>
      <c r="L147" s="2">
        <f t="shared" si="13"/>
        <v>1.7054167778838745</v>
      </c>
      <c r="M147">
        <v>3.97</v>
      </c>
      <c r="N147">
        <f t="shared" si="14"/>
        <v>1.65</v>
      </c>
      <c r="O147">
        <v>9.81</v>
      </c>
      <c r="P147">
        <f t="shared" si="15"/>
        <v>1.8591664845221598E-3</v>
      </c>
      <c r="Q147">
        <f t="shared" si="16"/>
        <v>3.8788831499817156E-2</v>
      </c>
    </row>
    <row r="148" spans="1:17" x14ac:dyDescent="0.2">
      <c r="A148">
        <v>1157</v>
      </c>
      <c r="B148" t="s">
        <v>217</v>
      </c>
      <c r="C148" t="s">
        <v>218</v>
      </c>
      <c r="D148" s="1">
        <v>4.6005509641873284E-2</v>
      </c>
      <c r="E148">
        <v>1E-3</v>
      </c>
      <c r="F148">
        <v>2.1999999999999999E-2</v>
      </c>
      <c r="G148" s="2">
        <v>41.6</v>
      </c>
      <c r="H148" s="2">
        <v>1.67</v>
      </c>
      <c r="I148" s="2">
        <v>142</v>
      </c>
      <c r="J148" t="s">
        <v>112</v>
      </c>
      <c r="K148">
        <f t="shared" si="12"/>
        <v>2.6674191150583844E-2</v>
      </c>
      <c r="L148" s="2">
        <f t="shared" si="13"/>
        <v>1.7247199505378934</v>
      </c>
      <c r="M148">
        <v>3.97</v>
      </c>
      <c r="N148">
        <f t="shared" si="14"/>
        <v>1.65</v>
      </c>
      <c r="O148">
        <v>9.81</v>
      </c>
      <c r="P148">
        <f t="shared" si="15"/>
        <v>1.400855107493025E-4</v>
      </c>
      <c r="Q148">
        <f t="shared" si="16"/>
        <v>5.8275572471709839E-3</v>
      </c>
    </row>
    <row r="149" spans="1:17" x14ac:dyDescent="0.2">
      <c r="A149">
        <v>895</v>
      </c>
      <c r="B149" t="s">
        <v>226</v>
      </c>
      <c r="C149" t="s">
        <v>236</v>
      </c>
      <c r="D149" s="1">
        <v>5.3446088794926017E-2</v>
      </c>
      <c r="E149">
        <v>1.6000000000000001E-3</v>
      </c>
      <c r="F149">
        <v>4.2999999999999997E-2</v>
      </c>
      <c r="G149" s="2">
        <v>126</v>
      </c>
      <c r="H149" s="2">
        <v>2.37</v>
      </c>
      <c r="I149" s="2">
        <v>509</v>
      </c>
      <c r="J149" t="s">
        <v>228</v>
      </c>
      <c r="K149">
        <f t="shared" si="12"/>
        <v>0.03</v>
      </c>
      <c r="L149" s="2">
        <f t="shared" si="13"/>
        <v>1.7815362931642007</v>
      </c>
      <c r="M149">
        <v>3.97</v>
      </c>
      <c r="N149">
        <f t="shared" si="14"/>
        <v>1.65</v>
      </c>
      <c r="O149">
        <v>9.81</v>
      </c>
      <c r="P149">
        <f t="shared" si="15"/>
        <v>5.1129938935219404E-4</v>
      </c>
      <c r="Q149">
        <f t="shared" si="16"/>
        <v>6.4423723058376445E-2</v>
      </c>
    </row>
    <row r="150" spans="1:17" x14ac:dyDescent="0.2">
      <c r="A150">
        <v>1555</v>
      </c>
      <c r="B150" t="s">
        <v>21</v>
      </c>
      <c r="C150" t="s">
        <v>22</v>
      </c>
      <c r="D150" s="1">
        <v>8.5714285714285715E-2</v>
      </c>
      <c r="E150">
        <v>8.9999999999999993E-3</v>
      </c>
      <c r="F150">
        <v>7.0000000000000007E-2</v>
      </c>
      <c r="G150" s="2">
        <v>57</v>
      </c>
      <c r="H150" s="2">
        <v>1.1000000000000001</v>
      </c>
      <c r="I150" s="2">
        <v>125</v>
      </c>
      <c r="J150" t="s">
        <v>54</v>
      </c>
      <c r="K150">
        <f t="shared" si="12"/>
        <v>4.6201054323615341E-2</v>
      </c>
      <c r="L150" s="2">
        <f t="shared" si="13"/>
        <v>1.8552452312862797</v>
      </c>
      <c r="M150">
        <v>3.97</v>
      </c>
      <c r="N150">
        <f t="shared" si="14"/>
        <v>1.65</v>
      </c>
      <c r="O150">
        <v>9.81</v>
      </c>
      <c r="P150">
        <f t="shared" si="15"/>
        <v>2.3234207528288757E-3</v>
      </c>
      <c r="Q150">
        <f t="shared" si="16"/>
        <v>0.13243498291124592</v>
      </c>
    </row>
    <row r="151" spans="1:17" x14ac:dyDescent="0.2">
      <c r="A151">
        <v>1051</v>
      </c>
      <c r="B151" t="s">
        <v>84</v>
      </c>
      <c r="C151" t="s">
        <v>90</v>
      </c>
      <c r="D151" s="1">
        <v>7.1301247999999998E-2</v>
      </c>
      <c r="E151">
        <v>4.0000000000000001E-3</v>
      </c>
      <c r="F151">
        <v>5.0999999999999997E-2</v>
      </c>
      <c r="G151" s="2">
        <v>24</v>
      </c>
      <c r="H151" s="2">
        <v>1.5</v>
      </c>
      <c r="I151" s="2">
        <v>77.2</v>
      </c>
      <c r="J151" t="s">
        <v>78</v>
      </c>
      <c r="K151">
        <f t="shared" si="12"/>
        <v>3.7723002890488071E-2</v>
      </c>
      <c r="L151" s="2">
        <f t="shared" si="13"/>
        <v>1.8901265152986733</v>
      </c>
      <c r="M151">
        <v>3.97</v>
      </c>
      <c r="N151">
        <f t="shared" si="14"/>
        <v>1.65</v>
      </c>
      <c r="O151">
        <v>9.81</v>
      </c>
      <c r="P151">
        <f t="shared" si="15"/>
        <v>1.1319030735083627E-3</v>
      </c>
      <c r="Q151">
        <f t="shared" si="16"/>
        <v>2.7165673764200704E-2</v>
      </c>
    </row>
    <row r="152" spans="1:17" x14ac:dyDescent="0.2">
      <c r="A152">
        <v>1618</v>
      </c>
      <c r="B152" t="s">
        <v>0</v>
      </c>
      <c r="C152" t="s">
        <v>215</v>
      </c>
      <c r="D152" s="1">
        <v>4.7946127946127952E-2</v>
      </c>
      <c r="E152">
        <v>8.0000000000000004E-4</v>
      </c>
      <c r="F152">
        <v>1.7999999999999999E-2</v>
      </c>
      <c r="G152" s="2">
        <v>58</v>
      </c>
      <c r="H152" s="2">
        <v>1.78</v>
      </c>
      <c r="I152" s="2">
        <v>226</v>
      </c>
      <c r="J152" t="s">
        <v>112</v>
      </c>
      <c r="K152">
        <f t="shared" si="12"/>
        <v>2.5226892457611439E-2</v>
      </c>
      <c r="L152" s="2">
        <f t="shared" si="13"/>
        <v>1.9005958830122052</v>
      </c>
      <c r="M152">
        <v>3.97</v>
      </c>
      <c r="N152">
        <f t="shared" si="14"/>
        <v>1.65</v>
      </c>
      <c r="O152">
        <v>9.81</v>
      </c>
      <c r="P152">
        <f t="shared" si="15"/>
        <v>1.3208889584990138E-4</v>
      </c>
      <c r="Q152">
        <f t="shared" si="16"/>
        <v>7.6611559592942805E-3</v>
      </c>
    </row>
    <row r="153" spans="1:17" x14ac:dyDescent="0.2">
      <c r="A153">
        <v>1215</v>
      </c>
      <c r="B153" t="s">
        <v>44</v>
      </c>
      <c r="C153" t="s">
        <v>135</v>
      </c>
      <c r="D153" s="1">
        <v>8.7924016282225223E-2</v>
      </c>
      <c r="E153">
        <v>8.9999999999999993E-3</v>
      </c>
      <c r="F153">
        <v>3.4036000000000004E-2</v>
      </c>
      <c r="G153" s="2">
        <v>14.599920000000001</v>
      </c>
      <c r="H153" s="2">
        <v>0.54864000000000002</v>
      </c>
      <c r="I153" s="2">
        <v>5.5501019320319998</v>
      </c>
      <c r="J153" s="2" t="s">
        <v>122</v>
      </c>
      <c r="K153">
        <f t="shared" si="12"/>
        <v>4.6201054323615341E-2</v>
      </c>
      <c r="L153" s="2">
        <f t="shared" si="13"/>
        <v>1.9030738057699148</v>
      </c>
      <c r="M153">
        <v>3.97</v>
      </c>
      <c r="N153">
        <f t="shared" si="14"/>
        <v>1.65</v>
      </c>
      <c r="O153">
        <v>9.81</v>
      </c>
      <c r="P153">
        <f t="shared" si="15"/>
        <v>8.5474673959608856E-4</v>
      </c>
      <c r="Q153">
        <f t="shared" si="16"/>
        <v>1.2479234018363726E-2</v>
      </c>
    </row>
    <row r="154" spans="1:17" x14ac:dyDescent="0.2">
      <c r="A154">
        <v>910</v>
      </c>
      <c r="B154" t="s">
        <v>117</v>
      </c>
      <c r="C154" t="s">
        <v>120</v>
      </c>
      <c r="D154" s="1">
        <v>7.6469696969696965E-2</v>
      </c>
      <c r="E154">
        <v>4.8999999999999998E-3</v>
      </c>
      <c r="F154">
        <v>0.04</v>
      </c>
      <c r="G154" s="2">
        <v>15</v>
      </c>
      <c r="H154" s="2">
        <v>1.03</v>
      </c>
      <c r="I154" s="2">
        <v>20.350000000000001</v>
      </c>
      <c r="J154" s="2" t="s">
        <v>119</v>
      </c>
      <c r="K154">
        <f t="shared" si="12"/>
        <v>3.968626966596886E-2</v>
      </c>
      <c r="L154" s="2">
        <f t="shared" si="13"/>
        <v>1.9268552477551208</v>
      </c>
      <c r="M154">
        <v>3.97</v>
      </c>
      <c r="N154">
        <f t="shared" si="14"/>
        <v>1.65</v>
      </c>
      <c r="O154">
        <v>9.81</v>
      </c>
      <c r="P154">
        <f t="shared" si="15"/>
        <v>9.0143674674707133E-4</v>
      </c>
      <c r="Q154">
        <f t="shared" si="16"/>
        <v>1.3521551201206071E-2</v>
      </c>
    </row>
    <row r="155" spans="1:17" x14ac:dyDescent="0.2">
      <c r="A155">
        <v>221</v>
      </c>
      <c r="B155" t="s">
        <v>87</v>
      </c>
      <c r="C155" t="s">
        <v>88</v>
      </c>
      <c r="D155" s="1">
        <v>7.5806599326599333E-2</v>
      </c>
      <c r="E155">
        <v>4.0000000000000001E-3</v>
      </c>
      <c r="F155">
        <v>2.7E-2</v>
      </c>
      <c r="G155" s="2">
        <f>68.2*0.3048</f>
        <v>20.787360000000003</v>
      </c>
      <c r="H155" s="2">
        <v>0.84429600000000005</v>
      </c>
      <c r="I155" s="2">
        <v>27.467341194239999</v>
      </c>
      <c r="J155" t="s">
        <v>78</v>
      </c>
      <c r="K155">
        <f t="shared" si="12"/>
        <v>3.7723002890488071E-2</v>
      </c>
      <c r="L155" s="2">
        <f t="shared" si="13"/>
        <v>2.0095589830605483</v>
      </c>
      <c r="M155">
        <v>3.97</v>
      </c>
      <c r="N155">
        <f t="shared" si="14"/>
        <v>1.65</v>
      </c>
      <c r="O155">
        <v>9.81</v>
      </c>
      <c r="P155">
        <f t="shared" si="15"/>
        <v>5.266469342315931E-4</v>
      </c>
      <c r="Q155">
        <f t="shared" si="16"/>
        <v>1.0947599414768451E-2</v>
      </c>
    </row>
    <row r="156" spans="1:17" x14ac:dyDescent="0.2">
      <c r="A156">
        <v>986</v>
      </c>
      <c r="B156" t="s">
        <v>100</v>
      </c>
      <c r="C156" t="s">
        <v>110</v>
      </c>
      <c r="D156" s="1">
        <v>0.14600551000000001</v>
      </c>
      <c r="E156">
        <v>5.2999999999999999E-2</v>
      </c>
      <c r="F156">
        <v>0.11</v>
      </c>
      <c r="G156" s="2">
        <v>5.5</v>
      </c>
      <c r="H156" s="2">
        <v>0.5</v>
      </c>
      <c r="I156" s="2">
        <v>5.6</v>
      </c>
      <c r="J156" s="2" t="s">
        <v>102</v>
      </c>
      <c r="K156">
        <f t="shared" si="12"/>
        <v>7.1971445691674144E-2</v>
      </c>
      <c r="L156" s="2">
        <f t="shared" si="13"/>
        <v>2.0286588465304418</v>
      </c>
      <c r="M156">
        <v>3.97</v>
      </c>
      <c r="N156">
        <f t="shared" si="14"/>
        <v>1.65</v>
      </c>
      <c r="O156">
        <v>9.81</v>
      </c>
      <c r="P156">
        <f t="shared" si="15"/>
        <v>1.1738251168852168E-2</v>
      </c>
      <c r="Q156">
        <f t="shared" si="16"/>
        <v>6.4560381428686919E-2</v>
      </c>
    </row>
    <row r="157" spans="1:17" x14ac:dyDescent="0.2">
      <c r="A157">
        <v>923</v>
      </c>
      <c r="B157" t="s">
        <v>49</v>
      </c>
      <c r="C157" t="s">
        <v>64</v>
      </c>
      <c r="D157" s="1">
        <v>6.8580542264752797E-2</v>
      </c>
      <c r="E157">
        <v>2.5000000000000001E-3</v>
      </c>
      <c r="F157">
        <v>3.7999999999999999E-2</v>
      </c>
      <c r="G157" s="2">
        <v>34.200000000000003</v>
      </c>
      <c r="H157" s="2">
        <v>1.72</v>
      </c>
      <c r="I157" s="2">
        <v>70.8</v>
      </c>
      <c r="J157" t="s">
        <v>2</v>
      </c>
      <c r="K157">
        <f t="shared" si="12"/>
        <v>3.3541019662496847E-2</v>
      </c>
      <c r="L157" s="2">
        <f t="shared" si="13"/>
        <v>2.0446767258371286</v>
      </c>
      <c r="M157">
        <v>3.97</v>
      </c>
      <c r="N157">
        <f t="shared" si="14"/>
        <v>1.65</v>
      </c>
      <c r="O157">
        <v>9.81</v>
      </c>
      <c r="P157">
        <f t="shared" si="15"/>
        <v>7.7603203260951043E-4</v>
      </c>
      <c r="Q157">
        <f t="shared" si="16"/>
        <v>2.6540295515245258E-2</v>
      </c>
    </row>
    <row r="158" spans="1:17" x14ac:dyDescent="0.2">
      <c r="A158">
        <v>217</v>
      </c>
      <c r="B158" t="s">
        <v>87</v>
      </c>
      <c r="C158" t="s">
        <v>168</v>
      </c>
      <c r="D158" s="1">
        <v>7.9810450000000005E-2</v>
      </c>
      <c r="E158">
        <v>4.0000000000000001E-3</v>
      </c>
      <c r="F158">
        <v>2.4299999999999999E-2</v>
      </c>
      <c r="G158" s="2">
        <v>29.6</v>
      </c>
      <c r="H158" s="2">
        <v>0.8</v>
      </c>
      <c r="I158" s="2">
        <v>46.5</v>
      </c>
      <c r="J158" s="2" t="s">
        <v>153</v>
      </c>
      <c r="K158">
        <f t="shared" si="12"/>
        <v>3.7723002890488071E-2</v>
      </c>
      <c r="L158" s="2">
        <f t="shared" si="13"/>
        <v>2.1156971578242083</v>
      </c>
      <c r="M158">
        <v>3.97</v>
      </c>
      <c r="N158">
        <f t="shared" si="14"/>
        <v>1.65</v>
      </c>
      <c r="O158">
        <v>9.81</v>
      </c>
      <c r="P158">
        <f t="shared" si="15"/>
        <v>5.2240252619151261E-4</v>
      </c>
      <c r="Q158">
        <f t="shared" si="16"/>
        <v>1.5463114775268775E-2</v>
      </c>
    </row>
    <row r="159" spans="1:17" x14ac:dyDescent="0.2">
      <c r="A159">
        <v>1159</v>
      </c>
      <c r="B159" t="s">
        <v>208</v>
      </c>
      <c r="C159" t="s">
        <v>209</v>
      </c>
      <c r="D159" s="1">
        <v>5.7463524130190805E-2</v>
      </c>
      <c r="E159">
        <v>1E-3</v>
      </c>
      <c r="F159">
        <v>5.3999999999999999E-2</v>
      </c>
      <c r="G159" s="2">
        <v>187</v>
      </c>
      <c r="H159" s="2">
        <v>5.12</v>
      </c>
      <c r="I159" s="2">
        <v>2607</v>
      </c>
      <c r="J159" t="s">
        <v>210</v>
      </c>
      <c r="K159">
        <f t="shared" si="12"/>
        <v>2.6674191150583844E-2</v>
      </c>
      <c r="L159" s="2">
        <f t="shared" si="13"/>
        <v>2.1542742872986063</v>
      </c>
      <c r="M159">
        <v>3.97</v>
      </c>
      <c r="N159">
        <f t="shared" si="14"/>
        <v>1.65</v>
      </c>
      <c r="O159">
        <v>9.81</v>
      </c>
      <c r="P159">
        <f t="shared" si="15"/>
        <v>1.082824423707499E-3</v>
      </c>
      <c r="Q159">
        <f t="shared" si="16"/>
        <v>0.20248816723330232</v>
      </c>
    </row>
    <row r="160" spans="1:17" x14ac:dyDescent="0.2">
      <c r="A160">
        <v>827</v>
      </c>
      <c r="B160" t="s">
        <v>82</v>
      </c>
      <c r="C160" t="s">
        <v>197</v>
      </c>
      <c r="D160" s="1">
        <v>7.4380164999999998E-2</v>
      </c>
      <c r="E160">
        <v>2.7000000000000001E-3</v>
      </c>
      <c r="F160">
        <v>1.9800000000000002E-2</v>
      </c>
      <c r="G160" s="2">
        <v>17.899999999999999</v>
      </c>
      <c r="H160" s="2">
        <v>0.9</v>
      </c>
      <c r="I160" s="2">
        <v>22.1</v>
      </c>
      <c r="J160" t="s">
        <v>189</v>
      </c>
      <c r="K160">
        <f t="shared" si="12"/>
        <v>3.4192605854321663E-2</v>
      </c>
      <c r="L160" s="2">
        <f t="shared" si="13"/>
        <v>2.1753289385693004</v>
      </c>
      <c r="M160">
        <v>3.97</v>
      </c>
      <c r="N160">
        <f t="shared" si="14"/>
        <v>1.65</v>
      </c>
      <c r="O160">
        <v>9.81</v>
      </c>
      <c r="P160">
        <f t="shared" si="15"/>
        <v>3.5851077437132946E-4</v>
      </c>
      <c r="Q160">
        <f t="shared" si="16"/>
        <v>6.4173428612467973E-3</v>
      </c>
    </row>
    <row r="161" spans="1:17" x14ac:dyDescent="0.2">
      <c r="A161">
        <v>1074</v>
      </c>
      <c r="B161" t="s">
        <v>79</v>
      </c>
      <c r="C161" t="s">
        <v>80</v>
      </c>
      <c r="D161" s="1">
        <v>6.3467232999999998E-2</v>
      </c>
      <c r="E161">
        <v>1.4E-3</v>
      </c>
      <c r="F161">
        <v>1.797E-2</v>
      </c>
      <c r="G161" s="2">
        <v>23.622</v>
      </c>
      <c r="H161" s="2">
        <v>1.344168</v>
      </c>
      <c r="I161" s="2">
        <v>59.437061</v>
      </c>
      <c r="J161" t="s">
        <v>78</v>
      </c>
      <c r="K161">
        <f t="shared" si="12"/>
        <v>2.9015046304015038E-2</v>
      </c>
      <c r="L161" s="2">
        <f t="shared" si="13"/>
        <v>2.1873903744629746</v>
      </c>
      <c r="M161">
        <v>3.97</v>
      </c>
      <c r="N161">
        <f t="shared" si="14"/>
        <v>1.65</v>
      </c>
      <c r="O161">
        <v>9.81</v>
      </c>
      <c r="P161">
        <f t="shared" si="15"/>
        <v>2.4604485397648008E-4</v>
      </c>
      <c r="Q161">
        <f t="shared" si="16"/>
        <v>5.8120715406324124E-3</v>
      </c>
    </row>
    <row r="162" spans="1:17" x14ac:dyDescent="0.2">
      <c r="A162">
        <v>678</v>
      </c>
      <c r="B162" t="s">
        <v>12</v>
      </c>
      <c r="C162" t="s">
        <v>17</v>
      </c>
      <c r="D162" s="1">
        <v>6.6698564593301438E-2</v>
      </c>
      <c r="E162">
        <v>1.6999999999999999E-3</v>
      </c>
      <c r="F162">
        <v>1.9E-2</v>
      </c>
      <c r="G162" s="2">
        <v>68</v>
      </c>
      <c r="H162" s="2">
        <v>1.23</v>
      </c>
      <c r="I162" s="2">
        <v>163</v>
      </c>
      <c r="J162" t="s">
        <v>53</v>
      </c>
      <c r="K162">
        <f t="shared" ref="K162:K176" si="17">0.15 * (E162^0.25)</f>
        <v>3.0458147773033958E-2</v>
      </c>
      <c r="L162" s="2">
        <f t="shared" ref="L162:L193" si="18">D162/K162</f>
        <v>2.1898430951980883</v>
      </c>
      <c r="M162">
        <v>3.97</v>
      </c>
      <c r="N162">
        <f t="shared" si="14"/>
        <v>1.65</v>
      </c>
      <c r="O162">
        <v>9.81</v>
      </c>
      <c r="P162">
        <f t="shared" si="15"/>
        <v>2.8859390859251304E-4</v>
      </c>
      <c r="Q162">
        <f t="shared" si="16"/>
        <v>1.9624385784290887E-2</v>
      </c>
    </row>
    <row r="163" spans="1:17" x14ac:dyDescent="0.2">
      <c r="A163">
        <v>906</v>
      </c>
      <c r="B163" t="s">
        <v>226</v>
      </c>
      <c r="C163" t="s">
        <v>229</v>
      </c>
      <c r="D163" s="1">
        <v>8.9610389610389612E-2</v>
      </c>
      <c r="E163">
        <v>5.4000000000000003E-3</v>
      </c>
      <c r="F163">
        <v>4.2000000000000003E-2</v>
      </c>
      <c r="G163" s="2">
        <v>51</v>
      </c>
      <c r="H163" s="2">
        <v>1.1499999999999999</v>
      </c>
      <c r="I163" s="2">
        <v>121</v>
      </c>
      <c r="J163" t="s">
        <v>228</v>
      </c>
      <c r="K163">
        <f t="shared" si="17"/>
        <v>4.0662090162443015E-2</v>
      </c>
      <c r="L163" s="2">
        <f t="shared" si="18"/>
        <v>2.2037821777582165</v>
      </c>
      <c r="M163">
        <v>3.97</v>
      </c>
      <c r="N163">
        <f t="shared" si="14"/>
        <v>1.65</v>
      </c>
      <c r="O163">
        <v>9.81</v>
      </c>
      <c r="P163">
        <f t="shared" si="15"/>
        <v>1.4888376079026334E-3</v>
      </c>
      <c r="Q163">
        <f t="shared" si="16"/>
        <v>7.5930718003034303E-2</v>
      </c>
    </row>
    <row r="164" spans="1:17" x14ac:dyDescent="0.2">
      <c r="A164">
        <v>1573</v>
      </c>
      <c r="B164" t="s">
        <v>42</v>
      </c>
      <c r="C164" t="s">
        <v>43</v>
      </c>
      <c r="D164" s="1">
        <v>0.16499999999999998</v>
      </c>
      <c r="E164">
        <v>3.6299999999999999E-2</v>
      </c>
      <c r="F164">
        <v>0.08</v>
      </c>
      <c r="G164" s="2">
        <v>4.5</v>
      </c>
      <c r="H164" s="2">
        <v>0.6</v>
      </c>
      <c r="I164" s="2">
        <v>3.1</v>
      </c>
      <c r="J164" t="s">
        <v>55</v>
      </c>
      <c r="K164">
        <f t="shared" si="17"/>
        <v>6.547385545951126E-2</v>
      </c>
      <c r="L164" s="2">
        <f t="shared" si="18"/>
        <v>2.5200898716287639</v>
      </c>
      <c r="M164">
        <v>3.97</v>
      </c>
      <c r="N164">
        <f t="shared" si="14"/>
        <v>1.65</v>
      </c>
      <c r="O164">
        <v>9.81</v>
      </c>
      <c r="P164">
        <f t="shared" si="15"/>
        <v>1.1347697078481142E-2</v>
      </c>
      <c r="Q164">
        <f t="shared" si="16"/>
        <v>5.1064636853165139E-2</v>
      </c>
    </row>
    <row r="165" spans="1:17" x14ac:dyDescent="0.2">
      <c r="A165">
        <v>1203</v>
      </c>
      <c r="B165" t="s">
        <v>44</v>
      </c>
      <c r="C165" t="s">
        <v>125</v>
      </c>
      <c r="D165" s="1">
        <v>6.8072024333333328E-2</v>
      </c>
      <c r="E165">
        <v>1E-3</v>
      </c>
      <c r="F165">
        <v>1.84E-2</v>
      </c>
      <c r="G165" s="2">
        <v>57.199999999999996</v>
      </c>
      <c r="H165" s="2">
        <v>2.0666666666666669</v>
      </c>
      <c r="I165" s="2">
        <v>117.2</v>
      </c>
      <c r="J165" s="2" t="s">
        <v>122</v>
      </c>
      <c r="K165">
        <f t="shared" si="17"/>
        <v>2.6674191150583844E-2</v>
      </c>
      <c r="L165" s="2">
        <f t="shared" si="18"/>
        <v>2.5519808247997569</v>
      </c>
      <c r="M165">
        <v>3.97</v>
      </c>
      <c r="N165">
        <f t="shared" si="14"/>
        <v>1.65</v>
      </c>
      <c r="O165">
        <v>9.81</v>
      </c>
      <c r="P165">
        <f t="shared" si="15"/>
        <v>3.3578410362500625E-4</v>
      </c>
      <c r="Q165">
        <f t="shared" si="16"/>
        <v>1.9206850727350355E-2</v>
      </c>
    </row>
    <row r="166" spans="1:17" x14ac:dyDescent="0.2">
      <c r="A166">
        <v>841</v>
      </c>
      <c r="B166" t="s">
        <v>82</v>
      </c>
      <c r="C166" t="s">
        <v>195</v>
      </c>
      <c r="D166" s="1">
        <v>8.5235920852359218E-2</v>
      </c>
      <c r="E166">
        <v>2.2000000000000001E-3</v>
      </c>
      <c r="F166">
        <v>2.1899999999999999E-2</v>
      </c>
      <c r="G166" s="2">
        <v>27.9</v>
      </c>
      <c r="H166" s="2">
        <v>1.4</v>
      </c>
      <c r="I166" s="2">
        <v>38.200000000000003</v>
      </c>
      <c r="J166" t="s">
        <v>189</v>
      </c>
      <c r="K166">
        <f t="shared" si="17"/>
        <v>3.24860515600199E-2</v>
      </c>
      <c r="L166" s="2">
        <f t="shared" si="18"/>
        <v>2.6237697953191024</v>
      </c>
      <c r="M166">
        <v>3.97</v>
      </c>
      <c r="N166">
        <f t="shared" si="14"/>
        <v>1.65</v>
      </c>
      <c r="O166">
        <v>9.81</v>
      </c>
      <c r="P166">
        <f t="shared" si="15"/>
        <v>6.2714106126275746E-4</v>
      </c>
      <c r="Q166">
        <f t="shared" si="16"/>
        <v>1.7497235609230933E-2</v>
      </c>
    </row>
    <row r="167" spans="1:17" x14ac:dyDescent="0.2">
      <c r="A167">
        <v>683</v>
      </c>
      <c r="B167" t="s">
        <v>12</v>
      </c>
      <c r="C167" t="s">
        <v>16</v>
      </c>
      <c r="D167" s="1">
        <v>7.1953578336557064E-2</v>
      </c>
      <c r="E167">
        <v>8.0000000000000004E-4</v>
      </c>
      <c r="F167">
        <v>1.8800000000000001E-2</v>
      </c>
      <c r="G167" s="2">
        <v>99</v>
      </c>
      <c r="H167" s="2">
        <v>2.79</v>
      </c>
      <c r="I167" s="2">
        <v>368</v>
      </c>
      <c r="J167" t="s">
        <v>53</v>
      </c>
      <c r="K167">
        <f t="shared" si="17"/>
        <v>2.5226892457611439E-2</v>
      </c>
      <c r="L167" s="2">
        <f t="shared" si="18"/>
        <v>2.8522569102579767</v>
      </c>
      <c r="M167">
        <v>3.97</v>
      </c>
      <c r="N167">
        <f t="shared" si="14"/>
        <v>1.65</v>
      </c>
      <c r="O167">
        <v>9.81</v>
      </c>
      <c r="P167">
        <f t="shared" si="15"/>
        <v>4.1586390345007835E-4</v>
      </c>
      <c r="Q167">
        <f t="shared" si="16"/>
        <v>4.1170526441557755E-2</v>
      </c>
    </row>
    <row r="168" spans="1:17" x14ac:dyDescent="0.2">
      <c r="A168">
        <v>1363</v>
      </c>
      <c r="B168" t="s">
        <v>139</v>
      </c>
      <c r="C168" t="s">
        <v>146</v>
      </c>
      <c r="D168" s="1">
        <v>0.10388321447833647</v>
      </c>
      <c r="E168">
        <v>1.9E-3</v>
      </c>
      <c r="F168">
        <v>1.5169999999999999E-2</v>
      </c>
      <c r="G168" s="2">
        <v>13.929360000000001</v>
      </c>
      <c r="H168" s="2">
        <v>1.3685520000000002</v>
      </c>
      <c r="I168" s="2">
        <v>17.839613352960004</v>
      </c>
      <c r="J168" s="2" t="s">
        <v>141</v>
      </c>
      <c r="K168">
        <f t="shared" si="17"/>
        <v>3.131696444894766E-2</v>
      </c>
      <c r="L168" s="2">
        <f t="shared" si="18"/>
        <v>3.3171546574280844</v>
      </c>
      <c r="M168">
        <v>3.97</v>
      </c>
      <c r="N168">
        <f t="shared" si="14"/>
        <v>1.65</v>
      </c>
      <c r="O168">
        <v>9.81</v>
      </c>
      <c r="P168">
        <f t="shared" si="15"/>
        <v>5.8337441044386152E-4</v>
      </c>
      <c r="Q168">
        <f t="shared" si="16"/>
        <v>8.1260321778603081E-3</v>
      </c>
    </row>
    <row r="169" spans="1:17" x14ac:dyDescent="0.2">
      <c r="A169">
        <v>881</v>
      </c>
      <c r="B169" t="s">
        <v>226</v>
      </c>
      <c r="C169" t="s">
        <v>231</v>
      </c>
      <c r="D169" s="1">
        <v>0.13946127946127948</v>
      </c>
      <c r="E169">
        <v>5.7000000000000002E-3</v>
      </c>
      <c r="F169">
        <v>2.7E-2</v>
      </c>
      <c r="G169" s="2">
        <v>49</v>
      </c>
      <c r="H169" s="2">
        <v>1.0900000000000001</v>
      </c>
      <c r="I169" s="2">
        <v>165</v>
      </c>
      <c r="J169" t="s">
        <v>228</v>
      </c>
      <c r="K169">
        <f t="shared" si="17"/>
        <v>4.1215443075817086E-2</v>
      </c>
      <c r="L169" s="2">
        <f t="shared" si="18"/>
        <v>3.3837141870520751</v>
      </c>
      <c r="M169">
        <v>3.97</v>
      </c>
      <c r="N169">
        <f t="shared" si="14"/>
        <v>1.65</v>
      </c>
      <c r="O169">
        <v>9.81</v>
      </c>
      <c r="P169">
        <f t="shared" si="15"/>
        <v>2.182146280113316E-3</v>
      </c>
      <c r="Q169">
        <f t="shared" si="16"/>
        <v>0.10692516772555248</v>
      </c>
    </row>
    <row r="170" spans="1:17" x14ac:dyDescent="0.2">
      <c r="A170">
        <v>1648</v>
      </c>
      <c r="B170" t="s">
        <v>0</v>
      </c>
      <c r="C170" t="s">
        <v>169</v>
      </c>
      <c r="D170" s="1">
        <v>0.13632323232323235</v>
      </c>
      <c r="E170">
        <v>4.1999999999999997E-3</v>
      </c>
      <c r="F170">
        <v>4.4999999999999998E-2</v>
      </c>
      <c r="G170" s="2">
        <v>47</v>
      </c>
      <c r="H170" s="2">
        <v>2.41</v>
      </c>
      <c r="I170" s="2">
        <v>368</v>
      </c>
      <c r="J170" s="2" t="s">
        <v>153</v>
      </c>
      <c r="K170">
        <f t="shared" si="17"/>
        <v>3.8185948425327458E-2</v>
      </c>
      <c r="L170" s="2">
        <f t="shared" si="18"/>
        <v>3.5699841943120032</v>
      </c>
      <c r="M170">
        <v>3.97</v>
      </c>
      <c r="N170">
        <f t="shared" si="14"/>
        <v>1.65</v>
      </c>
      <c r="O170">
        <v>9.81</v>
      </c>
      <c r="P170">
        <f t="shared" si="15"/>
        <v>4.6874516841747893E-3</v>
      </c>
      <c r="Q170">
        <f t="shared" si="16"/>
        <v>0.22031022915621509</v>
      </c>
    </row>
    <row r="171" spans="1:17" x14ac:dyDescent="0.2">
      <c r="A171">
        <v>1592</v>
      </c>
      <c r="B171" t="s">
        <v>148</v>
      </c>
      <c r="C171" t="s">
        <v>149</v>
      </c>
      <c r="D171" s="1">
        <v>0.11244167088322933</v>
      </c>
      <c r="E171">
        <v>1.4E-3</v>
      </c>
      <c r="F171">
        <v>3.773E-2</v>
      </c>
      <c r="G171" s="2">
        <v>56.5</v>
      </c>
      <c r="H171" s="2">
        <v>5</v>
      </c>
      <c r="I171" s="2">
        <v>539.70000000000005</v>
      </c>
      <c r="J171" s="2" t="s">
        <v>52</v>
      </c>
      <c r="K171">
        <f t="shared" si="17"/>
        <v>2.9015046304015038E-2</v>
      </c>
      <c r="L171" s="2">
        <f t="shared" si="18"/>
        <v>3.8752883488478149</v>
      </c>
      <c r="M171">
        <v>3.97</v>
      </c>
      <c r="N171">
        <f t="shared" si="14"/>
        <v>1.65</v>
      </c>
      <c r="O171">
        <v>9.81</v>
      </c>
      <c r="P171">
        <f t="shared" si="15"/>
        <v>2.8206824674665864E-3</v>
      </c>
      <c r="Q171">
        <f t="shared" si="16"/>
        <v>0.15936855941186212</v>
      </c>
    </row>
    <row r="172" spans="1:17" x14ac:dyDescent="0.2">
      <c r="A172">
        <v>682</v>
      </c>
      <c r="B172" t="s">
        <v>12</v>
      </c>
      <c r="C172" t="s">
        <v>18</v>
      </c>
      <c r="D172" s="1">
        <v>0.31515151515151513</v>
      </c>
      <c r="E172">
        <v>2E-3</v>
      </c>
      <c r="F172">
        <v>1.35E-2</v>
      </c>
      <c r="G172" s="2">
        <v>37</v>
      </c>
      <c r="H172" s="2">
        <v>3.51</v>
      </c>
      <c r="I172" s="2">
        <v>73</v>
      </c>
      <c r="J172" t="s">
        <v>53</v>
      </c>
      <c r="K172">
        <f t="shared" si="17"/>
        <v>3.1721137903216928E-2</v>
      </c>
      <c r="L172" s="2">
        <f t="shared" si="18"/>
        <v>9.9350633673060873</v>
      </c>
      <c r="M172">
        <v>3.97</v>
      </c>
      <c r="N172">
        <f t="shared" si="14"/>
        <v>1.65</v>
      </c>
      <c r="O172">
        <v>9.81</v>
      </c>
      <c r="P172">
        <f t="shared" si="15"/>
        <v>3.7803954131337262E-3</v>
      </c>
      <c r="Q172">
        <f t="shared" si="16"/>
        <v>0.13987463028594788</v>
      </c>
    </row>
    <row r="173" spans="1:17" x14ac:dyDescent="0.2">
      <c r="A173">
        <v>680</v>
      </c>
      <c r="B173" t="s">
        <v>12</v>
      </c>
      <c r="C173" t="s">
        <v>13</v>
      </c>
      <c r="D173" s="1">
        <v>0.36996047430830037</v>
      </c>
      <c r="E173">
        <v>2E-3</v>
      </c>
      <c r="F173">
        <v>1.15E-2</v>
      </c>
      <c r="G173" s="2">
        <v>27</v>
      </c>
      <c r="H173" s="2">
        <v>3.51</v>
      </c>
      <c r="I173" s="2">
        <v>141</v>
      </c>
      <c r="J173" t="s">
        <v>53</v>
      </c>
      <c r="K173">
        <f t="shared" si="17"/>
        <v>3.1721137903216928E-2</v>
      </c>
      <c r="L173" s="2">
        <f t="shared" si="18"/>
        <v>11.662900474663667</v>
      </c>
      <c r="M173">
        <v>3.97</v>
      </c>
      <c r="N173">
        <f t="shared" si="14"/>
        <v>1.65</v>
      </c>
      <c r="O173">
        <v>9.81</v>
      </c>
      <c r="P173">
        <f t="shared" si="15"/>
        <v>3.8748055530770827E-3</v>
      </c>
      <c r="Q173">
        <f t="shared" si="16"/>
        <v>0.10461974993308124</v>
      </c>
    </row>
    <row r="174" spans="1:17" x14ac:dyDescent="0.2">
      <c r="A174">
        <v>133</v>
      </c>
      <c r="B174" t="s">
        <v>76</v>
      </c>
      <c r="C174" t="s">
        <v>77</v>
      </c>
      <c r="D174" s="1">
        <v>0.53215077605321515</v>
      </c>
      <c r="E174">
        <v>2.9999999999999997E-4</v>
      </c>
      <c r="F174">
        <v>4.0999999999999999E-4</v>
      </c>
      <c r="G174" s="2">
        <v>29.6</v>
      </c>
      <c r="H174" s="2">
        <v>1.2</v>
      </c>
      <c r="I174" s="2">
        <v>19.5</v>
      </c>
      <c r="J174" t="s">
        <v>78</v>
      </c>
      <c r="K174">
        <f t="shared" si="17"/>
        <v>1.9741110194287387E-2</v>
      </c>
      <c r="L174" s="2">
        <f t="shared" si="18"/>
        <v>26.956476652828119</v>
      </c>
      <c r="M174">
        <v>3.97</v>
      </c>
      <c r="N174">
        <f t="shared" si="14"/>
        <v>1.65</v>
      </c>
      <c r="O174">
        <v>9.81</v>
      </c>
      <c r="P174">
        <f t="shared" si="15"/>
        <v>4.8637219354284772E-5</v>
      </c>
      <c r="Q174">
        <f t="shared" si="16"/>
        <v>1.4396616928868294E-3</v>
      </c>
    </row>
    <row r="175" spans="1:17" x14ac:dyDescent="0.2">
      <c r="A175">
        <v>1076</v>
      </c>
      <c r="B175" t="s">
        <v>79</v>
      </c>
      <c r="C175" t="s">
        <v>81</v>
      </c>
      <c r="D175" s="1">
        <v>0.99444848500000005</v>
      </c>
      <c r="E175">
        <v>1.9E-3</v>
      </c>
      <c r="F175">
        <v>1.74E-3</v>
      </c>
      <c r="G175" s="2">
        <v>20.726400000000002</v>
      </c>
      <c r="H175" s="2">
        <v>1.502664</v>
      </c>
      <c r="I175" s="2">
        <v>47.4024012</v>
      </c>
      <c r="J175" t="s">
        <v>78</v>
      </c>
      <c r="K175">
        <f t="shared" si="17"/>
        <v>3.131696444894766E-2</v>
      </c>
      <c r="L175" s="2">
        <f t="shared" si="18"/>
        <v>31.754306411821354</v>
      </c>
      <c r="M175">
        <v>3.97</v>
      </c>
      <c r="N175">
        <f t="shared" si="14"/>
        <v>1.65</v>
      </c>
      <c r="O175">
        <v>9.81</v>
      </c>
      <c r="P175">
        <f t="shared" si="15"/>
        <v>1.0957696046584812E-3</v>
      </c>
      <c r="Q175">
        <f t="shared" si="16"/>
        <v>2.2711359133993546E-2</v>
      </c>
    </row>
    <row r="176" spans="1:17" x14ac:dyDescent="0.2">
      <c r="A176">
        <v>1617</v>
      </c>
      <c r="B176" t="s">
        <v>113</v>
      </c>
      <c r="C176" t="s">
        <v>114</v>
      </c>
      <c r="D176" s="1">
        <v>7.2145454549999997</v>
      </c>
      <c r="E176">
        <v>6.4000000000000003E-3</v>
      </c>
      <c r="F176">
        <v>5.0000000000000001E-4</v>
      </c>
      <c r="G176" s="2">
        <v>17.100000000000001</v>
      </c>
      <c r="H176" s="2">
        <v>0.93</v>
      </c>
      <c r="I176" s="2">
        <v>12</v>
      </c>
      <c r="J176" s="2" t="s">
        <v>115</v>
      </c>
      <c r="K176">
        <f t="shared" si="17"/>
        <v>4.2426406871192847E-2</v>
      </c>
      <c r="L176" s="2">
        <f t="shared" si="18"/>
        <v>170.04846714696953</v>
      </c>
      <c r="M176">
        <v>3.97</v>
      </c>
      <c r="N176">
        <f t="shared" si="14"/>
        <v>1.65</v>
      </c>
      <c r="O176">
        <v>9.81</v>
      </c>
      <c r="P176">
        <f t="shared" si="15"/>
        <v>3.4299929200205387E-3</v>
      </c>
      <c r="Q176">
        <f t="shared" si="16"/>
        <v>5.8652878932351216E-2</v>
      </c>
    </row>
  </sheetData>
  <sortState xmlns:xlrd2="http://schemas.microsoft.com/office/spreadsheetml/2017/richdata2" ref="A2:L179">
    <sortCondition ref="L1:L179"/>
  </sortState>
  <conditionalFormatting sqref="C1">
    <cfRule type="duplicateValues" dxfId="125" priority="315"/>
  </conditionalFormatting>
  <conditionalFormatting sqref="C2">
    <cfRule type="duplicateValues" dxfId="124" priority="317"/>
  </conditionalFormatting>
  <conditionalFormatting sqref="C3">
    <cfRule type="duplicateValues" dxfId="123" priority="313"/>
  </conditionalFormatting>
  <conditionalFormatting sqref="C4">
    <cfRule type="duplicateValues" dxfId="122" priority="311"/>
  </conditionalFormatting>
  <conditionalFormatting sqref="C5">
    <cfRule type="duplicateValues" dxfId="121" priority="309"/>
  </conditionalFormatting>
  <conditionalFormatting sqref="C6">
    <cfRule type="duplicateValues" dxfId="120" priority="307"/>
  </conditionalFormatting>
  <conditionalFormatting sqref="C7">
    <cfRule type="duplicateValues" dxfId="119" priority="305"/>
  </conditionalFormatting>
  <conditionalFormatting sqref="C8">
    <cfRule type="duplicateValues" dxfId="118" priority="303"/>
  </conditionalFormatting>
  <conditionalFormatting sqref="C9">
    <cfRule type="duplicateValues" dxfId="117" priority="301"/>
  </conditionalFormatting>
  <conditionalFormatting sqref="C14">
    <cfRule type="duplicateValues" dxfId="116" priority="294"/>
  </conditionalFormatting>
  <conditionalFormatting sqref="C15">
    <cfRule type="duplicateValues" dxfId="115" priority="292"/>
  </conditionalFormatting>
  <conditionalFormatting sqref="C16">
    <cfRule type="duplicateValues" dxfId="114" priority="290"/>
  </conditionalFormatting>
  <conditionalFormatting sqref="C17">
    <cfRule type="duplicateValues" dxfId="113" priority="288"/>
  </conditionalFormatting>
  <conditionalFormatting sqref="C18">
    <cfRule type="duplicateValues" dxfId="112" priority="286"/>
  </conditionalFormatting>
  <conditionalFormatting sqref="C19">
    <cfRule type="duplicateValues" dxfId="111" priority="284"/>
  </conditionalFormatting>
  <conditionalFormatting sqref="C20">
    <cfRule type="duplicateValues" dxfId="110" priority="282"/>
  </conditionalFormatting>
  <conditionalFormatting sqref="C21">
    <cfRule type="duplicateValues" dxfId="109" priority="280"/>
  </conditionalFormatting>
  <conditionalFormatting sqref="C22">
    <cfRule type="duplicateValues" dxfId="108" priority="278"/>
  </conditionalFormatting>
  <conditionalFormatting sqref="C23">
    <cfRule type="duplicateValues" dxfId="107" priority="276"/>
  </conditionalFormatting>
  <conditionalFormatting sqref="C24">
    <cfRule type="duplicateValues" dxfId="106" priority="274"/>
  </conditionalFormatting>
  <conditionalFormatting sqref="C25">
    <cfRule type="duplicateValues" dxfId="105" priority="272"/>
  </conditionalFormatting>
  <conditionalFormatting sqref="C26">
    <cfRule type="duplicateValues" dxfId="104" priority="270"/>
  </conditionalFormatting>
  <conditionalFormatting sqref="C29">
    <cfRule type="duplicateValues" dxfId="103" priority="266"/>
  </conditionalFormatting>
  <conditionalFormatting sqref="C30">
    <cfRule type="duplicateValues" dxfId="102" priority="264"/>
  </conditionalFormatting>
  <conditionalFormatting sqref="C31">
    <cfRule type="duplicateValues" dxfId="101" priority="262"/>
  </conditionalFormatting>
  <conditionalFormatting sqref="C32">
    <cfRule type="duplicateValues" dxfId="100" priority="261"/>
  </conditionalFormatting>
  <conditionalFormatting sqref="C33">
    <cfRule type="duplicateValues" dxfId="99" priority="257"/>
  </conditionalFormatting>
  <conditionalFormatting sqref="C34">
    <cfRule type="duplicateValues" dxfId="98" priority="255"/>
  </conditionalFormatting>
  <conditionalFormatting sqref="C35">
    <cfRule type="duplicateValues" dxfId="97" priority="253"/>
  </conditionalFormatting>
  <conditionalFormatting sqref="C36">
    <cfRule type="duplicateValues" dxfId="96" priority="251"/>
  </conditionalFormatting>
  <conditionalFormatting sqref="C37">
    <cfRule type="duplicateValues" dxfId="95" priority="247"/>
  </conditionalFormatting>
  <conditionalFormatting sqref="C38">
    <cfRule type="duplicateValues" dxfId="94" priority="246"/>
  </conditionalFormatting>
  <conditionalFormatting sqref="C39">
    <cfRule type="duplicateValues" dxfId="93" priority="244"/>
  </conditionalFormatting>
  <conditionalFormatting sqref="C40">
    <cfRule type="duplicateValues" dxfId="92" priority="243"/>
  </conditionalFormatting>
  <conditionalFormatting sqref="C41">
    <cfRule type="duplicateValues" dxfId="91" priority="241"/>
  </conditionalFormatting>
  <conditionalFormatting sqref="C42">
    <cfRule type="duplicateValues" dxfId="90" priority="239"/>
  </conditionalFormatting>
  <conditionalFormatting sqref="C43">
    <cfRule type="duplicateValues" dxfId="89" priority="237"/>
  </conditionalFormatting>
  <conditionalFormatting sqref="C44">
    <cfRule type="duplicateValues" dxfId="88" priority="235"/>
  </conditionalFormatting>
  <conditionalFormatting sqref="C45">
    <cfRule type="duplicateValues" dxfId="87" priority="233"/>
  </conditionalFormatting>
  <conditionalFormatting sqref="C46">
    <cfRule type="duplicateValues" dxfId="86" priority="231"/>
  </conditionalFormatting>
  <conditionalFormatting sqref="C47">
    <cfRule type="duplicateValues" dxfId="85" priority="229"/>
  </conditionalFormatting>
  <conditionalFormatting sqref="C48">
    <cfRule type="duplicateValues" dxfId="84" priority="227"/>
  </conditionalFormatting>
  <conditionalFormatting sqref="C49">
    <cfRule type="duplicateValues" dxfId="83" priority="225"/>
  </conditionalFormatting>
  <conditionalFormatting sqref="C50">
    <cfRule type="duplicateValues" dxfId="82" priority="223"/>
  </conditionalFormatting>
  <conditionalFormatting sqref="C51">
    <cfRule type="duplicateValues" dxfId="81" priority="221"/>
  </conditionalFormatting>
  <conditionalFormatting sqref="C54">
    <cfRule type="duplicateValues" dxfId="80" priority="217"/>
  </conditionalFormatting>
  <conditionalFormatting sqref="C56">
    <cfRule type="duplicateValues" dxfId="79" priority="214"/>
  </conditionalFormatting>
  <conditionalFormatting sqref="C57">
    <cfRule type="duplicateValues" dxfId="78" priority="212"/>
  </conditionalFormatting>
  <conditionalFormatting sqref="C67">
    <cfRule type="duplicateValues" dxfId="77" priority="201"/>
  </conditionalFormatting>
  <conditionalFormatting sqref="C68">
    <cfRule type="duplicateValues" dxfId="76" priority="199"/>
  </conditionalFormatting>
  <conditionalFormatting sqref="C70">
    <cfRule type="duplicateValues" dxfId="75" priority="196"/>
  </conditionalFormatting>
  <conditionalFormatting sqref="C71">
    <cfRule type="duplicateValues" dxfId="74" priority="194"/>
  </conditionalFormatting>
  <conditionalFormatting sqref="C74">
    <cfRule type="duplicateValues" dxfId="73" priority="190"/>
  </conditionalFormatting>
  <conditionalFormatting sqref="C75">
    <cfRule type="duplicateValues" dxfId="72" priority="188"/>
  </conditionalFormatting>
  <conditionalFormatting sqref="C76">
    <cfRule type="duplicateValues" dxfId="71" priority="186"/>
  </conditionalFormatting>
  <conditionalFormatting sqref="C77">
    <cfRule type="duplicateValues" dxfId="70" priority="184"/>
  </conditionalFormatting>
  <conditionalFormatting sqref="C78">
    <cfRule type="duplicateValues" dxfId="69" priority="182"/>
  </conditionalFormatting>
  <conditionalFormatting sqref="C102">
    <cfRule type="duplicateValues" dxfId="68" priority="157"/>
  </conditionalFormatting>
  <conditionalFormatting sqref="C103">
    <cfRule type="duplicateValues" dxfId="67" priority="155"/>
  </conditionalFormatting>
  <conditionalFormatting sqref="C104">
    <cfRule type="duplicateValues" dxfId="66" priority="153"/>
  </conditionalFormatting>
  <conditionalFormatting sqref="C105">
    <cfRule type="duplicateValues" dxfId="65" priority="151"/>
  </conditionalFormatting>
  <conditionalFormatting sqref="C106">
    <cfRule type="duplicateValues" dxfId="64" priority="147"/>
  </conditionalFormatting>
  <conditionalFormatting sqref="C107">
    <cfRule type="duplicateValues" dxfId="63" priority="145"/>
  </conditionalFormatting>
  <conditionalFormatting sqref="C108">
    <cfRule type="duplicateValues" dxfId="62" priority="139"/>
  </conditionalFormatting>
  <conditionalFormatting sqref="C109">
    <cfRule type="duplicateValues" dxfId="61" priority="135"/>
  </conditionalFormatting>
  <conditionalFormatting sqref="C110">
    <cfRule type="duplicateValues" dxfId="60" priority="133"/>
  </conditionalFormatting>
  <conditionalFormatting sqref="C111">
    <cfRule type="duplicateValues" dxfId="59" priority="131"/>
  </conditionalFormatting>
  <conditionalFormatting sqref="C112">
    <cfRule type="duplicateValues" dxfId="58" priority="129"/>
  </conditionalFormatting>
  <conditionalFormatting sqref="C113">
    <cfRule type="duplicateValues" dxfId="57" priority="127"/>
  </conditionalFormatting>
  <conditionalFormatting sqref="C114">
    <cfRule type="duplicateValues" dxfId="56" priority="125"/>
  </conditionalFormatting>
  <conditionalFormatting sqref="C115">
    <cfRule type="duplicateValues" dxfId="55" priority="123"/>
  </conditionalFormatting>
  <conditionalFormatting sqref="C116">
    <cfRule type="duplicateValues" dxfId="54" priority="121"/>
  </conditionalFormatting>
  <conditionalFormatting sqref="C117">
    <cfRule type="duplicateValues" dxfId="53" priority="119"/>
  </conditionalFormatting>
  <conditionalFormatting sqref="C118">
    <cfRule type="duplicateValues" dxfId="52" priority="117"/>
  </conditionalFormatting>
  <conditionalFormatting sqref="C119">
    <cfRule type="duplicateValues" dxfId="51" priority="115"/>
  </conditionalFormatting>
  <conditionalFormatting sqref="C120">
    <cfRule type="duplicateValues" dxfId="50" priority="113"/>
  </conditionalFormatting>
  <conditionalFormatting sqref="C121">
    <cfRule type="duplicateValues" dxfId="49" priority="111"/>
  </conditionalFormatting>
  <conditionalFormatting sqref="C122">
    <cfRule type="duplicateValues" dxfId="48" priority="109"/>
  </conditionalFormatting>
  <conditionalFormatting sqref="C123">
    <cfRule type="duplicateValues" dxfId="47" priority="107"/>
  </conditionalFormatting>
  <conditionalFormatting sqref="C124">
    <cfRule type="duplicateValues" dxfId="46" priority="105"/>
  </conditionalFormatting>
  <conditionalFormatting sqref="C125">
    <cfRule type="duplicateValues" dxfId="45" priority="103"/>
  </conditionalFormatting>
  <conditionalFormatting sqref="C126">
    <cfRule type="duplicateValues" dxfId="44" priority="101"/>
  </conditionalFormatting>
  <conditionalFormatting sqref="C127">
    <cfRule type="duplicateValues" dxfId="43" priority="99"/>
  </conditionalFormatting>
  <conditionalFormatting sqref="C128">
    <cfRule type="duplicateValues" dxfId="42" priority="97"/>
  </conditionalFormatting>
  <conditionalFormatting sqref="C129">
    <cfRule type="duplicateValues" dxfId="41" priority="95"/>
  </conditionalFormatting>
  <conditionalFormatting sqref="C130">
    <cfRule type="duplicateValues" dxfId="40" priority="93"/>
  </conditionalFormatting>
  <conditionalFormatting sqref="C131">
    <cfRule type="duplicateValues" dxfId="39" priority="91"/>
  </conditionalFormatting>
  <conditionalFormatting sqref="C132">
    <cfRule type="duplicateValues" dxfId="38" priority="89"/>
  </conditionalFormatting>
  <conditionalFormatting sqref="C133">
    <cfRule type="duplicateValues" dxfId="37" priority="87"/>
  </conditionalFormatting>
  <conditionalFormatting sqref="C134">
    <cfRule type="duplicateValues" dxfId="36" priority="85"/>
  </conditionalFormatting>
  <conditionalFormatting sqref="C135">
    <cfRule type="duplicateValues" dxfId="35" priority="83"/>
  </conditionalFormatting>
  <conditionalFormatting sqref="C136">
    <cfRule type="duplicateValues" dxfId="34" priority="81"/>
  </conditionalFormatting>
  <conditionalFormatting sqref="C137">
    <cfRule type="duplicateValues" dxfId="33" priority="79"/>
  </conditionalFormatting>
  <conditionalFormatting sqref="C139">
    <cfRule type="duplicateValues" dxfId="32" priority="76"/>
  </conditionalFormatting>
  <conditionalFormatting sqref="C140">
    <cfRule type="duplicateValues" dxfId="31" priority="74"/>
  </conditionalFormatting>
  <conditionalFormatting sqref="C141">
    <cfRule type="duplicateValues" dxfId="30" priority="72"/>
  </conditionalFormatting>
  <conditionalFormatting sqref="C142">
    <cfRule type="duplicateValues" dxfId="29" priority="68"/>
  </conditionalFormatting>
  <conditionalFormatting sqref="C143">
    <cfRule type="duplicateValues" dxfId="28" priority="66"/>
  </conditionalFormatting>
  <conditionalFormatting sqref="C144">
    <cfRule type="duplicateValues" dxfId="27" priority="64"/>
  </conditionalFormatting>
  <conditionalFormatting sqref="C145">
    <cfRule type="duplicateValues" dxfId="26" priority="62"/>
  </conditionalFormatting>
  <conditionalFormatting sqref="C146">
    <cfRule type="duplicateValues" dxfId="25" priority="60"/>
  </conditionalFormatting>
  <conditionalFormatting sqref="C148">
    <cfRule type="duplicateValues" dxfId="24" priority="57"/>
  </conditionalFormatting>
  <conditionalFormatting sqref="C150">
    <cfRule type="duplicateValues" dxfId="23" priority="52"/>
  </conditionalFormatting>
  <conditionalFormatting sqref="C151">
    <cfRule type="duplicateValues" dxfId="22" priority="49"/>
  </conditionalFormatting>
  <conditionalFormatting sqref="C152">
    <cfRule type="duplicateValues" dxfId="21" priority="47"/>
  </conditionalFormatting>
  <conditionalFormatting sqref="C154">
    <cfRule type="duplicateValues" dxfId="20" priority="44"/>
  </conditionalFormatting>
  <conditionalFormatting sqref="C156">
    <cfRule type="duplicateValues" dxfId="19" priority="41"/>
  </conditionalFormatting>
  <conditionalFormatting sqref="C157">
    <cfRule type="duplicateValues" dxfId="18" priority="39"/>
  </conditionalFormatting>
  <conditionalFormatting sqref="C159">
    <cfRule type="duplicateValues" dxfId="17" priority="36"/>
  </conditionalFormatting>
  <conditionalFormatting sqref="C160">
    <cfRule type="duplicateValues" dxfId="16" priority="34"/>
  </conditionalFormatting>
  <conditionalFormatting sqref="C161">
    <cfRule type="duplicateValues" dxfId="15" priority="32"/>
  </conditionalFormatting>
  <conditionalFormatting sqref="C162">
    <cfRule type="duplicateValues" dxfId="14" priority="30"/>
  </conditionalFormatting>
  <conditionalFormatting sqref="C163">
    <cfRule type="duplicateValues" dxfId="13" priority="28"/>
  </conditionalFormatting>
  <conditionalFormatting sqref="C164">
    <cfRule type="duplicateValues" dxfId="12" priority="26"/>
  </conditionalFormatting>
  <conditionalFormatting sqref="C165">
    <cfRule type="duplicateValues" dxfId="11" priority="24"/>
  </conditionalFormatting>
  <conditionalFormatting sqref="C166">
    <cfRule type="duplicateValues" dxfId="10" priority="22"/>
  </conditionalFormatting>
  <conditionalFormatting sqref="C167">
    <cfRule type="duplicateValues" dxfId="9" priority="20"/>
  </conditionalFormatting>
  <conditionalFormatting sqref="C168">
    <cfRule type="duplicateValues" dxfId="8" priority="18"/>
  </conditionalFormatting>
  <conditionalFormatting sqref="C169">
    <cfRule type="duplicateValues" dxfId="7" priority="16"/>
  </conditionalFormatting>
  <conditionalFormatting sqref="C170">
    <cfRule type="duplicateValues" dxfId="6" priority="14"/>
  </conditionalFormatting>
  <conditionalFormatting sqref="C171">
    <cfRule type="duplicateValues" dxfId="5" priority="12"/>
  </conditionalFormatting>
  <conditionalFormatting sqref="C172">
    <cfRule type="duplicateValues" dxfId="4" priority="10"/>
  </conditionalFormatting>
  <conditionalFormatting sqref="C173">
    <cfRule type="duplicateValues" dxfId="3" priority="8"/>
  </conditionalFormatting>
  <conditionalFormatting sqref="C174">
    <cfRule type="duplicateValues" dxfId="2" priority="6"/>
  </conditionalFormatting>
  <conditionalFormatting sqref="C175">
    <cfRule type="duplicateValues" dxfId="1" priority="4"/>
  </conditionalFormatting>
  <conditionalFormatting sqref="C176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cosmo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Gabel</dc:creator>
  <cp:lastModifiedBy>Vanessa Gabel</cp:lastModifiedBy>
  <dcterms:created xsi:type="dcterms:W3CDTF">2023-10-04T16:03:43Z</dcterms:created>
  <dcterms:modified xsi:type="dcterms:W3CDTF">2023-10-11T17:19:22Z</dcterms:modified>
</cp:coreProperties>
</file>