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nessa/High-Plains/modeling headway FA22/manuscript figs/"/>
    </mc:Choice>
  </mc:AlternateContent>
  <xr:revisionPtr revIDLastSave="0" documentId="13_ncr:1_{03F44544-171E-7A4A-B434-3960CEED1BA5}" xr6:coauthVersionLast="47" xr6:coauthVersionMax="47" xr10:uidLastSave="{00000000-0000-0000-0000-000000000000}"/>
  <bookViews>
    <workbookView xWindow="1040" yWindow="500" windowWidth="35440" windowHeight="19020" xr2:uid="{A46A4A44-CAAD-2B4F-AD16-E348C832247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1" i="1" l="1"/>
  <c r="N31" i="1" s="1"/>
  <c r="P31" i="1" s="1"/>
  <c r="M31" i="1"/>
  <c r="O31" i="1" s="1"/>
  <c r="J31" i="1"/>
  <c r="I31" i="1"/>
  <c r="H31" i="1"/>
  <c r="B31" i="1"/>
  <c r="L30" i="1"/>
  <c r="N30" i="1" s="1"/>
  <c r="P30" i="1" s="1"/>
  <c r="M30" i="1"/>
  <c r="O30" i="1" s="1"/>
  <c r="J30" i="1"/>
  <c r="I30" i="1"/>
  <c r="H30" i="1"/>
  <c r="B30" i="1"/>
  <c r="L29" i="1"/>
  <c r="N29" i="1"/>
  <c r="P29" i="1" s="1"/>
  <c r="M29" i="1"/>
  <c r="O29" i="1" s="1"/>
  <c r="J29" i="1"/>
  <c r="I29" i="1"/>
  <c r="H29" i="1"/>
  <c r="B29" i="1"/>
  <c r="L28" i="1"/>
  <c r="N28" i="1" s="1"/>
  <c r="P28" i="1" s="1"/>
  <c r="M28" i="1"/>
  <c r="O28" i="1" s="1"/>
  <c r="J28" i="1"/>
  <c r="I28" i="1"/>
  <c r="H28" i="1"/>
  <c r="B28" i="1"/>
  <c r="L27" i="1"/>
  <c r="N27" i="1" s="1"/>
  <c r="P27" i="1" s="1"/>
  <c r="M27" i="1"/>
  <c r="O27" i="1" s="1"/>
  <c r="J27" i="1"/>
  <c r="I27" i="1"/>
  <c r="H27" i="1"/>
  <c r="B27" i="1"/>
  <c r="L26" i="1"/>
  <c r="N26" i="1" s="1"/>
  <c r="P26" i="1" s="1"/>
  <c r="M26" i="1"/>
  <c r="O26" i="1" s="1"/>
  <c r="J26" i="1"/>
  <c r="I26" i="1"/>
  <c r="H26" i="1"/>
  <c r="B26" i="1"/>
  <c r="L25" i="1"/>
  <c r="N25" i="1" s="1"/>
  <c r="P25" i="1" s="1"/>
  <c r="M25" i="1"/>
  <c r="O25" i="1" s="1"/>
  <c r="J25" i="1"/>
  <c r="I25" i="1"/>
  <c r="H25" i="1"/>
  <c r="B25" i="1"/>
  <c r="M3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" i="1"/>
  <c r="H3" i="1"/>
  <c r="H4" i="1"/>
  <c r="H5" i="1"/>
  <c r="H6" i="1"/>
  <c r="I6" i="1" s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" i="1"/>
  <c r="P6" i="1"/>
  <c r="N6" i="1"/>
  <c r="L6" i="1"/>
  <c r="B6" i="1"/>
  <c r="L2" i="1"/>
  <c r="N2" i="1" s="1"/>
  <c r="P2" i="1" s="1"/>
  <c r="L3" i="1"/>
  <c r="N3" i="1" s="1"/>
  <c r="P3" i="1" s="1"/>
  <c r="L4" i="1"/>
  <c r="N4" i="1" s="1"/>
  <c r="P4" i="1" s="1"/>
  <c r="L5" i="1"/>
  <c r="N5" i="1" s="1"/>
  <c r="P5" i="1" s="1"/>
  <c r="L7" i="1"/>
  <c r="N7" i="1" s="1"/>
  <c r="P7" i="1" s="1"/>
  <c r="L8" i="1"/>
  <c r="N8" i="1" s="1"/>
  <c r="P8" i="1" s="1"/>
  <c r="L9" i="1"/>
  <c r="N9" i="1" s="1"/>
  <c r="P9" i="1" s="1"/>
  <c r="L10" i="1"/>
  <c r="N10" i="1" s="1"/>
  <c r="P10" i="1" s="1"/>
  <c r="L11" i="1"/>
  <c r="N11" i="1" s="1"/>
  <c r="P11" i="1" s="1"/>
  <c r="L12" i="1"/>
  <c r="N12" i="1" s="1"/>
  <c r="P12" i="1" s="1"/>
  <c r="L13" i="1"/>
  <c r="N13" i="1" s="1"/>
  <c r="P13" i="1" s="1"/>
  <c r="L14" i="1"/>
  <c r="N14" i="1" s="1"/>
  <c r="P14" i="1" s="1"/>
  <c r="L15" i="1"/>
  <c r="N15" i="1" s="1"/>
  <c r="P15" i="1" s="1"/>
  <c r="L16" i="1"/>
  <c r="N16" i="1" s="1"/>
  <c r="P16" i="1" s="1"/>
  <c r="L17" i="1"/>
  <c r="N17" i="1" s="1"/>
  <c r="P17" i="1" s="1"/>
  <c r="L18" i="1"/>
  <c r="N18" i="1" s="1"/>
  <c r="P18" i="1" s="1"/>
  <c r="L19" i="1"/>
  <c r="N19" i="1" s="1"/>
  <c r="P19" i="1" s="1"/>
  <c r="L20" i="1"/>
  <c r="N20" i="1" s="1"/>
  <c r="P20" i="1" s="1"/>
  <c r="L21" i="1"/>
  <c r="N21" i="1" s="1"/>
  <c r="P21" i="1" s="1"/>
  <c r="L22" i="1"/>
  <c r="N22" i="1" s="1"/>
  <c r="P22" i="1" s="1"/>
  <c r="L23" i="1"/>
  <c r="N23" i="1" s="1"/>
  <c r="P23" i="1" s="1"/>
  <c r="L24" i="1"/>
  <c r="N24" i="1" s="1"/>
  <c r="P24" i="1" s="1"/>
  <c r="B24" i="1"/>
  <c r="I24" i="1" s="1"/>
  <c r="J24" i="1" s="1"/>
  <c r="B23" i="1"/>
  <c r="I23" i="1" s="1"/>
  <c r="J23" i="1" s="1"/>
  <c r="B22" i="1"/>
  <c r="I22" i="1" s="1"/>
  <c r="J22" i="1" s="1"/>
  <c r="B21" i="1"/>
  <c r="B20" i="1"/>
  <c r="I20" i="1" s="1"/>
  <c r="J20" i="1" s="1"/>
  <c r="B19" i="1"/>
  <c r="I19" i="1" s="1"/>
  <c r="J19" i="1" s="1"/>
  <c r="B18" i="1"/>
  <c r="B17" i="1"/>
  <c r="B16" i="1"/>
  <c r="I16" i="1" s="1"/>
  <c r="B15" i="1"/>
  <c r="I15" i="1" s="1"/>
  <c r="J15" i="1" s="1"/>
  <c r="B14" i="1"/>
  <c r="B13" i="1"/>
  <c r="B12" i="1"/>
  <c r="I12" i="1" s="1"/>
  <c r="J12" i="1" s="1"/>
  <c r="B4" i="1"/>
  <c r="I4" i="1" s="1"/>
  <c r="J4" i="1" s="1"/>
  <c r="B5" i="1"/>
  <c r="B2" i="1"/>
  <c r="B3" i="1"/>
  <c r="I3" i="1" s="1"/>
  <c r="J3" i="1" s="1"/>
  <c r="B7" i="1"/>
  <c r="B8" i="1"/>
  <c r="B9" i="1"/>
  <c r="B10" i="1"/>
  <c r="B11" i="1"/>
  <c r="J6" i="1" l="1"/>
  <c r="O6" i="1"/>
  <c r="I21" i="1"/>
  <c r="I10" i="1"/>
  <c r="J10" i="1" s="1"/>
  <c r="O22" i="1"/>
  <c r="I9" i="1"/>
  <c r="J9" i="1" s="1"/>
  <c r="I13" i="1"/>
  <c r="J13" i="1" s="1"/>
  <c r="I17" i="1"/>
  <c r="J17" i="1" s="1"/>
  <c r="I8" i="1"/>
  <c r="J8" i="1" s="1"/>
  <c r="I5" i="1"/>
  <c r="J5" i="1" s="1"/>
  <c r="I14" i="1"/>
  <c r="I18" i="1"/>
  <c r="J18" i="1" s="1"/>
  <c r="O19" i="1"/>
  <c r="J16" i="1"/>
  <c r="O16" i="1"/>
  <c r="O15" i="1"/>
  <c r="O5" i="1"/>
  <c r="O9" i="1"/>
  <c r="O23" i="1"/>
  <c r="O13" i="1"/>
  <c r="O4" i="1"/>
  <c r="O24" i="1"/>
  <c r="O20" i="1"/>
  <c r="O12" i="1"/>
  <c r="O8" i="1"/>
  <c r="O3" i="1"/>
  <c r="I7" i="1"/>
  <c r="I11" i="1"/>
  <c r="I2" i="1"/>
  <c r="J14" i="1" l="1"/>
  <c r="O14" i="1"/>
  <c r="J21" i="1"/>
  <c r="O21" i="1"/>
  <c r="O17" i="1"/>
  <c r="O10" i="1"/>
  <c r="O18" i="1"/>
  <c r="J2" i="1"/>
  <c r="O2" i="1"/>
  <c r="J11" i="1"/>
  <c r="O11" i="1"/>
  <c r="J7" i="1"/>
  <c r="O7" i="1"/>
</calcChain>
</file>

<file path=xl/sharedStrings.xml><?xml version="1.0" encoding="utf-8"?>
<sst xmlns="http://schemas.openxmlformats.org/spreadsheetml/2006/main" count="16" uniqueCount="16">
  <si>
    <t>Area</t>
  </si>
  <si>
    <t>Runoff</t>
  </si>
  <si>
    <t>Q</t>
  </si>
  <si>
    <t>Nondim Q</t>
  </si>
  <si>
    <t>K</t>
  </si>
  <si>
    <t>Beta</t>
  </si>
  <si>
    <t>U</t>
  </si>
  <si>
    <t>Slope</t>
  </si>
  <si>
    <t>Width</t>
  </si>
  <si>
    <t>Depth</t>
  </si>
  <si>
    <t>Nondim W</t>
  </si>
  <si>
    <t>Nondim D</t>
  </si>
  <si>
    <t>D50</t>
  </si>
  <si>
    <t>x</t>
  </si>
  <si>
    <t>Q per s</t>
  </si>
  <si>
    <t>tau_c*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</si>
</sst>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0" fillId="2" borderId="0" xfId="0" applyFill="1"/>
    <xf numFmtId="11" fontId="0" fillId="2" borderId="0" xfId="0" applyNumberFormat="1" applyFill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A74029-AED1-9545-9068-39E1E9E1F4C4}">
  <dimension ref="A1:P31"/>
  <sheetViews>
    <sheetView tabSelected="1" zoomScale="140" zoomScaleNormal="140" workbookViewId="0">
      <pane ySplit="1" topLeftCell="A2" activePane="bottomLeft" state="frozen"/>
      <selection pane="bottomLeft" activeCell="K32" sqref="K32"/>
    </sheetView>
  </sheetViews>
  <sheetFormatPr baseColWidth="10" defaultRowHeight="16" x14ac:dyDescent="0.2"/>
  <cols>
    <col min="2" max="2" width="11.1640625" bestFit="1" customWidth="1"/>
    <col min="9" max="9" width="11.1640625" bestFit="1" customWidth="1"/>
    <col min="10" max="10" width="12.1640625" bestFit="1" customWidth="1"/>
  </cols>
  <sheetData>
    <row r="1" spans="1:16" s="1" customFormat="1" x14ac:dyDescent="0.2">
      <c r="A1" s="1" t="s">
        <v>13</v>
      </c>
      <c r="B1" s="1" t="s">
        <v>0</v>
      </c>
      <c r="C1" s="1" t="s">
        <v>1</v>
      </c>
      <c r="D1" s="1" t="s">
        <v>12</v>
      </c>
      <c r="E1" s="1" t="s">
        <v>4</v>
      </c>
      <c r="F1" s="1" t="s">
        <v>5</v>
      </c>
      <c r="G1" s="1" t="s">
        <v>6</v>
      </c>
      <c r="H1" s="1" t="s">
        <v>2</v>
      </c>
      <c r="I1" s="1" t="s">
        <v>14</v>
      </c>
      <c r="J1" s="1" t="s">
        <v>3</v>
      </c>
      <c r="K1" s="1" t="s">
        <v>7</v>
      </c>
      <c r="L1" s="1" t="s">
        <v>15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x14ac:dyDescent="0.2">
      <c r="A2" s="2">
        <v>50000</v>
      </c>
      <c r="B2" s="2">
        <f t="shared" ref="B2:B11" si="0" xml:space="preserve"> (1/3) * (A2^(2))</f>
        <v>833333333.33333325</v>
      </c>
      <c r="C2" s="2">
        <v>1</v>
      </c>
      <c r="D2" s="2">
        <v>0.01</v>
      </c>
      <c r="E2" s="3">
        <v>9.9999999999999995E-7</v>
      </c>
      <c r="F2" s="3">
        <v>1.0000000000000001E-5</v>
      </c>
      <c r="G2" s="2">
        <v>1E-4</v>
      </c>
      <c r="H2" s="2">
        <f>B2 * C2</f>
        <v>833333333.33333325</v>
      </c>
      <c r="I2" s="2">
        <f t="shared" ref="I2:I13" si="1">H2/(31500000)</f>
        <v>26.455026455026452</v>
      </c>
      <c r="J2" s="2">
        <f t="shared" ref="J2:J16" si="2" xml:space="preserve"> I2/(SQRT(2.65 * 9.81 * (D2^5)))</f>
        <v>518860.67882412398</v>
      </c>
      <c r="K2" s="4">
        <v>9.8163488844700594E-2</v>
      </c>
      <c r="L2" s="4">
        <f>0.15 * K2^(0.25)</f>
        <v>8.3961222881936956E-2</v>
      </c>
      <c r="M2" s="4">
        <f>(2.61* I2 * K2^(7/6))/(D2 ^ (3/2))</f>
        <v>4603.5234212778123</v>
      </c>
      <c r="N2" s="4">
        <f>(1.98 * L2 * D2) / K2</f>
        <v>1.693534156770243E-2</v>
      </c>
      <c r="O2" s="2">
        <f>M2/D2</f>
        <v>460352.34212778124</v>
      </c>
      <c r="P2" s="2">
        <f>N2/D2</f>
        <v>1.6935341567702429</v>
      </c>
    </row>
    <row r="3" spans="1:16" x14ac:dyDescent="0.2">
      <c r="A3" s="2">
        <v>50000</v>
      </c>
      <c r="B3" s="2">
        <f t="shared" si="0"/>
        <v>833333333.33333325</v>
      </c>
      <c r="C3" s="2">
        <v>1</v>
      </c>
      <c r="D3" s="2">
        <v>0.01</v>
      </c>
      <c r="E3" s="3">
        <v>9.9999999999999995E-7</v>
      </c>
      <c r="F3" s="3">
        <v>5.0000000000000001E-4</v>
      </c>
      <c r="G3" s="2">
        <v>1E-4</v>
      </c>
      <c r="H3" s="2">
        <f t="shared" ref="H3:H31" si="3">B3 * C3</f>
        <v>833333333.33333325</v>
      </c>
      <c r="I3" s="2">
        <f t="shared" si="1"/>
        <v>26.455026455026452</v>
      </c>
      <c r="J3" s="2">
        <f t="shared" si="2"/>
        <v>518860.67882412398</v>
      </c>
      <c r="K3" s="4">
        <v>9.8458437154767993E-3</v>
      </c>
      <c r="L3" s="4">
        <f t="shared" ref="L3:L31" si="4">0.15 * K3^(0.25)</f>
        <v>4.7250291651040915E-2</v>
      </c>
      <c r="M3" s="4">
        <f t="shared" ref="M3:M31" si="5">(2.61* I3 * K3^(7/6))/(D3 ^ (3/2))</f>
        <v>314.7341017403092</v>
      </c>
      <c r="N3" s="4">
        <f t="shared" ref="N3:N31" si="6">(1.98 * L3 * D3) / K3</f>
        <v>9.502037628527446E-2</v>
      </c>
      <c r="O3" s="2">
        <f>M3/D3</f>
        <v>31473.41017403092</v>
      </c>
      <c r="P3" s="2">
        <f>N3/D3</f>
        <v>9.5020376285274466</v>
      </c>
    </row>
    <row r="4" spans="1:16" x14ac:dyDescent="0.2">
      <c r="A4" s="2">
        <v>50000</v>
      </c>
      <c r="B4" s="2">
        <f t="shared" si="0"/>
        <v>833333333.33333325</v>
      </c>
      <c r="C4" s="2">
        <v>1</v>
      </c>
      <c r="D4" s="2">
        <v>0.01</v>
      </c>
      <c r="E4" s="3">
        <v>9.9999999999999995E-7</v>
      </c>
      <c r="F4" s="3">
        <v>1E-4</v>
      </c>
      <c r="G4" s="2">
        <v>1E-4</v>
      </c>
      <c r="H4" s="2">
        <f t="shared" si="3"/>
        <v>833333333.33333325</v>
      </c>
      <c r="I4" s="2">
        <f t="shared" si="1"/>
        <v>26.455026455026452</v>
      </c>
      <c r="J4" s="2">
        <f t="shared" si="2"/>
        <v>518860.67882412398</v>
      </c>
      <c r="K4" s="4">
        <v>3.3216993839247103E-2</v>
      </c>
      <c r="L4" s="4">
        <f t="shared" si="4"/>
        <v>6.403705346702844E-2</v>
      </c>
      <c r="M4" s="4">
        <f t="shared" si="5"/>
        <v>1300.3764260727032</v>
      </c>
      <c r="N4" s="4">
        <f t="shared" si="6"/>
        <v>3.8171234422455562E-2</v>
      </c>
      <c r="O4" s="2">
        <f>M4/D4</f>
        <v>130037.64260727032</v>
      </c>
      <c r="P4" s="2">
        <f>N4/D4</f>
        <v>3.8171234422455562</v>
      </c>
    </row>
    <row r="5" spans="1:16" x14ac:dyDescent="0.2">
      <c r="A5" s="2">
        <v>50000</v>
      </c>
      <c r="B5" s="2">
        <f t="shared" si="0"/>
        <v>833333333.33333325</v>
      </c>
      <c r="C5" s="2">
        <v>5</v>
      </c>
      <c r="D5" s="2">
        <v>0.01</v>
      </c>
      <c r="E5" s="3">
        <v>9.9999999999999995E-7</v>
      </c>
      <c r="F5" s="3">
        <v>5.0000000000000001E-4</v>
      </c>
      <c r="G5" s="2">
        <v>1E-4</v>
      </c>
      <c r="H5" s="2">
        <f t="shared" si="3"/>
        <v>4166666666.666666</v>
      </c>
      <c r="I5" s="2">
        <f t="shared" si="1"/>
        <v>132.27513227513225</v>
      </c>
      <c r="J5" s="2">
        <f t="shared" si="2"/>
        <v>2594303.3941206196</v>
      </c>
      <c r="K5" s="4">
        <v>2.4781967968447098E-3</v>
      </c>
      <c r="L5" s="4">
        <f t="shared" si="4"/>
        <v>3.3467649101036952E-2</v>
      </c>
      <c r="M5" s="4">
        <f t="shared" si="5"/>
        <v>314.73410174364511</v>
      </c>
      <c r="N5" s="4">
        <f t="shared" si="6"/>
        <v>0.26739581499106246</v>
      </c>
      <c r="O5" s="2">
        <f>M5/D5</f>
        <v>31473.410174364511</v>
      </c>
      <c r="P5" s="2">
        <f>N5/D5</f>
        <v>26.739581499106247</v>
      </c>
    </row>
    <row r="6" spans="1:16" x14ac:dyDescent="0.2">
      <c r="A6" s="2">
        <v>50000</v>
      </c>
      <c r="B6" s="2">
        <f t="shared" si="0"/>
        <v>833333333.33333325</v>
      </c>
      <c r="C6" s="2">
        <v>5</v>
      </c>
      <c r="D6" s="2">
        <v>0.01</v>
      </c>
      <c r="E6" s="3">
        <v>9.9999999999999995E-7</v>
      </c>
      <c r="F6" s="3">
        <v>1E-3</v>
      </c>
      <c r="G6" s="2">
        <v>1E-4</v>
      </c>
      <c r="H6" s="2">
        <f t="shared" si="3"/>
        <v>4166666666.666666</v>
      </c>
      <c r="I6" s="2">
        <f t="shared" si="1"/>
        <v>132.27513227513225</v>
      </c>
      <c r="J6" s="2">
        <f t="shared" si="2"/>
        <v>2594303.3941206196</v>
      </c>
      <c r="K6" s="4">
        <v>1.6369783037807699E-3</v>
      </c>
      <c r="L6" s="4">
        <f t="shared" si="4"/>
        <v>3.0171853470732299E-2</v>
      </c>
      <c r="M6" s="4">
        <f t="shared" si="5"/>
        <v>194.01506597743091</v>
      </c>
      <c r="N6" s="4">
        <f t="shared" si="6"/>
        <v>0.36494234367110212</v>
      </c>
      <c r="O6" s="2">
        <f>M6/D6</f>
        <v>19401.50659774309</v>
      </c>
      <c r="P6" s="2">
        <f>N6/D6</f>
        <v>36.494234367110209</v>
      </c>
    </row>
    <row r="7" spans="1:16" x14ac:dyDescent="0.2">
      <c r="A7" s="2">
        <v>50000</v>
      </c>
      <c r="B7" s="2">
        <f t="shared" si="0"/>
        <v>833333333.33333325</v>
      </c>
      <c r="C7" s="2">
        <v>5</v>
      </c>
      <c r="D7" s="2">
        <v>0.01</v>
      </c>
      <c r="E7" s="3">
        <v>9.9999999999999995E-7</v>
      </c>
      <c r="F7" s="3">
        <v>1.0000000000000001E-5</v>
      </c>
      <c r="G7" s="2">
        <v>1E-4</v>
      </c>
      <c r="H7" s="2">
        <f t="shared" si="3"/>
        <v>4166666666.666666</v>
      </c>
      <c r="I7" s="2">
        <f t="shared" si="1"/>
        <v>132.27513227513225</v>
      </c>
      <c r="J7" s="2">
        <f t="shared" si="2"/>
        <v>2594303.3941206196</v>
      </c>
      <c r="K7" s="4">
        <v>2.4707729540707001E-2</v>
      </c>
      <c r="L7" s="4">
        <f t="shared" si="4"/>
        <v>5.9470209544088805E-2</v>
      </c>
      <c r="M7" s="4">
        <f t="shared" si="5"/>
        <v>4603.5234213273125</v>
      </c>
      <c r="N7" s="4">
        <f t="shared" si="6"/>
        <v>4.7657561858646787E-2</v>
      </c>
      <c r="O7" s="2">
        <f>M7/D7</f>
        <v>460352.34213273122</v>
      </c>
      <c r="P7" s="2">
        <f>N7/D7</f>
        <v>4.7657561858646789</v>
      </c>
    </row>
    <row r="8" spans="1:16" x14ac:dyDescent="0.2">
      <c r="A8" s="2">
        <v>50000</v>
      </c>
      <c r="B8" s="2">
        <f t="shared" si="0"/>
        <v>833333333.33333325</v>
      </c>
      <c r="C8" s="2">
        <v>5</v>
      </c>
      <c r="D8" s="2">
        <v>0.01</v>
      </c>
      <c r="E8" s="3">
        <v>9.9999999999999995E-7</v>
      </c>
      <c r="F8" s="3">
        <v>1E-4</v>
      </c>
      <c r="G8" s="2">
        <v>1E-4</v>
      </c>
      <c r="H8" s="2">
        <f t="shared" si="3"/>
        <v>4166666666.666666</v>
      </c>
      <c r="I8" s="2">
        <f t="shared" si="1"/>
        <v>132.27513227513225</v>
      </c>
      <c r="J8" s="2">
        <f t="shared" si="2"/>
        <v>2594303.3941206196</v>
      </c>
      <c r="K8" s="4">
        <v>8.3607103780377594E-3</v>
      </c>
      <c r="L8" s="4">
        <f t="shared" si="4"/>
        <v>4.5357807539522947E-2</v>
      </c>
      <c r="M8" s="4">
        <f t="shared" si="5"/>
        <v>1300.3764260734392</v>
      </c>
      <c r="N8" s="4">
        <f t="shared" si="6"/>
        <v>0.10741725866281389</v>
      </c>
      <c r="O8" s="2">
        <f>M8/D8</f>
        <v>130037.64260734392</v>
      </c>
      <c r="P8" s="2">
        <f>N8/D8</f>
        <v>10.741725866281389</v>
      </c>
    </row>
    <row r="9" spans="1:16" x14ac:dyDescent="0.2">
      <c r="A9" s="2">
        <v>40000</v>
      </c>
      <c r="B9" s="2">
        <f t="shared" si="0"/>
        <v>533333333.33333331</v>
      </c>
      <c r="C9" s="2">
        <v>10</v>
      </c>
      <c r="D9" s="2">
        <v>0.01</v>
      </c>
      <c r="E9" s="3">
        <v>9.9999999999999995E-7</v>
      </c>
      <c r="F9" s="3">
        <v>1E-4</v>
      </c>
      <c r="G9" s="2">
        <v>1E-4</v>
      </c>
      <c r="H9" s="2">
        <f t="shared" si="3"/>
        <v>5333333333.333333</v>
      </c>
      <c r="I9" s="2">
        <f t="shared" si="1"/>
        <v>169.31216931216929</v>
      </c>
      <c r="J9" s="2">
        <f t="shared" si="2"/>
        <v>3320708.3444743934</v>
      </c>
      <c r="K9" s="4">
        <v>5.4844001502497098E-3</v>
      </c>
      <c r="L9" s="4">
        <f t="shared" si="4"/>
        <v>4.0820050961478005E-2</v>
      </c>
      <c r="M9" s="4">
        <f t="shared" si="5"/>
        <v>1017.7614677889519</v>
      </c>
      <c r="N9" s="4">
        <f t="shared" si="6"/>
        <v>0.14737017484044537</v>
      </c>
      <c r="O9" s="2">
        <f>M9/D9</f>
        <v>101776.14677889518</v>
      </c>
      <c r="P9" s="2">
        <f>N9/D9</f>
        <v>14.737017484044538</v>
      </c>
    </row>
    <row r="10" spans="1:16" x14ac:dyDescent="0.2">
      <c r="A10" s="2">
        <v>25000</v>
      </c>
      <c r="B10" s="2">
        <f t="shared" si="0"/>
        <v>208333333.33333331</v>
      </c>
      <c r="C10" s="2">
        <v>10</v>
      </c>
      <c r="D10" s="2">
        <v>0.01</v>
      </c>
      <c r="E10" s="3">
        <v>9.9999999999999995E-7</v>
      </c>
      <c r="F10" s="3">
        <v>1E-4</v>
      </c>
      <c r="G10" s="2">
        <v>1E-4</v>
      </c>
      <c r="H10" s="2">
        <f t="shared" si="3"/>
        <v>2083333333.333333</v>
      </c>
      <c r="I10" s="2">
        <f t="shared" si="1"/>
        <v>66.137566137566125</v>
      </c>
      <c r="J10" s="2">
        <f t="shared" si="2"/>
        <v>1297151.6970603098</v>
      </c>
      <c r="K10" s="4">
        <v>7.6199231402715598E-3</v>
      </c>
      <c r="L10" s="4">
        <f t="shared" si="4"/>
        <v>4.4317872809782541E-2</v>
      </c>
      <c r="M10" s="4">
        <f t="shared" si="5"/>
        <v>583.48684898541785</v>
      </c>
      <c r="N10" s="4">
        <f t="shared" si="6"/>
        <v>0.11515783892833623</v>
      </c>
      <c r="O10" s="2">
        <f>M10/D10</f>
        <v>58348.684898541782</v>
      </c>
      <c r="P10" s="2">
        <f>N10/D10</f>
        <v>11.515783892833623</v>
      </c>
    </row>
    <row r="11" spans="1:16" x14ac:dyDescent="0.2">
      <c r="A11" s="2">
        <v>25000</v>
      </c>
      <c r="B11" s="2">
        <f t="shared" si="0"/>
        <v>208333333.33333331</v>
      </c>
      <c r="C11" s="2">
        <v>10</v>
      </c>
      <c r="D11" s="2">
        <v>0.03</v>
      </c>
      <c r="E11" s="3">
        <v>9.9999999999999995E-7</v>
      </c>
      <c r="F11" s="3">
        <v>1E-4</v>
      </c>
      <c r="G11" s="2">
        <v>1E-4</v>
      </c>
      <c r="H11" s="2">
        <f t="shared" si="3"/>
        <v>2083333333.333333</v>
      </c>
      <c r="I11" s="2">
        <f t="shared" si="1"/>
        <v>66.137566137566125</v>
      </c>
      <c r="J11" s="2">
        <f t="shared" si="2"/>
        <v>83212.320164172197</v>
      </c>
      <c r="K11" s="4">
        <v>7.6199231402715598E-3</v>
      </c>
      <c r="L11" s="4">
        <f t="shared" si="4"/>
        <v>4.4317872809782541E-2</v>
      </c>
      <c r="M11" s="4">
        <f t="shared" si="5"/>
        <v>112.29209644344584</v>
      </c>
      <c r="N11" s="4">
        <f t="shared" si="6"/>
        <v>0.34547351678500865</v>
      </c>
      <c r="O11" s="2">
        <f>M11/D11</f>
        <v>3743.0698814481948</v>
      </c>
      <c r="P11" s="2">
        <f>N11/D11</f>
        <v>11.515783892833623</v>
      </c>
    </row>
    <row r="12" spans="1:16" x14ac:dyDescent="0.2">
      <c r="A12" s="2">
        <v>50000</v>
      </c>
      <c r="B12" s="2">
        <f xml:space="preserve"> (1/3) * (A12^(2))</f>
        <v>833333333.33333325</v>
      </c>
      <c r="C12" s="2">
        <v>10</v>
      </c>
      <c r="D12" s="2">
        <v>0.01</v>
      </c>
      <c r="E12" s="3">
        <v>9.9999999999999995E-7</v>
      </c>
      <c r="F12" s="3">
        <v>1E-4</v>
      </c>
      <c r="G12" s="2">
        <v>1E-3</v>
      </c>
      <c r="H12" s="2">
        <f t="shared" si="3"/>
        <v>8333333333.3333321</v>
      </c>
      <c r="I12" s="2">
        <f t="shared" si="1"/>
        <v>264.5502645502645</v>
      </c>
      <c r="J12" s="2">
        <f t="shared" si="2"/>
        <v>5188606.7882412393</v>
      </c>
      <c r="K12" s="4">
        <v>3.3216993839188899E-2</v>
      </c>
      <c r="L12" s="4">
        <f t="shared" si="4"/>
        <v>6.4037053467000393E-2</v>
      </c>
      <c r="M12" s="4">
        <f t="shared" si="5"/>
        <v>13003.764260700453</v>
      </c>
      <c r="N12" s="4">
        <f t="shared" si="6"/>
        <v>3.8171234422505723E-2</v>
      </c>
      <c r="O12" s="2">
        <f>M12/D12</f>
        <v>1300376.4260700452</v>
      </c>
      <c r="P12" s="2">
        <f>N12/D12</f>
        <v>3.8171234422505722</v>
      </c>
    </row>
    <row r="13" spans="1:16" x14ac:dyDescent="0.2">
      <c r="A13" s="2">
        <v>50000</v>
      </c>
      <c r="B13" s="2">
        <f xml:space="preserve"> (1/3) * (A13^(2))</f>
        <v>833333333.33333325</v>
      </c>
      <c r="C13" s="2">
        <v>10</v>
      </c>
      <c r="D13" s="2">
        <v>0.01</v>
      </c>
      <c r="E13" s="3">
        <v>9.9999999999999995E-7</v>
      </c>
      <c r="F13" s="3">
        <v>1.0000000000000001E-5</v>
      </c>
      <c r="G13" s="2">
        <v>1E-4</v>
      </c>
      <c r="H13" s="2">
        <f t="shared" si="3"/>
        <v>8333333333.3333321</v>
      </c>
      <c r="I13" s="2">
        <f t="shared" si="1"/>
        <v>264.5502645502645</v>
      </c>
      <c r="J13" s="2">
        <f t="shared" si="2"/>
        <v>5188606.7882412393</v>
      </c>
      <c r="K13" s="4">
        <v>1.3639772545589899E-2</v>
      </c>
      <c r="L13" s="4">
        <f t="shared" si="4"/>
        <v>5.1261704300207843E-2</v>
      </c>
      <c r="M13" s="4">
        <f t="shared" si="5"/>
        <v>4603.523421050998</v>
      </c>
      <c r="N13" s="4">
        <f t="shared" si="6"/>
        <v>7.4413392287269911E-2</v>
      </c>
      <c r="O13" s="2">
        <f>M13/D13</f>
        <v>460352.34210509981</v>
      </c>
      <c r="P13" s="2">
        <f>N13/D13</f>
        <v>7.4413392287269913</v>
      </c>
    </row>
    <row r="14" spans="1:16" x14ac:dyDescent="0.2">
      <c r="A14" s="2">
        <v>50000</v>
      </c>
      <c r="B14" s="2">
        <f t="shared" ref="B14" si="7" xml:space="preserve"> (1/3) * (A14^(2))</f>
        <v>833333333.33333325</v>
      </c>
      <c r="C14" s="2">
        <v>10</v>
      </c>
      <c r="D14" s="2">
        <v>0.02</v>
      </c>
      <c r="E14" s="3">
        <v>9.9999999999999995E-7</v>
      </c>
      <c r="F14" s="3">
        <v>1.0000000000000001E-5</v>
      </c>
      <c r="G14" s="2">
        <v>1E-4</v>
      </c>
      <c r="H14" s="2">
        <f t="shared" si="3"/>
        <v>8333333333.3333321</v>
      </c>
      <c r="I14" s="2">
        <f t="shared" ref="I14" si="8">H14/(31500000)</f>
        <v>264.5502645502645</v>
      </c>
      <c r="J14" s="2">
        <f t="shared" si="2"/>
        <v>917224.76121898333</v>
      </c>
      <c r="K14" s="4">
        <v>1.3639772545589899E-2</v>
      </c>
      <c r="L14" s="4">
        <f t="shared" si="4"/>
        <v>5.1261704300207843E-2</v>
      </c>
      <c r="M14" s="4">
        <f t="shared" si="5"/>
        <v>1627.5913141881272</v>
      </c>
      <c r="N14" s="4">
        <f t="shared" si="6"/>
        <v>0.14882678457453982</v>
      </c>
      <c r="O14" s="2">
        <f>M14/D14</f>
        <v>81379.56570940635</v>
      </c>
      <c r="P14" s="2">
        <f>N14/D14</f>
        <v>7.4413392287269913</v>
      </c>
    </row>
    <row r="15" spans="1:16" x14ac:dyDescent="0.2">
      <c r="A15" s="2">
        <v>50000</v>
      </c>
      <c r="B15" s="2">
        <f t="shared" ref="B15:B31" si="9" xml:space="preserve"> (1/3) * (A15^(2))</f>
        <v>833333333.33333325</v>
      </c>
      <c r="C15" s="2">
        <v>15</v>
      </c>
      <c r="D15" s="2">
        <v>0.02</v>
      </c>
      <c r="E15" s="3">
        <v>9.9999999999999995E-7</v>
      </c>
      <c r="F15" s="3">
        <v>1.0000000000000001E-5</v>
      </c>
      <c r="G15" s="2">
        <v>1E-4</v>
      </c>
      <c r="H15" s="2">
        <f t="shared" si="3"/>
        <v>12499999999.999998</v>
      </c>
      <c r="I15" s="2">
        <f t="shared" ref="I15:I31" si="10">H15/(31500000)</f>
        <v>396.82539682539675</v>
      </c>
      <c r="J15" s="2">
        <f t="shared" si="2"/>
        <v>1375837.1418284748</v>
      </c>
      <c r="K15" s="4">
        <v>9.6354447013218304E-3</v>
      </c>
      <c r="L15" s="4">
        <f t="shared" si="4"/>
        <v>4.6995816553405068E-2</v>
      </c>
      <c r="M15" s="4">
        <f t="shared" si="5"/>
        <v>1627.5913143504797</v>
      </c>
      <c r="N15" s="4">
        <f t="shared" si="6"/>
        <v>0.19314462312876293</v>
      </c>
      <c r="O15" s="2">
        <f>M15/D15</f>
        <v>81379.56571752399</v>
      </c>
      <c r="P15" s="2">
        <f>N15/D15</f>
        <v>9.6572311564381472</v>
      </c>
    </row>
    <row r="16" spans="1:16" x14ac:dyDescent="0.2">
      <c r="A16" s="2">
        <v>50000</v>
      </c>
      <c r="B16" s="2">
        <f t="shared" si="9"/>
        <v>833333333.33333325</v>
      </c>
      <c r="C16" s="2">
        <v>15</v>
      </c>
      <c r="D16" s="2">
        <v>5.0000000000000001E-3</v>
      </c>
      <c r="E16" s="3">
        <v>9.9999999999999995E-7</v>
      </c>
      <c r="F16" s="3">
        <v>1.0000000000000001E-5</v>
      </c>
      <c r="G16" s="2">
        <v>1E-4</v>
      </c>
      <c r="H16" s="2">
        <f t="shared" si="3"/>
        <v>12499999999.999998</v>
      </c>
      <c r="I16" s="2">
        <f t="shared" si="10"/>
        <v>396.82539682539675</v>
      </c>
      <c r="J16" s="2">
        <f t="shared" si="2"/>
        <v>44026788.538511194</v>
      </c>
      <c r="K16" s="4">
        <v>9.6354447014564294E-3</v>
      </c>
      <c r="L16" s="4">
        <f t="shared" si="4"/>
        <v>4.6995816553569193E-2</v>
      </c>
      <c r="M16" s="4">
        <f t="shared" si="5"/>
        <v>13020.730515016032</v>
      </c>
      <c r="N16" s="4">
        <f t="shared" si="6"/>
        <v>4.8286155781684846E-2</v>
      </c>
      <c r="O16" s="2">
        <f>M16/D16</f>
        <v>2604146.1030032062</v>
      </c>
      <c r="P16" s="2">
        <f>N16/D16</f>
        <v>9.6572311563369695</v>
      </c>
    </row>
    <row r="17" spans="1:16" x14ac:dyDescent="0.2">
      <c r="A17" s="2">
        <v>40000</v>
      </c>
      <c r="B17" s="2">
        <f t="shared" si="9"/>
        <v>533333333.33333331</v>
      </c>
      <c r="C17" s="2">
        <v>10</v>
      </c>
      <c r="D17" s="2">
        <v>0.01</v>
      </c>
      <c r="E17" s="3">
        <v>9.9999999999999995E-7</v>
      </c>
      <c r="F17" s="3">
        <v>9.9999999999999995E-7</v>
      </c>
      <c r="G17" s="2">
        <v>1E-4</v>
      </c>
      <c r="H17" s="2">
        <f t="shared" si="3"/>
        <v>5333333333.333333</v>
      </c>
      <c r="I17" s="2">
        <f t="shared" si="10"/>
        <v>169.31216931216929</v>
      </c>
      <c r="J17" s="2">
        <f xml:space="preserve"> I17/(SQRT(2.65 * 9.81 * (D17^5)))</f>
        <v>3320708.3444743934</v>
      </c>
      <c r="K17" s="4">
        <v>1.6317451808219599E-2</v>
      </c>
      <c r="L17" s="4">
        <f t="shared" si="4"/>
        <v>5.361105377103393E-2</v>
      </c>
      <c r="M17" s="4">
        <f t="shared" si="5"/>
        <v>3631.530895771718</v>
      </c>
      <c r="N17" s="4">
        <f t="shared" si="6"/>
        <v>6.5052979910243239E-2</v>
      </c>
      <c r="O17" s="2">
        <f>M17/D17</f>
        <v>363153.08957717178</v>
      </c>
      <c r="P17" s="2">
        <f>N17/D17</f>
        <v>6.5052979910243236</v>
      </c>
    </row>
    <row r="18" spans="1:16" x14ac:dyDescent="0.2">
      <c r="A18" s="2">
        <v>40000</v>
      </c>
      <c r="B18" s="2">
        <f t="shared" si="9"/>
        <v>533333333.33333331</v>
      </c>
      <c r="C18" s="2">
        <v>10</v>
      </c>
      <c r="D18" s="2">
        <v>1.4999999999999999E-2</v>
      </c>
      <c r="E18" s="3">
        <v>9.9999999999999995E-7</v>
      </c>
      <c r="F18" s="3">
        <v>9.9999999999999995E-7</v>
      </c>
      <c r="G18" s="2">
        <v>1E-4</v>
      </c>
      <c r="H18" s="2">
        <f t="shared" si="3"/>
        <v>5333333333.333333</v>
      </c>
      <c r="I18" s="2">
        <f t="shared" si="10"/>
        <v>169.31216931216929</v>
      </c>
      <c r="J18" s="2">
        <f xml:space="preserve"> I18/(SQRT(2.65 * 9.81 * (D18^5)))</f>
        <v>1205043.1153428941</v>
      </c>
      <c r="K18" s="4">
        <v>1.6317451808219599E-2</v>
      </c>
      <c r="L18" s="4">
        <f t="shared" si="4"/>
        <v>5.361105377103393E-2</v>
      </c>
      <c r="M18" s="4">
        <f t="shared" si="5"/>
        <v>1976.7550399540087</v>
      </c>
      <c r="N18" s="4">
        <f t="shared" si="6"/>
        <v>9.7579469865364865E-2</v>
      </c>
      <c r="O18" s="2">
        <f>M18/D18</f>
        <v>131783.66933026726</v>
      </c>
      <c r="P18" s="2">
        <f>N18/D18</f>
        <v>6.5052979910243245</v>
      </c>
    </row>
    <row r="19" spans="1:16" x14ac:dyDescent="0.2">
      <c r="A19" s="2">
        <v>50000</v>
      </c>
      <c r="B19" s="2">
        <f t="shared" si="9"/>
        <v>833333333.33333325</v>
      </c>
      <c r="C19" s="2">
        <v>10</v>
      </c>
      <c r="D19" s="2">
        <v>0.01</v>
      </c>
      <c r="E19" s="3">
        <v>9.9999999999999995E-7</v>
      </c>
      <c r="F19" s="3">
        <v>5.0000000000000001E-4</v>
      </c>
      <c r="G19" s="2">
        <v>1E-4</v>
      </c>
      <c r="H19" s="2">
        <f t="shared" si="3"/>
        <v>8333333333.3333321</v>
      </c>
      <c r="I19" s="2">
        <f t="shared" si="10"/>
        <v>264.5502645502645</v>
      </c>
      <c r="J19" s="2">
        <f xml:space="preserve"> I19/(SQRT(2.65 * 9.81 * (D19^5)))</f>
        <v>5188606.7882412393</v>
      </c>
      <c r="K19" s="4">
        <v>1.36807554819461E-3</v>
      </c>
      <c r="L19" s="4">
        <f t="shared" si="4"/>
        <v>2.8848203916580557E-2</v>
      </c>
      <c r="M19" s="4">
        <f t="shared" si="5"/>
        <v>314.73410176685422</v>
      </c>
      <c r="N19" s="4">
        <f t="shared" si="6"/>
        <v>0.41751673604727135</v>
      </c>
      <c r="O19" s="2">
        <f>M19/D19</f>
        <v>31473.410176685422</v>
      </c>
      <c r="P19" s="2">
        <f>N19/D19</f>
        <v>41.751673604727138</v>
      </c>
    </row>
    <row r="20" spans="1:16" x14ac:dyDescent="0.2">
      <c r="A20" s="2">
        <v>50000</v>
      </c>
      <c r="B20" s="2">
        <f t="shared" si="9"/>
        <v>833333333.33333325</v>
      </c>
      <c r="C20" s="2">
        <v>10</v>
      </c>
      <c r="D20" s="2">
        <v>1.4999999999999999E-2</v>
      </c>
      <c r="E20" s="3">
        <v>9.9999999999999995E-7</v>
      </c>
      <c r="F20" s="3">
        <v>5.0000000000000001E-4</v>
      </c>
      <c r="G20" s="2">
        <v>1E-4</v>
      </c>
      <c r="H20" s="2">
        <f t="shared" si="3"/>
        <v>8333333333.3333321</v>
      </c>
      <c r="I20" s="2">
        <f t="shared" si="10"/>
        <v>264.5502645502645</v>
      </c>
      <c r="J20" s="2">
        <f xml:space="preserve"> I20/(SQRT(2.65 * 9.81 * (D20^5)))</f>
        <v>1882879.8677232719</v>
      </c>
      <c r="K20" s="4">
        <v>1.36807554819461E-3</v>
      </c>
      <c r="L20" s="4">
        <f t="shared" si="4"/>
        <v>2.8848203916580557E-2</v>
      </c>
      <c r="M20" s="4">
        <f t="shared" si="5"/>
        <v>171.31954532933048</v>
      </c>
      <c r="N20" s="4">
        <f t="shared" si="6"/>
        <v>0.62627510407090703</v>
      </c>
      <c r="O20" s="2">
        <f>M20/D20</f>
        <v>11421.303021955366</v>
      </c>
      <c r="P20" s="2">
        <f>N20/D20</f>
        <v>41.751673604727138</v>
      </c>
    </row>
    <row r="21" spans="1:16" x14ac:dyDescent="0.2">
      <c r="A21" s="2">
        <v>100000</v>
      </c>
      <c r="B21" s="2">
        <f t="shared" si="9"/>
        <v>3333333333.333333</v>
      </c>
      <c r="C21" s="2">
        <v>10</v>
      </c>
      <c r="D21" s="2">
        <v>1.4999999999999999E-2</v>
      </c>
      <c r="E21" s="3">
        <v>9.9999999999999995E-7</v>
      </c>
      <c r="F21" s="3">
        <v>5.0000000000000001E-4</v>
      </c>
      <c r="G21" s="2">
        <v>1E-4</v>
      </c>
      <c r="H21" s="2">
        <f t="shared" si="3"/>
        <v>33333333333.333328</v>
      </c>
      <c r="I21" s="2">
        <f t="shared" si="10"/>
        <v>1058.201058201058</v>
      </c>
      <c r="J21" s="2">
        <f xml:space="preserve"> I21/(SQRT(2.65 * 9.81 * (D21^5)))</f>
        <v>7531519.4708930878</v>
      </c>
      <c r="K21" s="4">
        <v>7.5571013181615796E-4</v>
      </c>
      <c r="L21" s="4">
        <f t="shared" si="4"/>
        <v>2.4870245382867584E-2</v>
      </c>
      <c r="M21" s="4">
        <f t="shared" si="5"/>
        <v>342.88850750472051</v>
      </c>
      <c r="N21" s="4">
        <f t="shared" si="6"/>
        <v>0.97742012019346347</v>
      </c>
      <c r="O21" s="2">
        <f>M21/D21</f>
        <v>22859.233833648035</v>
      </c>
      <c r="P21" s="2">
        <f>N21/D21</f>
        <v>65.161341346230898</v>
      </c>
    </row>
    <row r="22" spans="1:16" x14ac:dyDescent="0.2">
      <c r="A22" s="2">
        <v>100000</v>
      </c>
      <c r="B22" s="2">
        <f t="shared" si="9"/>
        <v>3333333333.333333</v>
      </c>
      <c r="C22" s="2">
        <v>10</v>
      </c>
      <c r="D22" s="2">
        <v>0.01</v>
      </c>
      <c r="E22" s="3">
        <v>9.9999999999999995E-7</v>
      </c>
      <c r="F22" s="3">
        <v>5.0000000000000001E-4</v>
      </c>
      <c r="G22" s="2">
        <v>1E-4</v>
      </c>
      <c r="H22" s="2">
        <f t="shared" si="3"/>
        <v>33333333333.333328</v>
      </c>
      <c r="I22" s="2">
        <f t="shared" si="10"/>
        <v>1058.201058201058</v>
      </c>
      <c r="J22" s="2">
        <f xml:space="preserve"> I22/(SQRT(2.65 * 9.81 * (D22^5)))</f>
        <v>20754427.152964957</v>
      </c>
      <c r="K22" s="4">
        <v>7.5571013181615796E-4</v>
      </c>
      <c r="L22" s="4">
        <f t="shared" si="4"/>
        <v>2.4870245382867584E-2</v>
      </c>
      <c r="M22" s="4">
        <f t="shared" si="5"/>
        <v>629.92641153828367</v>
      </c>
      <c r="N22" s="4">
        <f t="shared" si="6"/>
        <v>0.65161341346230894</v>
      </c>
      <c r="O22" s="2">
        <f>M22/D22</f>
        <v>62992.641153828365</v>
      </c>
      <c r="P22" s="2">
        <f>N22/D22</f>
        <v>65.161341346230898</v>
      </c>
    </row>
    <row r="23" spans="1:16" x14ac:dyDescent="0.2">
      <c r="A23" s="2">
        <v>100000</v>
      </c>
      <c r="B23" s="2">
        <f t="shared" si="9"/>
        <v>3333333333.333333</v>
      </c>
      <c r="C23" s="2">
        <v>10</v>
      </c>
      <c r="D23" s="2">
        <v>7.4999999999999997E-3</v>
      </c>
      <c r="E23" s="3">
        <v>9.9999999999999995E-7</v>
      </c>
      <c r="F23" s="3">
        <v>5.0000000000000001E-4</v>
      </c>
      <c r="G23" s="2">
        <v>1E-4</v>
      </c>
      <c r="H23" s="2">
        <f t="shared" si="3"/>
        <v>33333333333.333328</v>
      </c>
      <c r="I23" s="2">
        <f t="shared" si="10"/>
        <v>1058.201058201058</v>
      </c>
      <c r="J23" s="2">
        <f xml:space="preserve"> I23/(SQRT(2.65 * 9.81 * (D23^5)))</f>
        <v>42604707.924056165</v>
      </c>
      <c r="K23" s="4">
        <v>7.5571013181615796E-4</v>
      </c>
      <c r="L23" s="4">
        <f t="shared" si="4"/>
        <v>2.4870245382867584E-2</v>
      </c>
      <c r="M23" s="4">
        <f t="shared" si="5"/>
        <v>969.83515539008829</v>
      </c>
      <c r="N23" s="4">
        <f t="shared" si="6"/>
        <v>0.48871006009673174</v>
      </c>
      <c r="O23" s="2">
        <f>M23/D23</f>
        <v>129311.35405201178</v>
      </c>
      <c r="P23" s="2">
        <f>N23/D23</f>
        <v>65.161341346230898</v>
      </c>
    </row>
    <row r="24" spans="1:16" x14ac:dyDescent="0.2">
      <c r="A24" s="2">
        <v>100000</v>
      </c>
      <c r="B24" s="2">
        <f t="shared" si="9"/>
        <v>3333333333.333333</v>
      </c>
      <c r="C24" s="2">
        <v>10</v>
      </c>
      <c r="D24" s="2">
        <v>5.0000000000000001E-3</v>
      </c>
      <c r="E24" s="3">
        <v>9.9999999999999995E-7</v>
      </c>
      <c r="F24" s="3">
        <v>5.0000000000000001E-4</v>
      </c>
      <c r="G24" s="2">
        <v>1E-4</v>
      </c>
      <c r="H24" s="2">
        <f t="shared" si="3"/>
        <v>33333333333.333328</v>
      </c>
      <c r="I24" s="2">
        <f t="shared" si="10"/>
        <v>1058.201058201058</v>
      </c>
      <c r="J24" s="2">
        <f xml:space="preserve"> I24/(SQRT(2.65 * 9.81 * (D24^5)))</f>
        <v>117404769.43602987</v>
      </c>
      <c r="K24" s="4">
        <v>7.5571013181615796E-4</v>
      </c>
      <c r="L24" s="4">
        <f t="shared" si="4"/>
        <v>2.4870245382867584E-2</v>
      </c>
      <c r="M24" s="4">
        <f t="shared" si="5"/>
        <v>1781.7009489889113</v>
      </c>
      <c r="N24" s="4">
        <f t="shared" si="6"/>
        <v>0.32580670673115447</v>
      </c>
      <c r="O24" s="2">
        <f>M24/D24</f>
        <v>356340.18979778222</v>
      </c>
      <c r="P24" s="2">
        <f>N24/D24</f>
        <v>65.161341346230898</v>
      </c>
    </row>
    <row r="25" spans="1:16" x14ac:dyDescent="0.2">
      <c r="A25" s="2">
        <v>100000</v>
      </c>
      <c r="B25" s="2">
        <f t="shared" si="9"/>
        <v>3333333333.333333</v>
      </c>
      <c r="C25" s="2">
        <v>5</v>
      </c>
      <c r="D25" s="2">
        <v>1.4999999999999999E-2</v>
      </c>
      <c r="E25" s="3">
        <v>9.9999999999999995E-7</v>
      </c>
      <c r="F25" s="3">
        <v>5.0000000000000001E-4</v>
      </c>
      <c r="G25" s="2">
        <v>1E-4</v>
      </c>
      <c r="H25" s="2">
        <f t="shared" si="3"/>
        <v>16666666666.666664</v>
      </c>
      <c r="I25" s="2">
        <f t="shared" si="10"/>
        <v>529.100529100529</v>
      </c>
      <c r="J25" s="2">
        <f xml:space="preserve"> I25/(SQRT(2.65 * 9.81 * (D25^5)))</f>
        <v>3765759.7354465439</v>
      </c>
      <c r="K25" s="4">
        <v>1.3689290994261601E-3</v>
      </c>
      <c r="L25" s="4">
        <f t="shared" si="4"/>
        <v>2.8852702509712405E-2</v>
      </c>
      <c r="M25" s="4">
        <f t="shared" si="5"/>
        <v>342.88850750658469</v>
      </c>
      <c r="N25" s="4">
        <f t="shared" si="6"/>
        <v>0.62598221112961361</v>
      </c>
      <c r="O25" s="2">
        <f>M25/D25</f>
        <v>22859.233833772312</v>
      </c>
      <c r="P25" s="2">
        <f>N25/D25</f>
        <v>41.732147408640905</v>
      </c>
    </row>
    <row r="26" spans="1:16" x14ac:dyDescent="0.2">
      <c r="A26" s="2">
        <v>100000</v>
      </c>
      <c r="B26" s="2">
        <f t="shared" si="9"/>
        <v>3333333333.333333</v>
      </c>
      <c r="C26" s="2">
        <v>5</v>
      </c>
      <c r="D26" s="2">
        <v>0.03</v>
      </c>
      <c r="E26" s="3">
        <v>9.9999999999999995E-7</v>
      </c>
      <c r="F26" s="3">
        <v>5.0000000000000001E-4</v>
      </c>
      <c r="G26" s="2">
        <v>1E-4</v>
      </c>
      <c r="H26" s="2">
        <f t="shared" si="3"/>
        <v>16666666666.666664</v>
      </c>
      <c r="I26" s="2">
        <f t="shared" si="10"/>
        <v>529.100529100529</v>
      </c>
      <c r="J26" s="2">
        <f xml:space="preserve"> I26/(SQRT(2.65 * 9.81 * (D26^5)))</f>
        <v>665698.56131337758</v>
      </c>
      <c r="K26" s="4">
        <v>1.3689290994261601E-3</v>
      </c>
      <c r="L26" s="4">
        <f t="shared" si="4"/>
        <v>2.8852702509712405E-2</v>
      </c>
      <c r="M26" s="4">
        <f t="shared" si="5"/>
        <v>121.22939442442009</v>
      </c>
      <c r="N26" s="4">
        <f t="shared" si="6"/>
        <v>1.2519644222592272</v>
      </c>
      <c r="O26" s="2">
        <f>M26/D26</f>
        <v>4040.9798141473366</v>
      </c>
      <c r="P26" s="2">
        <f>N26/D26</f>
        <v>41.732147408640905</v>
      </c>
    </row>
    <row r="27" spans="1:16" x14ac:dyDescent="0.2">
      <c r="A27" s="2">
        <v>100000</v>
      </c>
      <c r="B27" s="2">
        <f t="shared" si="9"/>
        <v>3333333333.333333</v>
      </c>
      <c r="C27" s="2">
        <v>1</v>
      </c>
      <c r="D27" s="2">
        <v>0.03</v>
      </c>
      <c r="E27" s="3">
        <v>9.9999999999999995E-7</v>
      </c>
      <c r="F27" s="3">
        <v>5.0000000000000001E-4</v>
      </c>
      <c r="G27" s="2">
        <v>1E-4</v>
      </c>
      <c r="H27" s="2">
        <f t="shared" si="3"/>
        <v>3333333333.333333</v>
      </c>
      <c r="I27" s="2">
        <f t="shared" si="10"/>
        <v>105.82010582010581</v>
      </c>
      <c r="J27" s="2">
        <f xml:space="preserve"> I27/(SQRT(2.65 * 9.81 * (D27^5)))</f>
        <v>133139.71226267552</v>
      </c>
      <c r="K27" s="4">
        <v>5.4387375481128397E-3</v>
      </c>
      <c r="L27" s="4">
        <f t="shared" si="4"/>
        <v>4.0734818403028075E-2</v>
      </c>
      <c r="M27" s="4">
        <f t="shared" si="5"/>
        <v>121.22939442412066</v>
      </c>
      <c r="N27" s="4">
        <f t="shared" si="6"/>
        <v>0.44489151972031621</v>
      </c>
      <c r="O27" s="2">
        <f>M27/D27</f>
        <v>4040.9798141373553</v>
      </c>
      <c r="P27" s="2">
        <f>N27/D27</f>
        <v>14.829717324010542</v>
      </c>
    </row>
    <row r="28" spans="1:16" x14ac:dyDescent="0.2">
      <c r="A28" s="2">
        <v>100000</v>
      </c>
      <c r="B28" s="2">
        <f t="shared" si="9"/>
        <v>3333333333.333333</v>
      </c>
      <c r="C28" s="2">
        <v>10</v>
      </c>
      <c r="D28" s="2">
        <v>0.03</v>
      </c>
      <c r="E28" s="3">
        <v>9.9999999999999995E-7</v>
      </c>
      <c r="F28" s="3">
        <v>5.0000000000000001E-4</v>
      </c>
      <c r="G28" s="2">
        <v>1E-4</v>
      </c>
      <c r="H28" s="2">
        <f t="shared" si="3"/>
        <v>33333333333.333328</v>
      </c>
      <c r="I28" s="2">
        <f t="shared" si="10"/>
        <v>1058.201058201058</v>
      </c>
      <c r="J28" s="2">
        <f xml:space="preserve"> I28/(SQRT(2.65 * 9.81 * (D28^5)))</f>
        <v>1331397.1226267552</v>
      </c>
      <c r="K28" s="4">
        <v>7.5571013181615796E-4</v>
      </c>
      <c r="L28" s="4">
        <f t="shared" si="4"/>
        <v>2.4870245382867584E-2</v>
      </c>
      <c r="M28" s="4">
        <f t="shared" si="5"/>
        <v>121.22939442376101</v>
      </c>
      <c r="N28" s="4">
        <f t="shared" si="6"/>
        <v>1.9548402403869269</v>
      </c>
      <c r="O28" s="2">
        <f>M28/D28</f>
        <v>4040.9798141253673</v>
      </c>
      <c r="P28" s="2">
        <f>N28/D28</f>
        <v>65.161341346230898</v>
      </c>
    </row>
    <row r="29" spans="1:16" x14ac:dyDescent="0.2">
      <c r="A29" s="2">
        <v>100000</v>
      </c>
      <c r="B29" s="2">
        <f t="shared" si="9"/>
        <v>3333333333.333333</v>
      </c>
      <c r="C29" s="2">
        <v>10</v>
      </c>
      <c r="D29" s="2">
        <v>0.03</v>
      </c>
      <c r="E29" s="3">
        <v>9.9999999999999995E-7</v>
      </c>
      <c r="F29" s="3">
        <v>1E-4</v>
      </c>
      <c r="G29" s="2">
        <v>1E-4</v>
      </c>
      <c r="H29" s="2">
        <f t="shared" si="3"/>
        <v>33333333333.333328</v>
      </c>
      <c r="I29" s="2">
        <f t="shared" si="10"/>
        <v>1058.201058201058</v>
      </c>
      <c r="J29" s="2">
        <f xml:space="preserve"> I29/(SQRT(2.65 * 9.81 * (D29^5)))</f>
        <v>1331397.1226267552</v>
      </c>
      <c r="K29" s="4">
        <v>2.6125306266694599E-3</v>
      </c>
      <c r="L29" s="4">
        <f t="shared" si="4"/>
        <v>3.3912250115070215E-2</v>
      </c>
      <c r="M29" s="4">
        <f t="shared" si="5"/>
        <v>515.34544152470266</v>
      </c>
      <c r="N29" s="4">
        <f t="shared" si="6"/>
        <v>0.77104843720174043</v>
      </c>
      <c r="O29" s="2">
        <f>M29/D29</f>
        <v>17178.181384156756</v>
      </c>
      <c r="P29" s="2">
        <f>N29/D29</f>
        <v>25.70161457339135</v>
      </c>
    </row>
    <row r="30" spans="1:16" x14ac:dyDescent="0.2">
      <c r="A30" s="2">
        <v>100000</v>
      </c>
      <c r="B30" s="2">
        <f t="shared" si="9"/>
        <v>3333333333.333333</v>
      </c>
      <c r="C30" s="2">
        <v>10</v>
      </c>
      <c r="D30" s="2">
        <v>0.03</v>
      </c>
      <c r="E30" s="3">
        <v>9.9999999999999995E-7</v>
      </c>
      <c r="F30" s="3">
        <v>1.0000000000000001E-5</v>
      </c>
      <c r="G30" s="2">
        <v>1E-4</v>
      </c>
      <c r="H30" s="2">
        <f t="shared" si="3"/>
        <v>33333333333.333328</v>
      </c>
      <c r="I30" s="2">
        <f t="shared" si="10"/>
        <v>1058.201058201058</v>
      </c>
      <c r="J30" s="2">
        <f xml:space="preserve"> I30/(SQRT(2.65 * 9.81 * (D30^5)))</f>
        <v>1331397.1226267552</v>
      </c>
      <c r="K30" s="4">
        <v>1.0041315013884699E-2</v>
      </c>
      <c r="L30" s="4">
        <f t="shared" si="4"/>
        <v>4.7483082758093514E-2</v>
      </c>
      <c r="M30" s="4">
        <f t="shared" si="5"/>
        <v>2479.0341376275987</v>
      </c>
      <c r="N30" s="4">
        <f t="shared" si="6"/>
        <v>0.28088901821431705</v>
      </c>
      <c r="O30" s="2">
        <f>M30/D30</f>
        <v>82634.471254253294</v>
      </c>
      <c r="P30" s="2">
        <f>N30/D30</f>
        <v>9.3629672738105683</v>
      </c>
    </row>
    <row r="31" spans="1:16" x14ac:dyDescent="0.2">
      <c r="A31" s="2">
        <v>100000</v>
      </c>
      <c r="B31" s="2">
        <f t="shared" si="9"/>
        <v>3333333333.333333</v>
      </c>
      <c r="C31" s="2">
        <v>10</v>
      </c>
      <c r="D31" s="2">
        <v>0.03</v>
      </c>
      <c r="E31" s="3">
        <v>9.9999999999999995E-7</v>
      </c>
      <c r="F31" s="3">
        <v>5.0000000000000001E-3</v>
      </c>
      <c r="G31" s="2">
        <v>1E-4</v>
      </c>
      <c r="H31" s="2">
        <f t="shared" si="3"/>
        <v>33333333333.333328</v>
      </c>
      <c r="I31" s="2">
        <f t="shared" si="10"/>
        <v>1058.201058201058</v>
      </c>
      <c r="J31" s="2">
        <f xml:space="preserve"> I31/(SQRT(2.65 * 9.81 * (D31^5)))</f>
        <v>1331397.1226267552</v>
      </c>
      <c r="K31" s="4">
        <v>2.9170189776050299E-4</v>
      </c>
      <c r="L31" s="4">
        <f t="shared" si="4"/>
        <v>1.9603159461957901E-2</v>
      </c>
      <c r="M31" s="4">
        <f t="shared" si="5"/>
        <v>39.929077850756471</v>
      </c>
      <c r="N31" s="4">
        <f t="shared" si="6"/>
        <v>3.9918412632211715</v>
      </c>
      <c r="O31" s="2">
        <f>M31/D31</f>
        <v>1330.9692616918824</v>
      </c>
      <c r="P31" s="2">
        <f>N31/D31</f>
        <v>133.06137544070572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2023-01-23T18:55:54Z</dcterms:created>
  <dcterms:modified xsi:type="dcterms:W3CDTF">2023-02-07T22:57:35Z</dcterms:modified>
</cp:coreProperties>
</file>