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manuscript figs/"/>
    </mc:Choice>
  </mc:AlternateContent>
  <xr:revisionPtr revIDLastSave="0" documentId="13_ncr:1_{957D03CD-DDEA-7F4C-8561-A453A4065600}" xr6:coauthVersionLast="47" xr6:coauthVersionMax="47" xr10:uidLastSave="{00000000-0000-0000-0000-000000000000}"/>
  <bookViews>
    <workbookView xWindow="940" yWindow="940" windowWidth="36900" windowHeight="20500" xr2:uid="{A1E789AD-8EFF-F041-AF6E-58597918FE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Q18" i="1"/>
  <c r="S18" i="1" s="1"/>
  <c r="R18" i="1"/>
  <c r="T18" i="1" s="1"/>
  <c r="M18" i="1"/>
  <c r="N18" i="1" s="1"/>
  <c r="F18" i="1"/>
  <c r="T4" i="1"/>
  <c r="T6" i="1"/>
  <c r="T11" i="1"/>
  <c r="R3" i="1"/>
  <c r="T3" i="1" s="1"/>
  <c r="R4" i="1"/>
  <c r="R5" i="1"/>
  <c r="T5" i="1" s="1"/>
  <c r="R6" i="1"/>
  <c r="R7" i="1"/>
  <c r="T7" i="1" s="1"/>
  <c r="R8" i="1"/>
  <c r="T8" i="1" s="1"/>
  <c r="R9" i="1"/>
  <c r="T9" i="1" s="1"/>
  <c r="R10" i="1"/>
  <c r="T10" i="1" s="1"/>
  <c r="R11" i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2" i="1"/>
  <c r="T2" i="1" s="1"/>
  <c r="F3" i="1"/>
  <c r="M3" i="1" s="1"/>
  <c r="N3" i="1" s="1"/>
  <c r="F4" i="1"/>
  <c r="M4" i="1" s="1"/>
  <c r="N4" i="1" s="1"/>
  <c r="F5" i="1"/>
  <c r="M5" i="1" s="1"/>
  <c r="N5" i="1" s="1"/>
  <c r="F6" i="1"/>
  <c r="M6" i="1" s="1"/>
  <c r="N6" i="1" s="1"/>
  <c r="F7" i="1"/>
  <c r="M7" i="1" s="1"/>
  <c r="N7" i="1" s="1"/>
  <c r="F8" i="1"/>
  <c r="M8" i="1" s="1"/>
  <c r="N8" i="1" s="1"/>
  <c r="F9" i="1"/>
  <c r="M9" i="1" s="1"/>
  <c r="N9" i="1" s="1"/>
  <c r="F10" i="1"/>
  <c r="M10" i="1" s="1"/>
  <c r="N10" i="1" s="1"/>
  <c r="F11" i="1"/>
  <c r="M11" i="1" s="1"/>
  <c r="N11" i="1" s="1"/>
  <c r="F12" i="1"/>
  <c r="M12" i="1" s="1"/>
  <c r="N12" i="1" s="1"/>
  <c r="F13" i="1"/>
  <c r="M13" i="1" s="1"/>
  <c r="N13" i="1" s="1"/>
  <c r="F14" i="1"/>
  <c r="M14" i="1" s="1"/>
  <c r="N14" i="1" s="1"/>
  <c r="F15" i="1"/>
  <c r="M15" i="1" s="1"/>
  <c r="N15" i="1" s="1"/>
  <c r="F16" i="1"/>
  <c r="M16" i="1" s="1"/>
  <c r="N16" i="1" s="1"/>
  <c r="F17" i="1"/>
  <c r="M17" i="1" s="1"/>
  <c r="N17" i="1" s="1"/>
  <c r="F2" i="1"/>
  <c r="M2" i="1" s="1"/>
  <c r="N2" i="1" s="1"/>
  <c r="O2" i="1" l="1"/>
  <c r="Q2" i="1"/>
  <c r="S2" i="1" s="1"/>
  <c r="Q6" i="1"/>
  <c r="S6" i="1" s="1"/>
  <c r="O6" i="1"/>
  <c r="Q5" i="1"/>
  <c r="S5" i="1" s="1"/>
  <c r="O5" i="1"/>
  <c r="O10" i="1"/>
  <c r="Q10" i="1"/>
  <c r="S10" i="1" s="1"/>
  <c r="O4" i="1"/>
  <c r="Q4" i="1"/>
  <c r="S4" i="1" s="1"/>
  <c r="Q14" i="1"/>
  <c r="S14" i="1" s="1"/>
  <c r="O14" i="1"/>
  <c r="Q17" i="1"/>
  <c r="S17" i="1" s="1"/>
  <c r="O17" i="1"/>
  <c r="Q13" i="1"/>
  <c r="S13" i="1" s="1"/>
  <c r="O13" i="1"/>
  <c r="Q9" i="1"/>
  <c r="S9" i="1" s="1"/>
  <c r="O9" i="1"/>
  <c r="O16" i="1"/>
  <c r="Q16" i="1"/>
  <c r="S16" i="1" s="1"/>
  <c r="O12" i="1"/>
  <c r="Q12" i="1"/>
  <c r="S12" i="1" s="1"/>
  <c r="O8" i="1"/>
  <c r="Q8" i="1"/>
  <c r="S8" i="1" s="1"/>
  <c r="Q15" i="1"/>
  <c r="S15" i="1" s="1"/>
  <c r="O15" i="1"/>
  <c r="O11" i="1"/>
  <c r="Q11" i="1"/>
  <c r="S11" i="1" s="1"/>
  <c r="Q7" i="1"/>
  <c r="S7" i="1" s="1"/>
  <c r="O7" i="1"/>
  <c r="Q3" i="1"/>
  <c r="S3" i="1" s="1"/>
  <c r="O3" i="1"/>
</calcChain>
</file>

<file path=xl/sharedStrings.xml><?xml version="1.0" encoding="utf-8"?>
<sst xmlns="http://schemas.openxmlformats.org/spreadsheetml/2006/main" count="39" uniqueCount="22">
  <si>
    <t>K</t>
  </si>
  <si>
    <t>beta</t>
  </si>
  <si>
    <t>r</t>
  </si>
  <si>
    <t>kqs</t>
  </si>
  <si>
    <t>gamma</t>
  </si>
  <si>
    <t>Experiment number</t>
  </si>
  <si>
    <t>Group Tested</t>
  </si>
  <si>
    <t>Variable</t>
  </si>
  <si>
    <t>Value</t>
  </si>
  <si>
    <t>x</t>
  </si>
  <si>
    <t>Area</t>
  </si>
  <si>
    <t>Runoff</t>
  </si>
  <si>
    <t>D50</t>
  </si>
  <si>
    <t>Q</t>
  </si>
  <si>
    <t>Nondim Q</t>
  </si>
  <si>
    <t>Q per s</t>
  </si>
  <si>
    <t>Slope</t>
  </si>
  <si>
    <t>Width</t>
  </si>
  <si>
    <t>Depth</t>
  </si>
  <si>
    <t>Nondim W</t>
  </si>
  <si>
    <t>Nondim D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</si>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</sst>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7919-DF38-274C-BB08-71501418D0F8}">
  <dimension ref="A1:T18"/>
  <sheetViews>
    <sheetView tabSelected="1" zoomScale="130" zoomScaleNormal="130" workbookViewId="0">
      <selection activeCell="P18" sqref="P18"/>
    </sheetView>
  </sheetViews>
  <sheetFormatPr baseColWidth="10" defaultRowHeight="16" x14ac:dyDescent="0.2"/>
  <cols>
    <col min="1" max="1" width="18.5" bestFit="1" customWidth="1"/>
    <col min="2" max="2" width="12.6640625" bestFit="1" customWidth="1"/>
    <col min="3" max="3" width="8.1640625" bestFit="1" customWidth="1"/>
    <col min="4" max="4" width="8.6640625" bestFit="1" customWidth="1"/>
    <col min="13" max="13" width="11.1640625" bestFit="1" customWidth="1"/>
  </cols>
  <sheetData>
    <row r="1" spans="1:20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0</v>
      </c>
      <c r="H1" s="2" t="s">
        <v>1</v>
      </c>
      <c r="I1" s="2" t="s">
        <v>3</v>
      </c>
      <c r="J1" s="2" t="s">
        <v>4</v>
      </c>
      <c r="K1" s="2" t="s">
        <v>11</v>
      </c>
      <c r="L1" s="2" t="s">
        <v>12</v>
      </c>
      <c r="M1" s="2" t="s">
        <v>13</v>
      </c>
      <c r="N1" s="2" t="s">
        <v>15</v>
      </c>
      <c r="O1" s="2" t="s">
        <v>14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</row>
    <row r="2" spans="1:20" x14ac:dyDescent="0.2">
      <c r="A2">
        <v>1</v>
      </c>
      <c r="B2">
        <v>1</v>
      </c>
      <c r="C2" t="s">
        <v>0</v>
      </c>
      <c r="D2" s="1">
        <v>4.9999999999999998E-8</v>
      </c>
      <c r="E2">
        <v>50000</v>
      </c>
      <c r="F2">
        <f xml:space="preserve"> (1/3) * (E2^(2))</f>
        <v>833333333.33333325</v>
      </c>
      <c r="G2" s="1">
        <v>4.9999999999999998E-8</v>
      </c>
      <c r="H2">
        <v>5.0000000000000001E-4</v>
      </c>
      <c r="I2">
        <v>4.1000000000000002E-2</v>
      </c>
      <c r="J2">
        <v>0.5</v>
      </c>
      <c r="K2">
        <v>5</v>
      </c>
      <c r="L2">
        <v>0.01</v>
      </c>
      <c r="M2">
        <f>K2*F2</f>
        <v>4166666666.666666</v>
      </c>
      <c r="N2">
        <f>M2/31500000</f>
        <v>132.27513227513225</v>
      </c>
      <c r="O2">
        <f xml:space="preserve"> N2/(SQRT(2.65 * 9.81 * (L2^5)))</f>
        <v>2594303.3941206196</v>
      </c>
      <c r="P2">
        <v>5.2876502583239899E-4</v>
      </c>
      <c r="Q2">
        <f>(2.61* N2 * P2^(7/6))/(L2 ^ (3/2))</f>
        <v>51.910899461934264</v>
      </c>
      <c r="R2">
        <f>0.09801 * (L2/P2)</f>
        <v>1.8535643473338559</v>
      </c>
      <c r="S2">
        <f>Q2/L2</f>
        <v>5191.0899461934259</v>
      </c>
      <c r="T2">
        <f>R2/L2</f>
        <v>185.35643473338558</v>
      </c>
    </row>
    <row r="3" spans="1:20" x14ac:dyDescent="0.2">
      <c r="A3">
        <v>2</v>
      </c>
      <c r="B3">
        <v>1</v>
      </c>
      <c r="C3" t="s">
        <v>0</v>
      </c>
      <c r="D3" s="1">
        <v>7.4999999999999997E-8</v>
      </c>
      <c r="E3">
        <v>50000</v>
      </c>
      <c r="F3">
        <f t="shared" ref="F3:F18" si="0" xml:space="preserve"> (1/3) * (E3^(2))</f>
        <v>833333333.33333325</v>
      </c>
      <c r="G3" s="1">
        <v>7.4999999999999997E-8</v>
      </c>
      <c r="H3">
        <v>5.0000000000000001E-4</v>
      </c>
      <c r="I3">
        <v>4.1000000000000002E-2</v>
      </c>
      <c r="J3">
        <v>0.5</v>
      </c>
      <c r="K3">
        <v>5</v>
      </c>
      <c r="L3">
        <v>0.01</v>
      </c>
      <c r="M3">
        <f t="shared" ref="M3:M18" si="1">K3*F3</f>
        <v>4166666666.666666</v>
      </c>
      <c r="N3">
        <f t="shared" ref="N3:N18" si="2">M3/31500000</f>
        <v>132.27513227513225</v>
      </c>
      <c r="O3">
        <f t="shared" ref="O3:O18" si="3" xml:space="preserve"> N3/(SQRT(2.65 * 9.81 * (L3^5)))</f>
        <v>2594303.3941206196</v>
      </c>
      <c r="P3">
        <v>5.2664711802753999E-4</v>
      </c>
      <c r="Q3">
        <f t="shared" ref="Q3:Q18" si="4">(2.61* N3 * P3^(7/6))/(L3 ^ (3/2))</f>
        <v>51.668403491107028</v>
      </c>
      <c r="R3">
        <f t="shared" ref="R3:R18" si="5">0.09801 * (L3/P3)</f>
        <v>1.8610184437556299</v>
      </c>
      <c r="S3">
        <f t="shared" ref="S3:S18" si="6">Q3/L3</f>
        <v>5166.8403491107028</v>
      </c>
      <c r="T3">
        <f t="shared" ref="T3:T18" si="7">R3/L3</f>
        <v>186.10184437556299</v>
      </c>
    </row>
    <row r="4" spans="1:20" x14ac:dyDescent="0.2">
      <c r="A4">
        <v>3</v>
      </c>
      <c r="B4">
        <v>1</v>
      </c>
      <c r="C4" t="s">
        <v>0</v>
      </c>
      <c r="D4" s="1">
        <v>2.4999999999999999E-7</v>
      </c>
      <c r="E4">
        <v>50000</v>
      </c>
      <c r="F4">
        <f t="shared" si="0"/>
        <v>833333333.33333325</v>
      </c>
      <c r="G4" s="1">
        <v>2.4999999999999999E-7</v>
      </c>
      <c r="H4">
        <v>5.0000000000000001E-4</v>
      </c>
      <c r="I4">
        <v>4.1000000000000002E-2</v>
      </c>
      <c r="J4">
        <v>0.5</v>
      </c>
      <c r="K4">
        <v>5</v>
      </c>
      <c r="L4">
        <v>0.01</v>
      </c>
      <c r="M4">
        <f t="shared" si="1"/>
        <v>4166666666.666666</v>
      </c>
      <c r="N4">
        <f t="shared" si="2"/>
        <v>132.27513227513225</v>
      </c>
      <c r="O4">
        <f t="shared" si="3"/>
        <v>2594303.3941206196</v>
      </c>
      <c r="P4">
        <v>5.1944480172278395E-4</v>
      </c>
      <c r="Q4">
        <f t="shared" si="4"/>
        <v>50.844972533541586</v>
      </c>
      <c r="R4">
        <f t="shared" si="5"/>
        <v>1.8868222316392673</v>
      </c>
      <c r="S4">
        <f t="shared" si="6"/>
        <v>5084.4972533541586</v>
      </c>
      <c r="T4">
        <f t="shared" si="7"/>
        <v>188.68222316392672</v>
      </c>
    </row>
    <row r="5" spans="1:20" s="4" customFormat="1" x14ac:dyDescent="0.2">
      <c r="A5" s="4">
        <v>4</v>
      </c>
      <c r="B5" s="4">
        <v>1</v>
      </c>
      <c r="C5" s="4" t="s">
        <v>0</v>
      </c>
      <c r="D5" s="5">
        <v>4.9999999999999998E-7</v>
      </c>
      <c r="E5" s="4">
        <v>50000</v>
      </c>
      <c r="F5" s="4">
        <f t="shared" si="0"/>
        <v>833333333.33333325</v>
      </c>
      <c r="G5" s="5">
        <v>4.9999999999999998E-7</v>
      </c>
      <c r="H5" s="4">
        <v>5.0000000000000001E-4</v>
      </c>
      <c r="I5" s="4">
        <v>4.1000000000000002E-2</v>
      </c>
      <c r="J5" s="4">
        <v>0.5</v>
      </c>
      <c r="K5" s="4">
        <v>5</v>
      </c>
      <c r="L5" s="4">
        <v>0.01</v>
      </c>
      <c r="M5" s="4">
        <f t="shared" si="1"/>
        <v>4166666666.666666</v>
      </c>
      <c r="N5" s="4">
        <f t="shared" si="2"/>
        <v>132.27513227513225</v>
      </c>
      <c r="O5" s="4">
        <f t="shared" si="3"/>
        <v>2594303.3941206196</v>
      </c>
      <c r="P5" s="4">
        <v>4.38635780821641E-4</v>
      </c>
      <c r="Q5" s="4">
        <f t="shared" si="4"/>
        <v>41.742018212154903</v>
      </c>
      <c r="R5" s="4">
        <f t="shared" si="5"/>
        <v>2.2344278393433901</v>
      </c>
      <c r="S5" s="4">
        <f t="shared" si="6"/>
        <v>4174.2018212154899</v>
      </c>
      <c r="T5" s="4">
        <f t="shared" si="7"/>
        <v>223.44278393433899</v>
      </c>
    </row>
    <row r="6" spans="1:20" x14ac:dyDescent="0.2">
      <c r="A6">
        <v>5</v>
      </c>
      <c r="B6">
        <v>2</v>
      </c>
      <c r="C6" t="s">
        <v>2</v>
      </c>
      <c r="D6" s="1">
        <v>1</v>
      </c>
      <c r="E6">
        <v>50000</v>
      </c>
      <c r="F6">
        <f t="shared" si="0"/>
        <v>833333333.33333325</v>
      </c>
      <c r="G6" s="1">
        <v>9.9999999999999995E-8</v>
      </c>
      <c r="H6">
        <v>5.0000000000000001E-4</v>
      </c>
      <c r="I6">
        <v>4.1000000000000002E-2</v>
      </c>
      <c r="J6">
        <v>0.5</v>
      </c>
      <c r="K6">
        <v>1</v>
      </c>
      <c r="L6">
        <v>0.01</v>
      </c>
      <c r="M6">
        <f t="shared" si="1"/>
        <v>833333333.33333325</v>
      </c>
      <c r="N6">
        <f t="shared" si="2"/>
        <v>26.455026455026452</v>
      </c>
      <c r="O6">
        <f t="shared" si="3"/>
        <v>518860.67882412398</v>
      </c>
      <c r="P6">
        <v>2.0856849613774099E-3</v>
      </c>
      <c r="Q6">
        <f t="shared" si="4"/>
        <v>51.476088101270967</v>
      </c>
      <c r="R6">
        <f t="shared" si="5"/>
        <v>0.46991756576349425</v>
      </c>
      <c r="S6">
        <f t="shared" si="6"/>
        <v>5147.6088101270971</v>
      </c>
      <c r="T6">
        <f t="shared" si="7"/>
        <v>46.991756576349424</v>
      </c>
    </row>
    <row r="7" spans="1:20" x14ac:dyDescent="0.2">
      <c r="A7">
        <v>6</v>
      </c>
      <c r="B7">
        <v>2</v>
      </c>
      <c r="C7" t="s">
        <v>2</v>
      </c>
      <c r="D7" s="1">
        <v>2.5</v>
      </c>
      <c r="E7">
        <v>50000</v>
      </c>
      <c r="F7">
        <f t="shared" si="0"/>
        <v>833333333.33333325</v>
      </c>
      <c r="G7" s="1">
        <v>9.9999999999999995E-8</v>
      </c>
      <c r="H7">
        <v>5.0000000000000001E-4</v>
      </c>
      <c r="I7">
        <v>4.1000000000000002E-2</v>
      </c>
      <c r="J7">
        <v>0.5</v>
      </c>
      <c r="K7">
        <v>2.5</v>
      </c>
      <c r="L7">
        <v>0.01</v>
      </c>
      <c r="M7">
        <f t="shared" si="1"/>
        <v>2083333333.333333</v>
      </c>
      <c r="N7">
        <f t="shared" si="2"/>
        <v>66.137566137566125</v>
      </c>
      <c r="O7">
        <f t="shared" si="3"/>
        <v>1297151.6970603098</v>
      </c>
      <c r="P7">
        <v>9.5094910426996601E-4</v>
      </c>
      <c r="Q7">
        <f t="shared" si="4"/>
        <v>51.476088098800545</v>
      </c>
      <c r="R7">
        <f t="shared" si="5"/>
        <v>1.030654527775609</v>
      </c>
      <c r="S7">
        <f t="shared" si="6"/>
        <v>5147.6088098800547</v>
      </c>
      <c r="T7">
        <f t="shared" si="7"/>
        <v>103.06545277756089</v>
      </c>
    </row>
    <row r="8" spans="1:20" x14ac:dyDescent="0.2">
      <c r="A8">
        <v>7</v>
      </c>
      <c r="B8">
        <v>2</v>
      </c>
      <c r="C8" t="s">
        <v>2</v>
      </c>
      <c r="D8" s="1">
        <v>7.5</v>
      </c>
      <c r="E8">
        <v>50000</v>
      </c>
      <c r="F8">
        <f t="shared" si="0"/>
        <v>833333333.33333325</v>
      </c>
      <c r="G8" s="1">
        <v>9.9999999999999995E-8</v>
      </c>
      <c r="H8">
        <v>5.0000000000000001E-4</v>
      </c>
      <c r="I8">
        <v>4.1000000000000002E-2</v>
      </c>
      <c r="J8">
        <v>0.5</v>
      </c>
      <c r="K8">
        <v>7.5</v>
      </c>
      <c r="L8">
        <v>0.01</v>
      </c>
      <c r="M8">
        <f t="shared" si="1"/>
        <v>6249999999.999999</v>
      </c>
      <c r="N8">
        <f t="shared" si="2"/>
        <v>198.41269841269838</v>
      </c>
      <c r="O8">
        <f t="shared" si="3"/>
        <v>3891455.0911809294</v>
      </c>
      <c r="P8">
        <v>3.7084821949338198E-4</v>
      </c>
      <c r="Q8">
        <f t="shared" si="4"/>
        <v>51.476088100389703</v>
      </c>
      <c r="R8">
        <f t="shared" si="5"/>
        <v>2.6428602012406062</v>
      </c>
      <c r="S8">
        <f t="shared" si="6"/>
        <v>5147.6088100389698</v>
      </c>
      <c r="T8">
        <f t="shared" si="7"/>
        <v>264.2860201240606</v>
      </c>
    </row>
    <row r="9" spans="1:20" s="4" customFormat="1" x14ac:dyDescent="0.2">
      <c r="A9" s="4">
        <v>8</v>
      </c>
      <c r="B9" s="4">
        <v>2</v>
      </c>
      <c r="C9" s="4" t="s">
        <v>2</v>
      </c>
      <c r="D9" s="5">
        <v>10</v>
      </c>
      <c r="E9" s="4">
        <v>50000</v>
      </c>
      <c r="F9" s="4">
        <f t="shared" si="0"/>
        <v>833333333.33333325</v>
      </c>
      <c r="G9" s="5">
        <v>9.9999999999999995E-8</v>
      </c>
      <c r="H9" s="4">
        <v>5.0000000000000001E-4</v>
      </c>
      <c r="I9" s="4">
        <v>4.1000000000000002E-2</v>
      </c>
      <c r="J9" s="4">
        <v>0.5</v>
      </c>
      <c r="K9" s="4">
        <v>10</v>
      </c>
      <c r="L9" s="4">
        <v>0.01</v>
      </c>
      <c r="M9" s="4">
        <f t="shared" si="1"/>
        <v>8333333333.3333321</v>
      </c>
      <c r="N9" s="4">
        <f t="shared" si="2"/>
        <v>264.5502645502645</v>
      </c>
      <c r="O9" s="4">
        <f t="shared" si="3"/>
        <v>5188606.7882412393</v>
      </c>
      <c r="P9" s="4">
        <v>2.5489660030143498E-4</v>
      </c>
      <c r="Q9" s="4">
        <f t="shared" si="4"/>
        <v>44.31731336610784</v>
      </c>
      <c r="R9" s="4">
        <f t="shared" si="5"/>
        <v>3.8450885529307013</v>
      </c>
      <c r="S9" s="4">
        <f t="shared" si="6"/>
        <v>4431.7313366107837</v>
      </c>
      <c r="T9" s="4">
        <f t="shared" si="7"/>
        <v>384.5088552930701</v>
      </c>
    </row>
    <row r="10" spans="1:20" x14ac:dyDescent="0.2">
      <c r="A10">
        <v>9</v>
      </c>
      <c r="B10">
        <v>3</v>
      </c>
      <c r="C10" t="s">
        <v>3</v>
      </c>
      <c r="D10" s="1">
        <v>2.1000000000000001E-2</v>
      </c>
      <c r="E10">
        <v>50000</v>
      </c>
      <c r="F10">
        <f t="shared" si="0"/>
        <v>833333333.33333325</v>
      </c>
      <c r="G10" s="1">
        <v>9.9999999999999995E-8</v>
      </c>
      <c r="H10">
        <v>5.0000000000000001E-4</v>
      </c>
      <c r="I10">
        <v>2.1000000000000001E-2</v>
      </c>
      <c r="J10">
        <v>0.5</v>
      </c>
      <c r="K10">
        <v>5</v>
      </c>
      <c r="L10">
        <v>0.01</v>
      </c>
      <c r="M10">
        <f t="shared" si="1"/>
        <v>4166666666.666666</v>
      </c>
      <c r="N10">
        <f t="shared" si="2"/>
        <v>132.27513227513225</v>
      </c>
      <c r="O10">
        <f t="shared" si="3"/>
        <v>2594303.3941206196</v>
      </c>
      <c r="P10">
        <v>9.2424321352882499E-4</v>
      </c>
      <c r="Q10">
        <f t="shared" si="4"/>
        <v>99.587010137436678</v>
      </c>
      <c r="R10">
        <f t="shared" si="5"/>
        <v>1.0604351599812238</v>
      </c>
      <c r="S10">
        <f t="shared" si="6"/>
        <v>9958.7010137436682</v>
      </c>
      <c r="T10">
        <f t="shared" si="7"/>
        <v>106.04351599812239</v>
      </c>
    </row>
    <row r="11" spans="1:20" x14ac:dyDescent="0.2">
      <c r="A11">
        <v>10</v>
      </c>
      <c r="B11">
        <v>3</v>
      </c>
      <c r="C11" t="s">
        <v>3</v>
      </c>
      <c r="D11" s="1">
        <v>3.1E-2</v>
      </c>
      <c r="E11">
        <v>50000</v>
      </c>
      <c r="F11">
        <f t="shared" si="0"/>
        <v>833333333.33333325</v>
      </c>
      <c r="G11" s="1">
        <v>9.9999999999999995E-8</v>
      </c>
      <c r="H11">
        <v>5.0000000000000001E-4</v>
      </c>
      <c r="I11">
        <v>3.1E-2</v>
      </c>
      <c r="J11">
        <v>0.5</v>
      </c>
      <c r="K11">
        <v>5</v>
      </c>
      <c r="L11">
        <v>0.01</v>
      </c>
      <c r="M11">
        <f t="shared" si="1"/>
        <v>4166666666.666666</v>
      </c>
      <c r="N11">
        <f t="shared" si="2"/>
        <v>132.27513227513225</v>
      </c>
      <c r="O11">
        <f t="shared" si="3"/>
        <v>2594303.3941206196</v>
      </c>
      <c r="P11">
        <v>6.6494927003077397E-4</v>
      </c>
      <c r="Q11">
        <f t="shared" si="4"/>
        <v>67.822216317576149</v>
      </c>
      <c r="R11">
        <f t="shared" si="5"/>
        <v>1.4739470274997684</v>
      </c>
      <c r="S11">
        <f t="shared" si="6"/>
        <v>6782.2216317576149</v>
      </c>
      <c r="T11">
        <f t="shared" si="7"/>
        <v>147.39470274997683</v>
      </c>
    </row>
    <row r="12" spans="1:20" x14ac:dyDescent="0.2">
      <c r="A12">
        <v>11</v>
      </c>
      <c r="B12">
        <v>3</v>
      </c>
      <c r="C12" t="s">
        <v>3</v>
      </c>
      <c r="D12" s="1">
        <v>5.0999999999999997E-2</v>
      </c>
      <c r="E12">
        <v>50000</v>
      </c>
      <c r="F12">
        <f t="shared" si="0"/>
        <v>833333333.33333325</v>
      </c>
      <c r="G12" s="1">
        <v>9.9999999999999995E-8</v>
      </c>
      <c r="H12">
        <v>5.0000000000000001E-4</v>
      </c>
      <c r="I12">
        <v>5.0999999999999997E-2</v>
      </c>
      <c r="J12">
        <v>0.5</v>
      </c>
      <c r="K12">
        <v>5</v>
      </c>
      <c r="L12">
        <v>0.01</v>
      </c>
      <c r="M12">
        <f t="shared" si="1"/>
        <v>4166666666.666666</v>
      </c>
      <c r="N12">
        <f t="shared" si="2"/>
        <v>132.27513227513225</v>
      </c>
      <c r="O12">
        <f t="shared" si="3"/>
        <v>2594303.3941206196</v>
      </c>
      <c r="P12">
        <v>4.3646440462089198E-4</v>
      </c>
      <c r="Q12">
        <f t="shared" si="4"/>
        <v>41.501043311593577</v>
      </c>
      <c r="R12">
        <f t="shared" si="5"/>
        <v>2.2455439426986117</v>
      </c>
      <c r="S12">
        <f t="shared" si="6"/>
        <v>4150.1043311593576</v>
      </c>
      <c r="T12">
        <f t="shared" si="7"/>
        <v>224.55439426986118</v>
      </c>
    </row>
    <row r="13" spans="1:20" s="4" customFormat="1" x14ac:dyDescent="0.2">
      <c r="A13" s="4">
        <v>12</v>
      </c>
      <c r="B13" s="4">
        <v>3</v>
      </c>
      <c r="C13" s="4" t="s">
        <v>3</v>
      </c>
      <c r="D13" s="5">
        <v>6.0999999999999999E-2</v>
      </c>
      <c r="E13" s="4">
        <v>50000</v>
      </c>
      <c r="F13" s="4">
        <f t="shared" si="0"/>
        <v>833333333.33333325</v>
      </c>
      <c r="G13" s="5">
        <v>9.9999999999999995E-8</v>
      </c>
      <c r="H13" s="4">
        <v>5.0000000000000001E-4</v>
      </c>
      <c r="I13" s="4">
        <v>6.0999999999999999E-2</v>
      </c>
      <c r="J13" s="4">
        <v>0.5</v>
      </c>
      <c r="K13" s="4">
        <v>5</v>
      </c>
      <c r="L13" s="4">
        <v>0.01</v>
      </c>
      <c r="M13" s="4">
        <f t="shared" si="1"/>
        <v>4166666666.666666</v>
      </c>
      <c r="N13" s="4">
        <f t="shared" si="2"/>
        <v>132.27513227513225</v>
      </c>
      <c r="O13" s="4">
        <f t="shared" si="3"/>
        <v>2594303.3941206196</v>
      </c>
      <c r="P13" s="4">
        <v>4.5289086820230297E-4</v>
      </c>
      <c r="Q13" s="4">
        <f t="shared" si="4"/>
        <v>43.328920564082225</v>
      </c>
      <c r="R13" s="4">
        <f t="shared" si="5"/>
        <v>2.1640975096062141</v>
      </c>
      <c r="S13" s="4">
        <f t="shared" si="6"/>
        <v>4332.8920564082227</v>
      </c>
      <c r="T13" s="4">
        <f t="shared" si="7"/>
        <v>216.40975096062141</v>
      </c>
    </row>
    <row r="14" spans="1:20" x14ac:dyDescent="0.2">
      <c r="A14">
        <v>13</v>
      </c>
      <c r="B14">
        <v>4</v>
      </c>
      <c r="C14" t="s">
        <v>4</v>
      </c>
      <c r="D14" s="1">
        <v>0.25</v>
      </c>
      <c r="E14">
        <v>50000</v>
      </c>
      <c r="F14">
        <f t="shared" si="0"/>
        <v>833333333.33333325</v>
      </c>
      <c r="G14" s="1">
        <v>9.9999999999999995E-8</v>
      </c>
      <c r="H14">
        <v>5.0000000000000001E-4</v>
      </c>
      <c r="I14">
        <v>4.1000000000000002E-2</v>
      </c>
      <c r="J14">
        <v>0</v>
      </c>
      <c r="K14">
        <v>5</v>
      </c>
      <c r="L14">
        <v>0.01</v>
      </c>
      <c r="M14">
        <f t="shared" si="1"/>
        <v>4166666666.666666</v>
      </c>
      <c r="N14">
        <f t="shared" si="2"/>
        <v>132.27513227513225</v>
      </c>
      <c r="O14">
        <f t="shared" si="3"/>
        <v>2594303.3941206196</v>
      </c>
      <c r="P14">
        <v>3.6312424346033299E-4</v>
      </c>
      <c r="Q14">
        <f t="shared" si="4"/>
        <v>33.484963579799711</v>
      </c>
      <c r="R14">
        <f t="shared" si="5"/>
        <v>2.6990761912790444</v>
      </c>
      <c r="S14">
        <f t="shared" si="6"/>
        <v>3348.496357979971</v>
      </c>
      <c r="T14">
        <f t="shared" si="7"/>
        <v>269.90761912790441</v>
      </c>
    </row>
    <row r="15" spans="1:20" x14ac:dyDescent="0.2">
      <c r="A15">
        <v>14</v>
      </c>
      <c r="B15">
        <v>4</v>
      </c>
      <c r="C15" t="s">
        <v>4</v>
      </c>
      <c r="D15" s="1">
        <v>0.375</v>
      </c>
      <c r="E15">
        <v>50000</v>
      </c>
      <c r="F15">
        <f t="shared" si="0"/>
        <v>833333333.33333325</v>
      </c>
      <c r="G15" s="1">
        <v>9.9999999999999995E-8</v>
      </c>
      <c r="H15">
        <v>5.0000000000000001E-4</v>
      </c>
      <c r="I15">
        <v>4.1000000000000002E-2</v>
      </c>
      <c r="J15">
        <v>0.25</v>
      </c>
      <c r="K15">
        <v>5</v>
      </c>
      <c r="L15">
        <v>0.01</v>
      </c>
      <c r="M15">
        <f t="shared" si="1"/>
        <v>4166666666.666666</v>
      </c>
      <c r="N15">
        <f t="shared" si="2"/>
        <v>132.27513227513225</v>
      </c>
      <c r="O15">
        <f t="shared" si="3"/>
        <v>2594303.3941206196</v>
      </c>
      <c r="P15">
        <v>4.40211171000555E-4</v>
      </c>
      <c r="Q15">
        <f t="shared" si="4"/>
        <v>41.916976349086212</v>
      </c>
      <c r="R15">
        <f t="shared" si="5"/>
        <v>2.2264314596386385</v>
      </c>
      <c r="S15">
        <f t="shared" si="6"/>
        <v>4191.6976349086208</v>
      </c>
      <c r="T15">
        <f t="shared" si="7"/>
        <v>222.64314596386384</v>
      </c>
    </row>
    <row r="16" spans="1:20" s="4" customFormat="1" x14ac:dyDescent="0.2">
      <c r="A16" s="4">
        <v>15</v>
      </c>
      <c r="B16" s="4">
        <v>4</v>
      </c>
      <c r="C16" s="4" t="s">
        <v>4</v>
      </c>
      <c r="D16" s="4">
        <v>0.625</v>
      </c>
      <c r="E16" s="4">
        <v>50000</v>
      </c>
      <c r="F16" s="4">
        <f t="shared" si="0"/>
        <v>833333333.33333325</v>
      </c>
      <c r="G16" s="5">
        <v>9.9999999999999995E-8</v>
      </c>
      <c r="H16" s="4">
        <v>5.0000000000000001E-4</v>
      </c>
      <c r="I16" s="4">
        <v>4.1000000000000002E-2</v>
      </c>
      <c r="J16" s="4">
        <v>0.75</v>
      </c>
      <c r="K16" s="4">
        <v>5</v>
      </c>
      <c r="L16" s="4">
        <v>0.01</v>
      </c>
      <c r="M16" s="4">
        <f t="shared" si="1"/>
        <v>4166666666.666666</v>
      </c>
      <c r="N16" s="4">
        <f t="shared" si="2"/>
        <v>132.27513227513225</v>
      </c>
      <c r="O16" s="4">
        <f t="shared" si="3"/>
        <v>2594303.3941206196</v>
      </c>
      <c r="P16" s="4">
        <v>6.9829521919382296E-4</v>
      </c>
      <c r="Q16" s="4">
        <f t="shared" si="4"/>
        <v>71.806588154709473</v>
      </c>
      <c r="R16" s="4">
        <f t="shared" si="5"/>
        <v>1.4035610914414089</v>
      </c>
      <c r="S16" s="4">
        <f t="shared" si="6"/>
        <v>7180.658815470947</v>
      </c>
      <c r="T16" s="4">
        <f t="shared" si="7"/>
        <v>140.3561091441409</v>
      </c>
    </row>
    <row r="17" spans="1:20" x14ac:dyDescent="0.2">
      <c r="A17">
        <v>16</v>
      </c>
      <c r="B17">
        <v>4</v>
      </c>
      <c r="C17" t="s">
        <v>4</v>
      </c>
      <c r="D17">
        <v>0.75</v>
      </c>
      <c r="E17">
        <v>50000</v>
      </c>
      <c r="F17">
        <f t="shared" si="0"/>
        <v>833333333.33333325</v>
      </c>
      <c r="G17" s="1">
        <v>9.9999999999999995E-8</v>
      </c>
      <c r="H17">
        <v>5.0000000000000001E-4</v>
      </c>
      <c r="I17">
        <v>4.1000000000000002E-2</v>
      </c>
      <c r="J17">
        <v>1</v>
      </c>
      <c r="K17">
        <v>5</v>
      </c>
      <c r="L17">
        <v>0.01</v>
      </c>
      <c r="M17">
        <f t="shared" si="1"/>
        <v>4166666666.666666</v>
      </c>
      <c r="N17">
        <f t="shared" si="2"/>
        <v>132.27513227513225</v>
      </c>
      <c r="O17">
        <f t="shared" si="3"/>
        <v>2594303.3941206196</v>
      </c>
      <c r="P17">
        <v>8.7164541420861499E-4</v>
      </c>
      <c r="Q17">
        <f t="shared" si="4"/>
        <v>93.006907256067123</v>
      </c>
      <c r="R17">
        <f t="shared" si="5"/>
        <v>1.1244251206092253</v>
      </c>
      <c r="S17">
        <f t="shared" si="6"/>
        <v>9300.6907256067116</v>
      </c>
      <c r="T17">
        <f t="shared" si="7"/>
        <v>112.44251206092252</v>
      </c>
    </row>
    <row r="18" spans="1:20" x14ac:dyDescent="0.2">
      <c r="A18">
        <v>0</v>
      </c>
      <c r="B18" t="s">
        <v>21</v>
      </c>
      <c r="C18" t="s">
        <v>21</v>
      </c>
      <c r="D18" s="1" t="s">
        <v>21</v>
      </c>
      <c r="E18">
        <v>50000</v>
      </c>
      <c r="F18">
        <f t="shared" si="0"/>
        <v>833333333.33333325</v>
      </c>
      <c r="G18" s="1">
        <v>9.9999999999999995E-8</v>
      </c>
      <c r="H18">
        <v>5.0000000000000001E-4</v>
      </c>
      <c r="I18">
        <v>4.1000000000000002E-2</v>
      </c>
      <c r="J18">
        <v>0.5</v>
      </c>
      <c r="K18">
        <v>5</v>
      </c>
      <c r="L18">
        <v>0.01</v>
      </c>
      <c r="M18">
        <f t="shared" si="1"/>
        <v>4166666666.666666</v>
      </c>
      <c r="N18">
        <f t="shared" si="2"/>
        <v>132.27513227513225</v>
      </c>
      <c r="O18">
        <f t="shared" si="3"/>
        <v>2594303.3941206196</v>
      </c>
      <c r="P18" s="3">
        <v>5.2496646704912504E-4</v>
      </c>
      <c r="Q18">
        <f t="shared" si="4"/>
        <v>51.476088100875486</v>
      </c>
      <c r="R18">
        <f t="shared" si="5"/>
        <v>1.8669763909097163</v>
      </c>
      <c r="S18">
        <f t="shared" si="6"/>
        <v>5147.6088100875486</v>
      </c>
      <c r="T18">
        <f t="shared" si="7"/>
        <v>186.69763909097162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2023-02-23T18:42:16Z</dcterms:created>
  <dcterms:modified xsi:type="dcterms:W3CDTF">2023-02-23T23:55:42Z</dcterms:modified>
</cp:coreProperties>
</file>