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abrasion data/"/>
    </mc:Choice>
  </mc:AlternateContent>
  <xr:revisionPtr revIDLastSave="0" documentId="13_ncr:1_{DA30763B-7194-784A-BD5F-81A999345989}" xr6:coauthVersionLast="47" xr6:coauthVersionMax="47" xr10:uidLastSave="{00000000-0000-0000-0000-000000000000}"/>
  <bookViews>
    <workbookView xWindow="-28780" yWindow="540" windowWidth="28800" windowHeight="15960" activeTab="1" xr2:uid="{0555351C-5984-4E44-ADE3-06E515416B9C}"/>
  </bookViews>
  <sheets>
    <sheet name="Sheet1" sheetId="1" r:id="rId1"/>
    <sheet name="random channels to investig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" i="2" l="1"/>
  <c r="P40" i="2" s="1"/>
  <c r="N40" i="2"/>
  <c r="H40" i="2"/>
  <c r="G40" i="2"/>
  <c r="E40" i="2"/>
  <c r="O39" i="2"/>
  <c r="P39" i="2" s="1"/>
  <c r="N39" i="2"/>
  <c r="H39" i="2"/>
  <c r="G39" i="2"/>
  <c r="E39" i="2"/>
  <c r="O38" i="2"/>
  <c r="P38" i="2" s="1"/>
  <c r="N38" i="2"/>
  <c r="H38" i="2"/>
  <c r="G38" i="2"/>
  <c r="E38" i="2"/>
  <c r="O37" i="2"/>
  <c r="P37" i="2" s="1"/>
  <c r="N37" i="2"/>
  <c r="H37" i="2"/>
  <c r="G37" i="2"/>
  <c r="E37" i="2"/>
  <c r="O36" i="2"/>
  <c r="P36" i="2" s="1"/>
  <c r="N36" i="2"/>
  <c r="H36" i="2"/>
  <c r="G36" i="2"/>
  <c r="E36" i="2"/>
  <c r="O35" i="2"/>
  <c r="P35" i="2" s="1"/>
  <c r="N35" i="2"/>
  <c r="H35" i="2"/>
  <c r="G35" i="2"/>
  <c r="E35" i="2"/>
  <c r="O34" i="2"/>
  <c r="P34" i="2" s="1"/>
  <c r="N34" i="2"/>
  <c r="H34" i="2"/>
  <c r="G34" i="2"/>
  <c r="E34" i="2"/>
  <c r="O33" i="2"/>
  <c r="P33" i="2" s="1"/>
  <c r="N33" i="2"/>
  <c r="H33" i="2"/>
  <c r="G33" i="2"/>
  <c r="E33" i="2"/>
  <c r="O32" i="2"/>
  <c r="P32" i="2" s="1"/>
  <c r="N32" i="2"/>
  <c r="H32" i="2"/>
  <c r="G32" i="2"/>
  <c r="E32" i="2"/>
  <c r="E27" i="2"/>
  <c r="G27" i="2"/>
  <c r="H27" i="2"/>
  <c r="N27" i="2"/>
  <c r="O27" i="2"/>
  <c r="P27" i="2" s="1"/>
  <c r="O26" i="2"/>
  <c r="P26" i="2" s="1"/>
  <c r="N26" i="2"/>
  <c r="H26" i="2"/>
  <c r="G26" i="2"/>
  <c r="E26" i="2"/>
  <c r="O25" i="2"/>
  <c r="P25" i="2" s="1"/>
  <c r="N25" i="2"/>
  <c r="H25" i="2"/>
  <c r="G25" i="2"/>
  <c r="E25" i="2"/>
  <c r="O24" i="2"/>
  <c r="P24" i="2" s="1"/>
  <c r="N24" i="2"/>
  <c r="H24" i="2"/>
  <c r="G24" i="2"/>
  <c r="E24" i="2"/>
  <c r="O23" i="2"/>
  <c r="P23" i="2" s="1"/>
  <c r="N23" i="2"/>
  <c r="H23" i="2"/>
  <c r="G23" i="2"/>
  <c r="E23" i="2"/>
  <c r="O22" i="2"/>
  <c r="P22" i="2" s="1"/>
  <c r="N22" i="2"/>
  <c r="H22" i="2"/>
  <c r="G22" i="2"/>
  <c r="E22" i="2"/>
  <c r="O31" i="2"/>
  <c r="P31" i="2" s="1"/>
  <c r="N31" i="2"/>
  <c r="H31" i="2"/>
  <c r="G31" i="2"/>
  <c r="E31" i="2"/>
  <c r="O30" i="2"/>
  <c r="P30" i="2" s="1"/>
  <c r="N30" i="2"/>
  <c r="H30" i="2"/>
  <c r="G30" i="2"/>
  <c r="E30" i="2"/>
  <c r="O29" i="2"/>
  <c r="P29" i="2" s="1"/>
  <c r="N29" i="2"/>
  <c r="H29" i="2"/>
  <c r="G29" i="2"/>
  <c r="E29" i="2"/>
  <c r="O28" i="2"/>
  <c r="P28" i="2" s="1"/>
  <c r="N28" i="2"/>
  <c r="H28" i="2"/>
  <c r="G28" i="2"/>
  <c r="E28" i="2"/>
  <c r="Q40" i="2" l="1"/>
  <c r="R40" i="2" s="1"/>
  <c r="Q34" i="2"/>
  <c r="R34" i="2" s="1"/>
  <c r="Q38" i="2"/>
  <c r="R38" i="2" s="1"/>
  <c r="Q35" i="2"/>
  <c r="R35" i="2" s="1"/>
  <c r="Q39" i="2"/>
  <c r="R39" i="2" s="1"/>
  <c r="Q32" i="2"/>
  <c r="R32" i="2" s="1"/>
  <c r="Q36" i="2"/>
  <c r="R36" i="2" s="1"/>
  <c r="Q33" i="2"/>
  <c r="R33" i="2" s="1"/>
  <c r="Q37" i="2"/>
  <c r="R37" i="2" s="1"/>
  <c r="R26" i="2"/>
  <c r="Q27" i="2"/>
  <c r="R27" i="2"/>
  <c r="Q24" i="2"/>
  <c r="R24" i="2" s="1"/>
  <c r="Q26" i="2"/>
  <c r="Q25" i="2"/>
  <c r="R25" i="2" s="1"/>
  <c r="Q23" i="2"/>
  <c r="R23" i="2" s="1"/>
  <c r="Q22" i="2"/>
  <c r="R22" i="2" s="1"/>
  <c r="R31" i="2"/>
  <c r="Q31" i="2"/>
  <c r="Q30" i="2"/>
  <c r="R30" i="2"/>
  <c r="Q29" i="2"/>
  <c r="R29" i="2"/>
  <c r="Q28" i="2"/>
  <c r="R28" i="2"/>
  <c r="O21" i="2"/>
  <c r="P21" i="2" s="1"/>
  <c r="N21" i="2"/>
  <c r="H21" i="2"/>
  <c r="G21" i="2"/>
  <c r="E21" i="2"/>
  <c r="O20" i="2"/>
  <c r="P20" i="2" s="1"/>
  <c r="N20" i="2"/>
  <c r="H20" i="2"/>
  <c r="G20" i="2"/>
  <c r="E20" i="2"/>
  <c r="O19" i="2"/>
  <c r="P19" i="2" s="1"/>
  <c r="N19" i="2"/>
  <c r="H19" i="2"/>
  <c r="G19" i="2"/>
  <c r="E19" i="2"/>
  <c r="O18" i="2"/>
  <c r="P18" i="2" s="1"/>
  <c r="N18" i="2"/>
  <c r="H18" i="2"/>
  <c r="G18" i="2"/>
  <c r="E18" i="2"/>
  <c r="O17" i="2"/>
  <c r="P17" i="2" s="1"/>
  <c r="N17" i="2"/>
  <c r="H17" i="2"/>
  <c r="G17" i="2"/>
  <c r="E17" i="2"/>
  <c r="O16" i="2"/>
  <c r="P16" i="2" s="1"/>
  <c r="N16" i="2"/>
  <c r="H16" i="2"/>
  <c r="G16" i="2"/>
  <c r="E16" i="2"/>
  <c r="O15" i="2"/>
  <c r="P15" i="2" s="1"/>
  <c r="N15" i="2"/>
  <c r="H15" i="2"/>
  <c r="G15" i="2"/>
  <c r="E15" i="2"/>
  <c r="O14" i="2"/>
  <c r="P14" i="2" s="1"/>
  <c r="N14" i="2"/>
  <c r="H14" i="2"/>
  <c r="G14" i="2"/>
  <c r="E14" i="2"/>
  <c r="O13" i="2"/>
  <c r="P13" i="2" s="1"/>
  <c r="N13" i="2"/>
  <c r="H13" i="2"/>
  <c r="G13" i="2"/>
  <c r="E13" i="2"/>
  <c r="O12" i="2"/>
  <c r="P12" i="2" s="1"/>
  <c r="N12" i="2"/>
  <c r="H12" i="2"/>
  <c r="G12" i="2"/>
  <c r="E12" i="2"/>
  <c r="O11" i="2"/>
  <c r="P11" i="2" s="1"/>
  <c r="N11" i="2"/>
  <c r="H11" i="2"/>
  <c r="G11" i="2"/>
  <c r="E11" i="2"/>
  <c r="O10" i="2"/>
  <c r="P10" i="2" s="1"/>
  <c r="N10" i="2"/>
  <c r="H10" i="2"/>
  <c r="G10" i="2"/>
  <c r="E10" i="2"/>
  <c r="O9" i="2"/>
  <c r="P9" i="2" s="1"/>
  <c r="N9" i="2"/>
  <c r="H9" i="2"/>
  <c r="G9" i="2"/>
  <c r="E9" i="2"/>
  <c r="O8" i="2"/>
  <c r="P8" i="2" s="1"/>
  <c r="N8" i="2"/>
  <c r="H8" i="2"/>
  <c r="G8" i="2"/>
  <c r="E8" i="2"/>
  <c r="O7" i="2"/>
  <c r="P7" i="2" s="1"/>
  <c r="N7" i="2"/>
  <c r="H7" i="2"/>
  <c r="G7" i="2"/>
  <c r="E7" i="2"/>
  <c r="O6" i="2"/>
  <c r="P6" i="2" s="1"/>
  <c r="N6" i="2"/>
  <c r="H6" i="2"/>
  <c r="G6" i="2"/>
  <c r="E6" i="2"/>
  <c r="O5" i="2"/>
  <c r="P5" i="2" s="1"/>
  <c r="N5" i="2"/>
  <c r="H5" i="2"/>
  <c r="G5" i="2"/>
  <c r="E5" i="2"/>
  <c r="O4" i="2"/>
  <c r="P4" i="2" s="1"/>
  <c r="N4" i="2"/>
  <c r="H4" i="2"/>
  <c r="G4" i="2"/>
  <c r="E4" i="2"/>
  <c r="O3" i="2"/>
  <c r="P3" i="2" s="1"/>
  <c r="N3" i="2"/>
  <c r="H3" i="2"/>
  <c r="G3" i="2"/>
  <c r="E3" i="2"/>
  <c r="O2" i="2"/>
  <c r="P2" i="2" s="1"/>
  <c r="N2" i="2"/>
  <c r="H2" i="2"/>
  <c r="G2" i="2"/>
  <c r="E2" i="2"/>
  <c r="E113" i="1"/>
  <c r="E56" i="1"/>
  <c r="E66" i="1"/>
  <c r="E40" i="1"/>
  <c r="E75" i="1"/>
  <c r="E12" i="1"/>
  <c r="E36" i="1"/>
  <c r="E6" i="1"/>
  <c r="E173" i="1"/>
  <c r="E154" i="1"/>
  <c r="E116" i="1"/>
  <c r="E22" i="1"/>
  <c r="E164" i="1"/>
  <c r="E77" i="1"/>
  <c r="E29" i="1"/>
  <c r="E4" i="1"/>
  <c r="E53" i="1"/>
  <c r="E64" i="1"/>
  <c r="E62" i="1"/>
  <c r="E47" i="1"/>
  <c r="E65" i="1"/>
  <c r="E69" i="1"/>
  <c r="E60" i="1"/>
  <c r="E147" i="1"/>
  <c r="E121" i="1"/>
  <c r="E7" i="1"/>
  <c r="E41" i="1"/>
  <c r="E98" i="1"/>
  <c r="E99" i="1"/>
  <c r="E118" i="1"/>
  <c r="E33" i="1"/>
  <c r="E135" i="1"/>
  <c r="E174" i="1"/>
  <c r="E172" i="1"/>
  <c r="E145" i="1"/>
  <c r="E161" i="1"/>
  <c r="E162" i="1"/>
  <c r="E177" i="1"/>
  <c r="E171" i="1"/>
  <c r="E86" i="1"/>
  <c r="E150" i="1"/>
  <c r="E149" i="1"/>
  <c r="E170" i="1"/>
  <c r="E91" i="1"/>
  <c r="E152" i="1"/>
  <c r="E103" i="1"/>
  <c r="E151" i="1"/>
  <c r="E93" i="1"/>
  <c r="E83" i="1"/>
  <c r="E166" i="1"/>
  <c r="E24" i="1"/>
  <c r="E54" i="1"/>
  <c r="E84" i="1"/>
  <c r="E48" i="1"/>
  <c r="E42" i="1"/>
  <c r="E95" i="1"/>
  <c r="E169" i="1"/>
  <c r="E127" i="1"/>
  <c r="E67" i="1"/>
  <c r="E35" i="1"/>
  <c r="E158" i="1"/>
  <c r="E49" i="1"/>
  <c r="E72" i="1"/>
  <c r="E143" i="1"/>
  <c r="E94" i="1"/>
  <c r="E155" i="1"/>
  <c r="E39" i="1"/>
  <c r="E71" i="1"/>
  <c r="E74" i="1"/>
  <c r="E126" i="1"/>
  <c r="E51" i="1"/>
  <c r="E108" i="1"/>
  <c r="E104" i="1"/>
  <c r="E102" i="1"/>
  <c r="E159" i="1"/>
  <c r="E131" i="1"/>
  <c r="E133" i="1"/>
  <c r="E129" i="1"/>
  <c r="E106" i="1"/>
  <c r="E141" i="1"/>
  <c r="E82" i="1"/>
  <c r="E122" i="1"/>
  <c r="E137" i="1"/>
  <c r="E153" i="1"/>
  <c r="E160" i="1"/>
  <c r="E146" i="1"/>
  <c r="E109" i="1"/>
  <c r="E25" i="1"/>
  <c r="E8" i="1"/>
  <c r="E88" i="1"/>
  <c r="E89" i="1"/>
  <c r="E14" i="1"/>
  <c r="E90" i="1"/>
  <c r="E148" i="1"/>
  <c r="E176" i="1"/>
  <c r="E11" i="1"/>
  <c r="E59" i="1"/>
  <c r="E45" i="1"/>
  <c r="E20" i="1"/>
  <c r="E16" i="1"/>
  <c r="E68" i="1"/>
  <c r="E182" i="1"/>
  <c r="E107" i="1"/>
  <c r="E26" i="1"/>
  <c r="E112" i="1"/>
  <c r="E156" i="1"/>
  <c r="E124" i="1"/>
  <c r="E142" i="1"/>
  <c r="E178" i="1"/>
  <c r="E125" i="1"/>
  <c r="E2" i="1"/>
  <c r="E79" i="1"/>
  <c r="E111" i="1"/>
  <c r="E110" i="1"/>
  <c r="E97" i="1"/>
  <c r="E78" i="1"/>
  <c r="E21" i="1"/>
  <c r="E87" i="1"/>
  <c r="E76" i="1"/>
  <c r="E63" i="1"/>
  <c r="E132" i="1"/>
  <c r="E139" i="1"/>
  <c r="E163" i="1"/>
  <c r="E175" i="1"/>
  <c r="E3" i="1"/>
  <c r="E50" i="1"/>
  <c r="E15" i="1"/>
  <c r="E13" i="1"/>
  <c r="E9" i="1"/>
  <c r="E28" i="1"/>
  <c r="E52" i="1"/>
  <c r="E10" i="1"/>
  <c r="E70" i="1"/>
  <c r="E17" i="1"/>
  <c r="E19" i="1"/>
  <c r="E58" i="1"/>
  <c r="E57" i="1"/>
  <c r="E5" i="1"/>
  <c r="E123" i="1"/>
  <c r="E34" i="1"/>
  <c r="E92" i="1"/>
  <c r="E18" i="1"/>
  <c r="E38" i="1"/>
  <c r="E31" i="1"/>
  <c r="E46" i="1"/>
  <c r="E130" i="1"/>
  <c r="E134" i="1"/>
  <c r="E101" i="1"/>
  <c r="E23" i="1"/>
  <c r="E115" i="1"/>
  <c r="E96" i="1"/>
  <c r="E81" i="1"/>
  <c r="E37" i="1"/>
  <c r="E61" i="1"/>
  <c r="E136" i="1"/>
  <c r="E140" i="1"/>
  <c r="E73" i="1"/>
  <c r="E128" i="1"/>
  <c r="E80" i="1"/>
  <c r="E32" i="1"/>
  <c r="E55" i="1"/>
  <c r="E144" i="1"/>
  <c r="E167" i="1"/>
  <c r="E119" i="1"/>
  <c r="E43" i="1"/>
  <c r="E100" i="1"/>
  <c r="E138" i="1"/>
  <c r="E114" i="1"/>
  <c r="E27" i="1"/>
  <c r="E30" i="1"/>
  <c r="E85" i="1"/>
  <c r="E105" i="1"/>
  <c r="E165" i="1"/>
  <c r="E180" i="1"/>
  <c r="E157" i="1"/>
  <c r="E117" i="1"/>
  <c r="E181" i="1"/>
  <c r="E120" i="1"/>
  <c r="E179" i="1"/>
  <c r="E168" i="1"/>
  <c r="D44" i="1"/>
  <c r="E44" i="1" s="1"/>
  <c r="Q10" i="2" l="1"/>
  <c r="R10" i="2" s="1"/>
  <c r="Q20" i="2"/>
  <c r="R20" i="2" s="1"/>
  <c r="Q16" i="2"/>
  <c r="R16" i="2" s="1"/>
  <c r="Q21" i="2"/>
  <c r="R21" i="2" s="1"/>
  <c r="Q19" i="2"/>
  <c r="R19" i="2" s="1"/>
  <c r="Q18" i="2"/>
  <c r="R18" i="2" s="1"/>
  <c r="Q17" i="2"/>
  <c r="R17" i="2" s="1"/>
  <c r="Q15" i="2"/>
  <c r="R15" i="2" s="1"/>
  <c r="Q14" i="2"/>
  <c r="R14" i="2" s="1"/>
  <c r="Q4" i="2"/>
  <c r="R4" i="2" s="1"/>
  <c r="Q3" i="2"/>
  <c r="R3" i="2" s="1"/>
  <c r="Q13" i="2"/>
  <c r="R13" i="2" s="1"/>
  <c r="Q12" i="2"/>
  <c r="R12" i="2" s="1"/>
  <c r="Q11" i="2"/>
  <c r="R11" i="2" s="1"/>
  <c r="Q9" i="2"/>
  <c r="R9" i="2" s="1"/>
  <c r="Q8" i="2"/>
  <c r="R8" i="2" s="1"/>
  <c r="Q7" i="2"/>
  <c r="R7" i="2" s="1"/>
  <c r="Q6" i="2"/>
  <c r="R6" i="2" s="1"/>
  <c r="Q5" i="2"/>
  <c r="R5" i="2" s="1"/>
  <c r="Q2" i="2"/>
  <c r="R2" i="2" s="1"/>
  <c r="O175" i="1"/>
  <c r="P175" i="1" s="1"/>
  <c r="O3" i="1"/>
  <c r="P3" i="1" s="1"/>
  <c r="O50" i="1"/>
  <c r="P50" i="1" s="1"/>
  <c r="O15" i="1"/>
  <c r="P15" i="1" s="1"/>
  <c r="O13" i="1"/>
  <c r="P13" i="1" s="1"/>
  <c r="O9" i="1"/>
  <c r="P9" i="1" s="1"/>
  <c r="O28" i="1"/>
  <c r="P28" i="1" s="1"/>
  <c r="O52" i="1"/>
  <c r="P52" i="1" s="1"/>
  <c r="O10" i="1"/>
  <c r="P10" i="1" s="1"/>
  <c r="O70" i="1"/>
  <c r="P70" i="1" s="1"/>
  <c r="O17" i="1"/>
  <c r="P17" i="1" s="1"/>
  <c r="O19" i="1"/>
  <c r="P19" i="1" s="1"/>
  <c r="O58" i="1"/>
  <c r="P58" i="1" s="1"/>
  <c r="O57" i="1"/>
  <c r="P57" i="1" s="1"/>
  <c r="O5" i="1"/>
  <c r="P5" i="1" s="1"/>
  <c r="O123" i="1"/>
  <c r="P123" i="1" s="1"/>
  <c r="O34" i="1"/>
  <c r="P34" i="1" s="1"/>
  <c r="O92" i="1"/>
  <c r="P92" i="1" s="1"/>
  <c r="O18" i="1"/>
  <c r="P18" i="1" s="1"/>
  <c r="O38" i="1"/>
  <c r="P38" i="1" s="1"/>
  <c r="O31" i="1"/>
  <c r="P31" i="1" s="1"/>
  <c r="O46" i="1"/>
  <c r="P46" i="1" s="1"/>
  <c r="O130" i="1"/>
  <c r="P130" i="1" s="1"/>
  <c r="O134" i="1"/>
  <c r="P134" i="1" s="1"/>
  <c r="O101" i="1"/>
  <c r="P101" i="1" s="1"/>
  <c r="O23" i="1"/>
  <c r="P23" i="1" s="1"/>
  <c r="O115" i="1"/>
  <c r="P115" i="1" s="1"/>
  <c r="O96" i="1"/>
  <c r="P96" i="1" s="1"/>
  <c r="O81" i="1"/>
  <c r="P81" i="1" s="1"/>
  <c r="O37" i="1"/>
  <c r="P37" i="1" s="1"/>
  <c r="O61" i="1"/>
  <c r="P61" i="1" s="1"/>
  <c r="O136" i="1"/>
  <c r="P136" i="1" s="1"/>
  <c r="O140" i="1"/>
  <c r="P140" i="1" s="1"/>
  <c r="O73" i="1"/>
  <c r="P73" i="1" s="1"/>
  <c r="O128" i="1"/>
  <c r="P128" i="1" s="1"/>
  <c r="O80" i="1"/>
  <c r="P80" i="1" s="1"/>
  <c r="O32" i="1"/>
  <c r="P32" i="1" s="1"/>
  <c r="O55" i="1"/>
  <c r="P55" i="1" s="1"/>
  <c r="O144" i="1"/>
  <c r="P144" i="1" s="1"/>
  <c r="O167" i="1"/>
  <c r="P167" i="1" s="1"/>
  <c r="O119" i="1"/>
  <c r="P119" i="1" s="1"/>
  <c r="O43" i="1"/>
  <c r="P43" i="1" s="1"/>
  <c r="O100" i="1"/>
  <c r="P100" i="1" s="1"/>
  <c r="O138" i="1"/>
  <c r="P138" i="1" s="1"/>
  <c r="O114" i="1"/>
  <c r="P114" i="1" s="1"/>
  <c r="O27" i="1"/>
  <c r="P27" i="1" s="1"/>
  <c r="O30" i="1"/>
  <c r="P30" i="1" s="1"/>
  <c r="O85" i="1"/>
  <c r="P85" i="1" s="1"/>
  <c r="O105" i="1"/>
  <c r="P105" i="1" s="1"/>
  <c r="O165" i="1"/>
  <c r="P165" i="1" s="1"/>
  <c r="O180" i="1"/>
  <c r="P180" i="1" s="1"/>
  <c r="O157" i="1"/>
  <c r="P157" i="1" s="1"/>
  <c r="O117" i="1"/>
  <c r="P117" i="1" s="1"/>
  <c r="O181" i="1"/>
  <c r="P181" i="1" s="1"/>
  <c r="O120" i="1"/>
  <c r="P120" i="1" s="1"/>
  <c r="O179" i="1"/>
  <c r="P179" i="1" s="1"/>
  <c r="O168" i="1"/>
  <c r="P168" i="1" s="1"/>
  <c r="N175" i="1"/>
  <c r="N3" i="1"/>
  <c r="N50" i="1"/>
  <c r="N15" i="1"/>
  <c r="N13" i="1"/>
  <c r="N9" i="1"/>
  <c r="N28" i="1"/>
  <c r="N52" i="1"/>
  <c r="N10" i="1"/>
  <c r="N70" i="1"/>
  <c r="N17" i="1"/>
  <c r="N19" i="1"/>
  <c r="N58" i="1"/>
  <c r="N57" i="1"/>
  <c r="N5" i="1"/>
  <c r="N123" i="1"/>
  <c r="N34" i="1"/>
  <c r="N92" i="1"/>
  <c r="N18" i="1"/>
  <c r="N38" i="1"/>
  <c r="N31" i="1"/>
  <c r="N46" i="1"/>
  <c r="N130" i="1"/>
  <c r="N134" i="1"/>
  <c r="N101" i="1"/>
  <c r="N23" i="1"/>
  <c r="N115" i="1"/>
  <c r="N96" i="1"/>
  <c r="N81" i="1"/>
  <c r="N37" i="1"/>
  <c r="N61" i="1"/>
  <c r="N136" i="1"/>
  <c r="N140" i="1"/>
  <c r="N73" i="1"/>
  <c r="N128" i="1"/>
  <c r="N80" i="1"/>
  <c r="N32" i="1"/>
  <c r="N55" i="1"/>
  <c r="N144" i="1"/>
  <c r="N167" i="1"/>
  <c r="N119" i="1"/>
  <c r="N43" i="1"/>
  <c r="N100" i="1"/>
  <c r="N138" i="1"/>
  <c r="N114" i="1"/>
  <c r="N27" i="1"/>
  <c r="N30" i="1"/>
  <c r="N85" i="1"/>
  <c r="N105" i="1"/>
  <c r="N165" i="1"/>
  <c r="N180" i="1"/>
  <c r="N157" i="1"/>
  <c r="N117" i="1"/>
  <c r="N181" i="1"/>
  <c r="N120" i="1"/>
  <c r="N179" i="1"/>
  <c r="N168" i="1"/>
  <c r="H180" i="1"/>
  <c r="H157" i="1"/>
  <c r="H117" i="1"/>
  <c r="H181" i="1"/>
  <c r="H120" i="1"/>
  <c r="H179" i="1"/>
  <c r="H168" i="1"/>
  <c r="G180" i="1"/>
  <c r="G157" i="1"/>
  <c r="G117" i="1"/>
  <c r="G181" i="1"/>
  <c r="G120" i="1"/>
  <c r="G179" i="1"/>
  <c r="G168" i="1"/>
  <c r="H27" i="1"/>
  <c r="H30" i="1"/>
  <c r="H85" i="1"/>
  <c r="H105" i="1"/>
  <c r="H165" i="1"/>
  <c r="G27" i="1"/>
  <c r="G30" i="1"/>
  <c r="G85" i="1"/>
  <c r="G105" i="1"/>
  <c r="G165" i="1"/>
  <c r="G43" i="1"/>
  <c r="G100" i="1"/>
  <c r="G138" i="1"/>
  <c r="G114" i="1"/>
  <c r="H43" i="1"/>
  <c r="H100" i="1"/>
  <c r="H138" i="1"/>
  <c r="H114" i="1"/>
  <c r="H167" i="1"/>
  <c r="H119" i="1"/>
  <c r="G167" i="1"/>
  <c r="G119" i="1"/>
  <c r="H32" i="1"/>
  <c r="H55" i="1"/>
  <c r="H144" i="1"/>
  <c r="G32" i="1"/>
  <c r="G55" i="1"/>
  <c r="G144" i="1"/>
  <c r="G80" i="1"/>
  <c r="H80" i="1"/>
  <c r="H37" i="1"/>
  <c r="H61" i="1"/>
  <c r="H136" i="1"/>
  <c r="H140" i="1"/>
  <c r="H73" i="1"/>
  <c r="H128" i="1"/>
  <c r="G37" i="1"/>
  <c r="G61" i="1"/>
  <c r="G136" i="1"/>
  <c r="G140" i="1"/>
  <c r="G73" i="1"/>
  <c r="G128" i="1"/>
  <c r="H81" i="1"/>
  <c r="G81" i="1"/>
  <c r="H96" i="1"/>
  <c r="G96" i="1"/>
  <c r="H58" i="1"/>
  <c r="H57" i="1"/>
  <c r="H5" i="1"/>
  <c r="H123" i="1"/>
  <c r="H34" i="1"/>
  <c r="H92" i="1"/>
  <c r="H18" i="1"/>
  <c r="H38" i="1"/>
  <c r="H31" i="1"/>
  <c r="H46" i="1"/>
  <c r="H130" i="1"/>
  <c r="H134" i="1"/>
  <c r="H101" i="1"/>
  <c r="H23" i="1"/>
  <c r="H115" i="1"/>
  <c r="G58" i="1"/>
  <c r="G57" i="1"/>
  <c r="G5" i="1"/>
  <c r="G123" i="1"/>
  <c r="G34" i="1"/>
  <c r="G92" i="1"/>
  <c r="G18" i="1"/>
  <c r="G38" i="1"/>
  <c r="G31" i="1"/>
  <c r="G46" i="1"/>
  <c r="G130" i="1"/>
  <c r="G134" i="1"/>
  <c r="G101" i="1"/>
  <c r="G23" i="1"/>
  <c r="G115" i="1"/>
  <c r="H3" i="1"/>
  <c r="H50" i="1"/>
  <c r="H15" i="1"/>
  <c r="H13" i="1"/>
  <c r="H9" i="1"/>
  <c r="H28" i="1"/>
  <c r="H52" i="1"/>
  <c r="H10" i="1"/>
  <c r="H70" i="1"/>
  <c r="H17" i="1"/>
  <c r="H19" i="1"/>
  <c r="G3" i="1"/>
  <c r="G50" i="1"/>
  <c r="G15" i="1"/>
  <c r="G13" i="1"/>
  <c r="G9" i="1"/>
  <c r="G28" i="1"/>
  <c r="G52" i="1"/>
  <c r="G10" i="1"/>
  <c r="G70" i="1"/>
  <c r="G17" i="1"/>
  <c r="G19" i="1"/>
  <c r="H175" i="1"/>
  <c r="G175" i="1"/>
  <c r="O132" i="1"/>
  <c r="P132" i="1" s="1"/>
  <c r="O139" i="1"/>
  <c r="P139" i="1" s="1"/>
  <c r="O163" i="1"/>
  <c r="P163" i="1" s="1"/>
  <c r="N132" i="1"/>
  <c r="N139" i="1"/>
  <c r="N163" i="1"/>
  <c r="O178" i="1"/>
  <c r="P178" i="1" s="1"/>
  <c r="O125" i="1"/>
  <c r="P125" i="1" s="1"/>
  <c r="O2" i="1"/>
  <c r="P2" i="1" s="1"/>
  <c r="O79" i="1"/>
  <c r="P79" i="1" s="1"/>
  <c r="O111" i="1"/>
  <c r="P111" i="1" s="1"/>
  <c r="O110" i="1"/>
  <c r="P110" i="1" s="1"/>
  <c r="O97" i="1"/>
  <c r="P97" i="1" s="1"/>
  <c r="O78" i="1"/>
  <c r="P78" i="1" s="1"/>
  <c r="O21" i="1"/>
  <c r="P21" i="1" s="1"/>
  <c r="O87" i="1"/>
  <c r="P87" i="1" s="1"/>
  <c r="O76" i="1"/>
  <c r="P76" i="1" s="1"/>
  <c r="O63" i="1"/>
  <c r="P63" i="1" s="1"/>
  <c r="N178" i="1"/>
  <c r="N125" i="1"/>
  <c r="N2" i="1"/>
  <c r="N79" i="1"/>
  <c r="N111" i="1"/>
  <c r="N110" i="1"/>
  <c r="N97" i="1"/>
  <c r="N78" i="1"/>
  <c r="N21" i="1"/>
  <c r="N87" i="1"/>
  <c r="N76" i="1"/>
  <c r="N63" i="1"/>
  <c r="O142" i="1"/>
  <c r="P142" i="1" s="1"/>
  <c r="N142" i="1"/>
  <c r="O156" i="1"/>
  <c r="P156" i="1" s="1"/>
  <c r="O124" i="1"/>
  <c r="P124" i="1" s="1"/>
  <c r="N156" i="1"/>
  <c r="N124" i="1"/>
  <c r="O14" i="1"/>
  <c r="P14" i="1" s="1"/>
  <c r="O90" i="1"/>
  <c r="P90" i="1" s="1"/>
  <c r="O148" i="1"/>
  <c r="P148" i="1" s="1"/>
  <c r="O176" i="1"/>
  <c r="P176" i="1" s="1"/>
  <c r="O11" i="1"/>
  <c r="P11" i="1" s="1"/>
  <c r="O59" i="1"/>
  <c r="P59" i="1" s="1"/>
  <c r="O45" i="1"/>
  <c r="P45" i="1" s="1"/>
  <c r="O20" i="1"/>
  <c r="P20" i="1" s="1"/>
  <c r="O16" i="1"/>
  <c r="P16" i="1" s="1"/>
  <c r="O68" i="1"/>
  <c r="P68" i="1" s="1"/>
  <c r="O182" i="1"/>
  <c r="P182" i="1" s="1"/>
  <c r="O107" i="1"/>
  <c r="P107" i="1" s="1"/>
  <c r="O26" i="1"/>
  <c r="P26" i="1" s="1"/>
  <c r="O112" i="1"/>
  <c r="P112" i="1" s="1"/>
  <c r="N14" i="1"/>
  <c r="N90" i="1"/>
  <c r="N148" i="1"/>
  <c r="N176" i="1"/>
  <c r="N11" i="1"/>
  <c r="N59" i="1"/>
  <c r="N45" i="1"/>
  <c r="N20" i="1"/>
  <c r="N16" i="1"/>
  <c r="N68" i="1"/>
  <c r="N182" i="1"/>
  <c r="N107" i="1"/>
  <c r="N26" i="1"/>
  <c r="N112" i="1"/>
  <c r="O109" i="1"/>
  <c r="P109" i="1" s="1"/>
  <c r="O25" i="1"/>
  <c r="P25" i="1" s="1"/>
  <c r="O8" i="1"/>
  <c r="P8" i="1" s="1"/>
  <c r="O88" i="1"/>
  <c r="P88" i="1" s="1"/>
  <c r="O89" i="1"/>
  <c r="P89" i="1" s="1"/>
  <c r="N109" i="1"/>
  <c r="N25" i="1"/>
  <c r="N8" i="1"/>
  <c r="N88" i="1"/>
  <c r="N89" i="1"/>
  <c r="O153" i="1"/>
  <c r="P153" i="1" s="1"/>
  <c r="O160" i="1"/>
  <c r="P160" i="1" s="1"/>
  <c r="O146" i="1"/>
  <c r="P146" i="1" s="1"/>
  <c r="N153" i="1"/>
  <c r="N160" i="1"/>
  <c r="N146" i="1"/>
  <c r="O133" i="1"/>
  <c r="P133" i="1" s="1"/>
  <c r="O129" i="1"/>
  <c r="P129" i="1" s="1"/>
  <c r="O106" i="1"/>
  <c r="P106" i="1" s="1"/>
  <c r="O141" i="1"/>
  <c r="P141" i="1" s="1"/>
  <c r="O82" i="1"/>
  <c r="P82" i="1" s="1"/>
  <c r="O122" i="1"/>
  <c r="P122" i="1" s="1"/>
  <c r="O137" i="1"/>
  <c r="P137" i="1" s="1"/>
  <c r="N133" i="1"/>
  <c r="N129" i="1"/>
  <c r="N106" i="1"/>
  <c r="N141" i="1"/>
  <c r="N82" i="1"/>
  <c r="N122" i="1"/>
  <c r="N137" i="1"/>
  <c r="H139" i="1"/>
  <c r="H163" i="1"/>
  <c r="G139" i="1"/>
  <c r="G163" i="1"/>
  <c r="H79" i="1"/>
  <c r="H111" i="1"/>
  <c r="H110" i="1"/>
  <c r="H97" i="1"/>
  <c r="H78" i="1"/>
  <c r="H21" i="1"/>
  <c r="H87" i="1"/>
  <c r="H76" i="1"/>
  <c r="H63" i="1"/>
  <c r="H132" i="1"/>
  <c r="G79" i="1"/>
  <c r="G111" i="1"/>
  <c r="G110" i="1"/>
  <c r="G97" i="1"/>
  <c r="G78" i="1"/>
  <c r="G21" i="1"/>
  <c r="G87" i="1"/>
  <c r="G76" i="1"/>
  <c r="G63" i="1"/>
  <c r="G132" i="1"/>
  <c r="H142" i="1"/>
  <c r="H178" i="1"/>
  <c r="H125" i="1"/>
  <c r="H2" i="1"/>
  <c r="G142" i="1"/>
  <c r="G178" i="1"/>
  <c r="G125" i="1"/>
  <c r="G2" i="1"/>
  <c r="H124" i="1"/>
  <c r="G124" i="1"/>
  <c r="H156" i="1"/>
  <c r="G156" i="1"/>
  <c r="G107" i="1"/>
  <c r="G26" i="1"/>
  <c r="G112" i="1"/>
  <c r="H107" i="1"/>
  <c r="H26" i="1"/>
  <c r="H112" i="1"/>
  <c r="G182" i="1"/>
  <c r="H182" i="1"/>
  <c r="G11" i="1"/>
  <c r="G59" i="1"/>
  <c r="G45" i="1"/>
  <c r="G20" i="1"/>
  <c r="G16" i="1"/>
  <c r="G68" i="1"/>
  <c r="H11" i="1"/>
  <c r="H59" i="1"/>
  <c r="H45" i="1"/>
  <c r="H20" i="1"/>
  <c r="H16" i="1"/>
  <c r="H68" i="1"/>
  <c r="G8" i="1"/>
  <c r="G88" i="1"/>
  <c r="G89" i="1"/>
  <c r="G14" i="1"/>
  <c r="G90" i="1"/>
  <c r="G148" i="1"/>
  <c r="G176" i="1"/>
  <c r="H8" i="1"/>
  <c r="H88" i="1"/>
  <c r="H89" i="1"/>
  <c r="H14" i="1"/>
  <c r="H90" i="1"/>
  <c r="H148" i="1"/>
  <c r="H176" i="1"/>
  <c r="H25" i="1"/>
  <c r="G25" i="1"/>
  <c r="G109" i="1"/>
  <c r="H109" i="1"/>
  <c r="G153" i="1"/>
  <c r="G160" i="1"/>
  <c r="G146" i="1"/>
  <c r="H153" i="1"/>
  <c r="H160" i="1"/>
  <c r="H146" i="1"/>
  <c r="H141" i="1"/>
  <c r="H82" i="1"/>
  <c r="H122" i="1"/>
  <c r="H137" i="1"/>
  <c r="G141" i="1"/>
  <c r="G82" i="1"/>
  <c r="G122" i="1"/>
  <c r="G137" i="1"/>
  <c r="G133" i="1"/>
  <c r="G129" i="1"/>
  <c r="G106" i="1"/>
  <c r="H133" i="1"/>
  <c r="H129" i="1"/>
  <c r="H106" i="1"/>
  <c r="O104" i="1"/>
  <c r="P104" i="1" s="1"/>
  <c r="O102" i="1"/>
  <c r="P102" i="1" s="1"/>
  <c r="O159" i="1"/>
  <c r="P159" i="1" s="1"/>
  <c r="O131" i="1"/>
  <c r="P131" i="1" s="1"/>
  <c r="N104" i="1"/>
  <c r="N102" i="1"/>
  <c r="N159" i="1"/>
  <c r="N131" i="1"/>
  <c r="O126" i="1"/>
  <c r="P126" i="1" s="1"/>
  <c r="O51" i="1"/>
  <c r="P51" i="1" s="1"/>
  <c r="O108" i="1"/>
  <c r="P108" i="1" s="1"/>
  <c r="N126" i="1"/>
  <c r="N51" i="1"/>
  <c r="N108" i="1"/>
  <c r="O39" i="1"/>
  <c r="P39" i="1" s="1"/>
  <c r="O71" i="1"/>
  <c r="P71" i="1" s="1"/>
  <c r="O74" i="1"/>
  <c r="P74" i="1" s="1"/>
  <c r="N39" i="1"/>
  <c r="N71" i="1"/>
  <c r="N74" i="1"/>
  <c r="O94" i="1"/>
  <c r="P94" i="1" s="1"/>
  <c r="O155" i="1"/>
  <c r="P155" i="1" s="1"/>
  <c r="N94" i="1"/>
  <c r="N155" i="1"/>
  <c r="G131" i="1"/>
  <c r="G104" i="1"/>
  <c r="G102" i="1"/>
  <c r="G159" i="1"/>
  <c r="H104" i="1"/>
  <c r="H102" i="1"/>
  <c r="H159" i="1"/>
  <c r="H131" i="1"/>
  <c r="H71" i="1"/>
  <c r="H74" i="1"/>
  <c r="H126" i="1"/>
  <c r="H51" i="1"/>
  <c r="H108" i="1"/>
  <c r="G71" i="1"/>
  <c r="G74" i="1"/>
  <c r="G126" i="1"/>
  <c r="G51" i="1"/>
  <c r="G108" i="1"/>
  <c r="G155" i="1"/>
  <c r="G39" i="1"/>
  <c r="H155" i="1"/>
  <c r="H39" i="1"/>
  <c r="G94" i="1"/>
  <c r="H94" i="1"/>
  <c r="O67" i="1"/>
  <c r="P67" i="1" s="1"/>
  <c r="O35" i="1"/>
  <c r="P35" i="1" s="1"/>
  <c r="O158" i="1"/>
  <c r="P158" i="1" s="1"/>
  <c r="O49" i="1"/>
  <c r="P49" i="1" s="1"/>
  <c r="O72" i="1"/>
  <c r="P72" i="1" s="1"/>
  <c r="O143" i="1"/>
  <c r="P143" i="1" s="1"/>
  <c r="N67" i="1"/>
  <c r="N35" i="1"/>
  <c r="N158" i="1"/>
  <c r="N49" i="1"/>
  <c r="N72" i="1"/>
  <c r="N143" i="1"/>
  <c r="O84" i="1"/>
  <c r="P84" i="1" s="1"/>
  <c r="O48" i="1"/>
  <c r="P48" i="1" s="1"/>
  <c r="O42" i="1"/>
  <c r="P42" i="1" s="1"/>
  <c r="O95" i="1"/>
  <c r="P95" i="1" s="1"/>
  <c r="O169" i="1"/>
  <c r="P169" i="1" s="1"/>
  <c r="O127" i="1"/>
  <c r="P127" i="1" s="1"/>
  <c r="N84" i="1"/>
  <c r="N48" i="1"/>
  <c r="N42" i="1"/>
  <c r="N95" i="1"/>
  <c r="N169" i="1"/>
  <c r="N127" i="1"/>
  <c r="O83" i="1"/>
  <c r="P83" i="1" s="1"/>
  <c r="O166" i="1"/>
  <c r="P166" i="1" s="1"/>
  <c r="O24" i="1"/>
  <c r="P24" i="1" s="1"/>
  <c r="O54" i="1"/>
  <c r="P54" i="1" s="1"/>
  <c r="N83" i="1"/>
  <c r="N166" i="1"/>
  <c r="N24" i="1"/>
  <c r="N54" i="1"/>
  <c r="O151" i="1"/>
  <c r="P151" i="1" s="1"/>
  <c r="O93" i="1"/>
  <c r="P93" i="1" s="1"/>
  <c r="N151" i="1"/>
  <c r="N93" i="1"/>
  <c r="G49" i="1"/>
  <c r="G72" i="1"/>
  <c r="G143" i="1"/>
  <c r="H49" i="1"/>
  <c r="H72" i="1"/>
  <c r="H143" i="1"/>
  <c r="H67" i="1"/>
  <c r="H35" i="1"/>
  <c r="H158" i="1"/>
  <c r="G67" i="1"/>
  <c r="G35" i="1"/>
  <c r="G158" i="1"/>
  <c r="H84" i="1"/>
  <c r="H48" i="1"/>
  <c r="H42" i="1"/>
  <c r="H95" i="1"/>
  <c r="H169" i="1"/>
  <c r="H127" i="1"/>
  <c r="G84" i="1"/>
  <c r="G48" i="1"/>
  <c r="G42" i="1"/>
  <c r="G95" i="1"/>
  <c r="G169" i="1"/>
  <c r="G127" i="1"/>
  <c r="H54" i="1"/>
  <c r="G54" i="1"/>
  <c r="H83" i="1"/>
  <c r="H166" i="1"/>
  <c r="H24" i="1"/>
  <c r="H151" i="1"/>
  <c r="H93" i="1"/>
  <c r="G83" i="1"/>
  <c r="G166" i="1"/>
  <c r="G24" i="1"/>
  <c r="G151" i="1"/>
  <c r="G93" i="1"/>
  <c r="O86" i="1"/>
  <c r="P86" i="1" s="1"/>
  <c r="O150" i="1"/>
  <c r="P150" i="1" s="1"/>
  <c r="O149" i="1"/>
  <c r="P149" i="1" s="1"/>
  <c r="O170" i="1"/>
  <c r="P170" i="1" s="1"/>
  <c r="O91" i="1"/>
  <c r="P91" i="1" s="1"/>
  <c r="O152" i="1"/>
  <c r="P152" i="1" s="1"/>
  <c r="O103" i="1"/>
  <c r="P103" i="1" s="1"/>
  <c r="N86" i="1"/>
  <c r="N150" i="1"/>
  <c r="N149" i="1"/>
  <c r="N170" i="1"/>
  <c r="N91" i="1"/>
  <c r="N152" i="1"/>
  <c r="N103" i="1"/>
  <c r="O171" i="1"/>
  <c r="P171" i="1" s="1"/>
  <c r="N171" i="1"/>
  <c r="H86" i="1"/>
  <c r="H150" i="1"/>
  <c r="H149" i="1"/>
  <c r="H170" i="1"/>
  <c r="H91" i="1"/>
  <c r="H152" i="1"/>
  <c r="H103" i="1"/>
  <c r="H171" i="1"/>
  <c r="G149" i="1"/>
  <c r="G170" i="1"/>
  <c r="G91" i="1"/>
  <c r="G152" i="1"/>
  <c r="G103" i="1"/>
  <c r="G171" i="1"/>
  <c r="G86" i="1"/>
  <c r="G150" i="1"/>
  <c r="O177" i="1"/>
  <c r="P177" i="1" s="1"/>
  <c r="N177" i="1"/>
  <c r="O99" i="1"/>
  <c r="P99" i="1" s="1"/>
  <c r="O118" i="1"/>
  <c r="P118" i="1" s="1"/>
  <c r="O33" i="1"/>
  <c r="P33" i="1" s="1"/>
  <c r="O135" i="1"/>
  <c r="P135" i="1" s="1"/>
  <c r="O174" i="1"/>
  <c r="P174" i="1" s="1"/>
  <c r="O172" i="1"/>
  <c r="P172" i="1" s="1"/>
  <c r="O145" i="1"/>
  <c r="P145" i="1" s="1"/>
  <c r="O161" i="1"/>
  <c r="P161" i="1" s="1"/>
  <c r="O162" i="1"/>
  <c r="P162" i="1" s="1"/>
  <c r="N99" i="1"/>
  <c r="N118" i="1"/>
  <c r="N33" i="1"/>
  <c r="N135" i="1"/>
  <c r="N174" i="1"/>
  <c r="N172" i="1"/>
  <c r="N145" i="1"/>
  <c r="N161" i="1"/>
  <c r="N162" i="1"/>
  <c r="O147" i="1"/>
  <c r="P147" i="1" s="1"/>
  <c r="O121" i="1"/>
  <c r="P121" i="1" s="1"/>
  <c r="O7" i="1"/>
  <c r="P7" i="1" s="1"/>
  <c r="O41" i="1"/>
  <c r="P41" i="1" s="1"/>
  <c r="O98" i="1"/>
  <c r="P98" i="1" s="1"/>
  <c r="N147" i="1"/>
  <c r="N121" i="1"/>
  <c r="N7" i="1"/>
  <c r="N41" i="1"/>
  <c r="N98" i="1"/>
  <c r="H162" i="1"/>
  <c r="H177" i="1"/>
  <c r="G162" i="1"/>
  <c r="G177" i="1"/>
  <c r="G99" i="1"/>
  <c r="G118" i="1"/>
  <c r="G33" i="1"/>
  <c r="G135" i="1"/>
  <c r="G174" i="1"/>
  <c r="G172" i="1"/>
  <c r="G145" i="1"/>
  <c r="G161" i="1"/>
  <c r="H99" i="1"/>
  <c r="H118" i="1"/>
  <c r="H33" i="1"/>
  <c r="H135" i="1"/>
  <c r="H174" i="1"/>
  <c r="H172" i="1"/>
  <c r="H145" i="1"/>
  <c r="H161" i="1"/>
  <c r="H98" i="1"/>
  <c r="G98" i="1"/>
  <c r="H147" i="1"/>
  <c r="H121" i="1"/>
  <c r="H7" i="1"/>
  <c r="H41" i="1"/>
  <c r="G147" i="1"/>
  <c r="G121" i="1"/>
  <c r="G7" i="1"/>
  <c r="G41" i="1"/>
  <c r="O64" i="1"/>
  <c r="P64" i="1" s="1"/>
  <c r="O62" i="1"/>
  <c r="P62" i="1" s="1"/>
  <c r="O47" i="1"/>
  <c r="P47" i="1" s="1"/>
  <c r="O65" i="1"/>
  <c r="P65" i="1" s="1"/>
  <c r="O69" i="1"/>
  <c r="P69" i="1" s="1"/>
  <c r="O60" i="1"/>
  <c r="P60" i="1" s="1"/>
  <c r="O77" i="1"/>
  <c r="P77" i="1" s="1"/>
  <c r="O44" i="1"/>
  <c r="P44" i="1" s="1"/>
  <c r="O29" i="1"/>
  <c r="P29" i="1" s="1"/>
  <c r="O4" i="1"/>
  <c r="P4" i="1" s="1"/>
  <c r="O53" i="1"/>
  <c r="P53" i="1" s="1"/>
  <c r="N47" i="1"/>
  <c r="N65" i="1"/>
  <c r="N69" i="1"/>
  <c r="N60" i="1"/>
  <c r="N44" i="1"/>
  <c r="N29" i="1"/>
  <c r="N4" i="1"/>
  <c r="N53" i="1"/>
  <c r="N64" i="1"/>
  <c r="N62" i="1"/>
  <c r="N77" i="1"/>
  <c r="H64" i="1"/>
  <c r="H62" i="1"/>
  <c r="H47" i="1"/>
  <c r="H65" i="1"/>
  <c r="H69" i="1"/>
  <c r="H60" i="1"/>
  <c r="H77" i="1"/>
  <c r="H44" i="1"/>
  <c r="H29" i="1"/>
  <c r="H4" i="1"/>
  <c r="H53" i="1"/>
  <c r="G47" i="1"/>
  <c r="G65" i="1"/>
  <c r="G69" i="1"/>
  <c r="G60" i="1"/>
  <c r="G44" i="1"/>
  <c r="G29" i="1"/>
  <c r="G4" i="1"/>
  <c r="G53" i="1"/>
  <c r="G64" i="1"/>
  <c r="G62" i="1"/>
  <c r="G77" i="1"/>
  <c r="J69" i="1"/>
  <c r="J53" i="1"/>
  <c r="J4" i="1"/>
  <c r="J44" i="1"/>
  <c r="O36" i="1"/>
  <c r="P36" i="1" s="1"/>
  <c r="O6" i="1"/>
  <c r="P6" i="1" s="1"/>
  <c r="O173" i="1"/>
  <c r="P173" i="1" s="1"/>
  <c r="O154" i="1"/>
  <c r="P154" i="1" s="1"/>
  <c r="O116" i="1"/>
  <c r="P116" i="1" s="1"/>
  <c r="O22" i="1"/>
  <c r="P22" i="1" s="1"/>
  <c r="O164" i="1"/>
  <c r="P164" i="1" s="1"/>
  <c r="N36" i="1"/>
  <c r="N6" i="1"/>
  <c r="N173" i="1"/>
  <c r="N154" i="1"/>
  <c r="N116" i="1"/>
  <c r="N22" i="1"/>
  <c r="N164" i="1"/>
  <c r="H6" i="1"/>
  <c r="H173" i="1"/>
  <c r="H154" i="1"/>
  <c r="H116" i="1"/>
  <c r="H22" i="1"/>
  <c r="H164" i="1"/>
  <c r="G6" i="1"/>
  <c r="G173" i="1"/>
  <c r="G154" i="1"/>
  <c r="G116" i="1"/>
  <c r="G22" i="1"/>
  <c r="G164" i="1"/>
  <c r="G36" i="1"/>
  <c r="H36" i="1"/>
  <c r="O56" i="1"/>
  <c r="P56" i="1" s="1"/>
  <c r="O66" i="1"/>
  <c r="P66" i="1" s="1"/>
  <c r="O40" i="1"/>
  <c r="P40" i="1" s="1"/>
  <c r="O75" i="1"/>
  <c r="P75" i="1" s="1"/>
  <c r="O12" i="1"/>
  <c r="P12" i="1" s="1"/>
  <c r="N56" i="1"/>
  <c r="N66" i="1"/>
  <c r="N40" i="1"/>
  <c r="N75" i="1"/>
  <c r="N12" i="1"/>
  <c r="H56" i="1"/>
  <c r="H66" i="1"/>
  <c r="H40" i="1"/>
  <c r="H75" i="1"/>
  <c r="H12" i="1"/>
  <c r="G56" i="1"/>
  <c r="G66" i="1"/>
  <c r="G40" i="1"/>
  <c r="G75" i="1"/>
  <c r="G12" i="1"/>
  <c r="O113" i="1"/>
  <c r="P113" i="1" s="1"/>
  <c r="N113" i="1"/>
  <c r="H113" i="1"/>
  <c r="G113" i="1"/>
  <c r="Q87" i="1" l="1"/>
  <c r="R87" i="1" s="1"/>
  <c r="Q164" i="1"/>
  <c r="R164" i="1" s="1"/>
  <c r="Q154" i="1"/>
  <c r="R154" i="1" s="1"/>
  <c r="Q47" i="1"/>
  <c r="R47" i="1" s="1"/>
  <c r="Q64" i="1"/>
  <c r="R64" i="1" s="1"/>
  <c r="Q135" i="1"/>
  <c r="R135" i="1" s="1"/>
  <c r="Q152" i="1"/>
  <c r="R152" i="1" s="1"/>
  <c r="Q166" i="1"/>
  <c r="R166" i="1" s="1"/>
  <c r="Q145" i="1"/>
  <c r="R145" i="1" s="1"/>
  <c r="Q112" i="1"/>
  <c r="R112" i="1" s="1"/>
  <c r="Q173" i="1"/>
  <c r="R173" i="1" s="1"/>
  <c r="Q74" i="1"/>
  <c r="R74" i="1" s="1"/>
  <c r="Q99" i="1"/>
  <c r="R99" i="1" s="1"/>
  <c r="Q137" i="1"/>
  <c r="R137" i="1" s="1"/>
  <c r="Q133" i="1"/>
  <c r="R133" i="1" s="1"/>
  <c r="Q65" i="1"/>
  <c r="R65" i="1" s="1"/>
  <c r="Q90" i="1"/>
  <c r="R90" i="1" s="1"/>
  <c r="Q12" i="1"/>
  <c r="R12" i="1" s="1"/>
  <c r="Q40" i="1"/>
  <c r="R40" i="1" s="1"/>
  <c r="Q169" i="1"/>
  <c r="R169" i="1" s="1"/>
  <c r="Q161" i="1"/>
  <c r="R161" i="1" s="1"/>
  <c r="Q91" i="1"/>
  <c r="R91" i="1" s="1"/>
  <c r="Q7" i="1"/>
  <c r="R7" i="1" s="1"/>
  <c r="Q83" i="1"/>
  <c r="R83" i="1" s="1"/>
  <c r="Q67" i="1"/>
  <c r="R67" i="1" s="1"/>
  <c r="Q104" i="1"/>
  <c r="R104" i="1" s="1"/>
  <c r="Q8" i="1"/>
  <c r="R8" i="1" s="1"/>
  <c r="Q63" i="1"/>
  <c r="R63" i="1" s="1"/>
  <c r="Q110" i="1"/>
  <c r="R110" i="1" s="1"/>
  <c r="Q125" i="1"/>
  <c r="R125" i="1" s="1"/>
  <c r="Q181" i="1"/>
  <c r="R181" i="1" s="1"/>
  <c r="Q105" i="1"/>
  <c r="R105" i="1" s="1"/>
  <c r="Q85" i="1"/>
  <c r="R85" i="1" s="1"/>
  <c r="Q100" i="1"/>
  <c r="R100" i="1" s="1"/>
  <c r="Q128" i="1"/>
  <c r="R128" i="1" s="1"/>
  <c r="Q136" i="1"/>
  <c r="R136" i="1" s="1"/>
  <c r="Q131" i="1"/>
  <c r="R131" i="1" s="1"/>
  <c r="Q20" i="1"/>
  <c r="R20" i="1" s="1"/>
  <c r="Q156" i="1"/>
  <c r="R156" i="1" s="1"/>
  <c r="Q76" i="1"/>
  <c r="R76" i="1" s="1"/>
  <c r="Q78" i="1"/>
  <c r="R78" i="1" s="1"/>
  <c r="Q111" i="1"/>
  <c r="R111" i="1" s="1"/>
  <c r="Q178" i="1"/>
  <c r="R178" i="1" s="1"/>
  <c r="Q139" i="1"/>
  <c r="R139" i="1" s="1"/>
  <c r="Q179" i="1"/>
  <c r="R179" i="1" s="1"/>
  <c r="Q30" i="1"/>
  <c r="R30" i="1" s="1"/>
  <c r="Q114" i="1"/>
  <c r="R114" i="1" s="1"/>
  <c r="Q119" i="1"/>
  <c r="R119" i="1" s="1"/>
  <c r="Q144" i="1"/>
  <c r="R144" i="1" s="1"/>
  <c r="Q55" i="1"/>
  <c r="R55" i="1" s="1"/>
  <c r="Q73" i="1"/>
  <c r="R73" i="1" s="1"/>
  <c r="Q61" i="1"/>
  <c r="R61" i="1" s="1"/>
  <c r="Q69" i="1"/>
  <c r="R69" i="1" s="1"/>
  <c r="Q62" i="1"/>
  <c r="R62" i="1" s="1"/>
  <c r="Q44" i="1"/>
  <c r="R44" i="1" s="1"/>
  <c r="Q126" i="1"/>
  <c r="R126" i="1" s="1"/>
  <c r="Q176" i="1"/>
  <c r="R176" i="1" s="1"/>
  <c r="Q142" i="1"/>
  <c r="R142" i="1" s="1"/>
  <c r="Q132" i="1"/>
  <c r="R132" i="1" s="1"/>
  <c r="Q149" i="1"/>
  <c r="R149" i="1" s="1"/>
  <c r="Q113" i="1"/>
  <c r="R113" i="1" s="1"/>
  <c r="Q66" i="1"/>
  <c r="R66" i="1" s="1"/>
  <c r="Q6" i="1"/>
  <c r="R6" i="1" s="1"/>
  <c r="Q36" i="1"/>
  <c r="R36" i="1" s="1"/>
  <c r="Q22" i="1"/>
  <c r="R22" i="1" s="1"/>
  <c r="Q122" i="1"/>
  <c r="R122" i="1" s="1"/>
  <c r="Q59" i="1"/>
  <c r="R59" i="1" s="1"/>
  <c r="Q124" i="1"/>
  <c r="R124" i="1" s="1"/>
  <c r="Q21" i="1"/>
  <c r="R21" i="1" s="1"/>
  <c r="Q97" i="1"/>
  <c r="R97" i="1" s="1"/>
  <c r="Q79" i="1"/>
  <c r="R79" i="1" s="1"/>
  <c r="Q2" i="1"/>
  <c r="Q163" i="1"/>
  <c r="R163" i="1" s="1"/>
  <c r="Q148" i="1"/>
  <c r="R148" i="1" s="1"/>
  <c r="Q96" i="1"/>
  <c r="R96" i="1" s="1"/>
  <c r="Q134" i="1"/>
  <c r="R134" i="1" s="1"/>
  <c r="Q18" i="1"/>
  <c r="R18" i="1" s="1"/>
  <c r="Q5" i="1"/>
  <c r="R5" i="1" s="1"/>
  <c r="Q17" i="1"/>
  <c r="R17" i="1" s="1"/>
  <c r="Q52" i="1"/>
  <c r="R52" i="1" s="1"/>
  <c r="Q3" i="1"/>
  <c r="R3" i="1" s="1"/>
  <c r="Q26" i="1"/>
  <c r="R26" i="1" s="1"/>
  <c r="Q14" i="1"/>
  <c r="R14" i="1" s="1"/>
  <c r="Q115" i="1"/>
  <c r="R115" i="1" s="1"/>
  <c r="Q31" i="1"/>
  <c r="R31" i="1" s="1"/>
  <c r="Q92" i="1"/>
  <c r="R92" i="1" s="1"/>
  <c r="Q57" i="1"/>
  <c r="R57" i="1" s="1"/>
  <c r="Q70" i="1"/>
  <c r="R70" i="1" s="1"/>
  <c r="Q9" i="1"/>
  <c r="R9" i="1" s="1"/>
  <c r="Q15" i="1"/>
  <c r="R15" i="1" s="1"/>
  <c r="Q168" i="1"/>
  <c r="R168" i="1" s="1"/>
  <c r="Q120" i="1"/>
  <c r="R120" i="1" s="1"/>
  <c r="Q117" i="1"/>
  <c r="R117" i="1" s="1"/>
  <c r="Q165" i="1"/>
  <c r="R165" i="1" s="1"/>
  <c r="Q138" i="1"/>
  <c r="R138" i="1" s="1"/>
  <c r="Q167" i="1"/>
  <c r="R167" i="1" s="1"/>
  <c r="Q32" i="1"/>
  <c r="R32" i="1" s="1"/>
  <c r="Q140" i="1"/>
  <c r="R140" i="1" s="1"/>
  <c r="Q37" i="1"/>
  <c r="R37" i="1" s="1"/>
  <c r="Q81" i="1"/>
  <c r="R81" i="1" s="1"/>
  <c r="Q23" i="1"/>
  <c r="R23" i="1" s="1"/>
  <c r="Q130" i="1"/>
  <c r="R130" i="1" s="1"/>
  <c r="Q38" i="1"/>
  <c r="R38" i="1" s="1"/>
  <c r="Q34" i="1"/>
  <c r="R34" i="1" s="1"/>
  <c r="Q58" i="1"/>
  <c r="R58" i="1" s="1"/>
  <c r="Q13" i="1"/>
  <c r="R13" i="1" s="1"/>
  <c r="Q175" i="1"/>
  <c r="R175" i="1" s="1"/>
  <c r="Q157" i="1"/>
  <c r="R157" i="1" s="1"/>
  <c r="Q180" i="1"/>
  <c r="R180" i="1" s="1"/>
  <c r="Q27" i="1"/>
  <c r="R27" i="1" s="1"/>
  <c r="Q43" i="1"/>
  <c r="R43" i="1" s="1"/>
  <c r="Q80" i="1"/>
  <c r="R80" i="1" s="1"/>
  <c r="Q101" i="1"/>
  <c r="R101" i="1" s="1"/>
  <c r="Q46" i="1"/>
  <c r="R46" i="1" s="1"/>
  <c r="Q123" i="1"/>
  <c r="R123" i="1" s="1"/>
  <c r="Q19" i="1"/>
  <c r="R19" i="1" s="1"/>
  <c r="Q10" i="1"/>
  <c r="R10" i="1" s="1"/>
  <c r="Q28" i="1"/>
  <c r="R28" i="1" s="1"/>
  <c r="Q50" i="1"/>
  <c r="R50" i="1" s="1"/>
  <c r="Q147" i="1"/>
  <c r="R147" i="1" s="1"/>
  <c r="Q103" i="1"/>
  <c r="R103" i="1" s="1"/>
  <c r="Q56" i="1"/>
  <c r="R56" i="1" s="1"/>
  <c r="Q174" i="1"/>
  <c r="R174" i="1" s="1"/>
  <c r="Q118" i="1"/>
  <c r="R118" i="1" s="1"/>
  <c r="Q177" i="1"/>
  <c r="R177" i="1" s="1"/>
  <c r="Q75" i="1"/>
  <c r="R75" i="1" s="1"/>
  <c r="Q60" i="1"/>
  <c r="R60" i="1" s="1"/>
  <c r="Q77" i="1"/>
  <c r="R77" i="1" s="1"/>
  <c r="Q98" i="1"/>
  <c r="R98" i="1" s="1"/>
  <c r="Q121" i="1"/>
  <c r="R121" i="1" s="1"/>
  <c r="Q170" i="1"/>
  <c r="R170" i="1" s="1"/>
  <c r="Q150" i="1"/>
  <c r="R150" i="1" s="1"/>
  <c r="Q72" i="1"/>
  <c r="R72" i="1" s="1"/>
  <c r="Q116" i="1"/>
  <c r="R116" i="1" s="1"/>
  <c r="Q29" i="1"/>
  <c r="R29" i="1" s="1"/>
  <c r="Q171" i="1"/>
  <c r="R171" i="1" s="1"/>
  <c r="Q86" i="1"/>
  <c r="R86" i="1" s="1"/>
  <c r="Q42" i="1"/>
  <c r="R42" i="1" s="1"/>
  <c r="Q162" i="1"/>
  <c r="R162" i="1" s="1"/>
  <c r="Q35" i="1"/>
  <c r="R35" i="1" s="1"/>
  <c r="Q53" i="1"/>
  <c r="R53" i="1" s="1"/>
  <c r="Q4" i="1"/>
  <c r="R4" i="1" s="1"/>
  <c r="Q41" i="1"/>
  <c r="R41" i="1" s="1"/>
  <c r="Q127" i="1"/>
  <c r="R127" i="1" s="1"/>
  <c r="Q172" i="1"/>
  <c r="R172" i="1" s="1"/>
  <c r="Q33" i="1"/>
  <c r="R33" i="1" s="1"/>
  <c r="Q151" i="1"/>
  <c r="R151" i="1" s="1"/>
  <c r="Q24" i="1"/>
  <c r="R24" i="1" s="1"/>
  <c r="Q95" i="1"/>
  <c r="R95" i="1" s="1"/>
  <c r="Q48" i="1"/>
  <c r="R48" i="1" s="1"/>
  <c r="Q84" i="1"/>
  <c r="R84" i="1" s="1"/>
  <c r="Q49" i="1"/>
  <c r="R49" i="1" s="1"/>
  <c r="Q158" i="1"/>
  <c r="R158" i="1" s="1"/>
  <c r="Q39" i="1"/>
  <c r="R39" i="1" s="1"/>
  <c r="Q93" i="1"/>
  <c r="R93" i="1" s="1"/>
  <c r="Q143" i="1"/>
  <c r="R143" i="1" s="1"/>
  <c r="Q71" i="1"/>
  <c r="R71" i="1" s="1"/>
  <c r="Q54" i="1"/>
  <c r="R54" i="1" s="1"/>
  <c r="Q102" i="1"/>
  <c r="R102" i="1" s="1"/>
  <c r="Q82" i="1"/>
  <c r="R82" i="1" s="1"/>
  <c r="Q106" i="1"/>
  <c r="R106" i="1" s="1"/>
  <c r="Q155" i="1"/>
  <c r="R155" i="1" s="1"/>
  <c r="Q94" i="1"/>
  <c r="R94" i="1" s="1"/>
  <c r="Q159" i="1"/>
  <c r="R159" i="1" s="1"/>
  <c r="Q141" i="1"/>
  <c r="R141" i="1" s="1"/>
  <c r="Q129" i="1"/>
  <c r="R129" i="1" s="1"/>
  <c r="Q108" i="1"/>
  <c r="R108" i="1" s="1"/>
  <c r="Q51" i="1"/>
  <c r="R51" i="1" s="1"/>
  <c r="Q160" i="1"/>
  <c r="R160" i="1" s="1"/>
  <c r="Q16" i="1"/>
  <c r="R16" i="1" s="1"/>
  <c r="Q107" i="1"/>
  <c r="R107" i="1" s="1"/>
  <c r="Q88" i="1"/>
  <c r="R88" i="1" s="1"/>
  <c r="Q109" i="1"/>
  <c r="R109" i="1" s="1"/>
  <c r="Q45" i="1"/>
  <c r="R45" i="1" s="1"/>
  <c r="Q146" i="1"/>
  <c r="R146" i="1" s="1"/>
  <c r="Q153" i="1"/>
  <c r="R153" i="1" s="1"/>
  <c r="Q89" i="1"/>
  <c r="R89" i="1" s="1"/>
  <c r="Q25" i="1"/>
  <c r="R25" i="1" s="1"/>
  <c r="Q182" i="1"/>
  <c r="R182" i="1" s="1"/>
  <c r="Q11" i="1"/>
  <c r="R11" i="1" s="1"/>
  <c r="Q68" i="1"/>
  <c r="R68" i="1" s="1"/>
  <c r="R2" i="1" l="1"/>
  <c r="R183" i="1"/>
</calcChain>
</file>

<file path=xl/sharedStrings.xml><?xml version="1.0" encoding="utf-8"?>
<sst xmlns="http://schemas.openxmlformats.org/spreadsheetml/2006/main" count="751" uniqueCount="248">
  <si>
    <t>Primary source</t>
  </si>
  <si>
    <t>Secondary source</t>
  </si>
  <si>
    <t>Drainage area (km^2)</t>
  </si>
  <si>
    <t>Drainage area (m^2)</t>
  </si>
  <si>
    <t>D50 (mm)</t>
  </si>
  <si>
    <t>Width (m)</t>
  </si>
  <si>
    <t>Depth (m)</t>
  </si>
  <si>
    <t>Slope</t>
  </si>
  <si>
    <t>tau_*c (constant)</t>
  </si>
  <si>
    <t>tau_*c (slope dependent)</t>
  </si>
  <si>
    <t>tau_*bf</t>
  </si>
  <si>
    <t>D50 (m)</t>
  </si>
  <si>
    <t>tau_bf</t>
  </si>
  <si>
    <t>Phillips et al., 2022</t>
  </si>
  <si>
    <t>Agouridis et al., 2011 and Brockman, 2010</t>
  </si>
  <si>
    <t>Eagle Creek at Sadieville</t>
  </si>
  <si>
    <t>Site name</t>
  </si>
  <si>
    <t>Andrews 1984</t>
  </si>
  <si>
    <t>Chalk Creek near Nathrop</t>
  </si>
  <si>
    <t>Castle Creek near Aspen</t>
  </si>
  <si>
    <t>Williams Fork near Leal</t>
  </si>
  <si>
    <t>Williams Fork at mouth near Hamilton</t>
  </si>
  <si>
    <t>Little Snake River near Dixon</t>
  </si>
  <si>
    <t>Andrews, 2000</t>
  </si>
  <si>
    <t>East Fork Virgin River near Springdale, UT</t>
  </si>
  <si>
    <t>Bent and Waite, 2013</t>
  </si>
  <si>
    <t>Wading River near Norton, MA</t>
  </si>
  <si>
    <t>Green River at Williamstown, MA</t>
  </si>
  <si>
    <t>Mill River at Northhampton, MA</t>
  </si>
  <si>
    <t>GREEN RIVER NEAR COLRAIN, MA</t>
  </si>
  <si>
    <t>CHARLES RIVER AT DOVER, MA</t>
  </si>
  <si>
    <t>NORTH RIVER AT SHATTUCKVILLE, MA</t>
  </si>
  <si>
    <t>Chaplin, 2005</t>
  </si>
  <si>
    <t>Wapwallopen Creek near Wapwallopen Pa.</t>
  </si>
  <si>
    <t>Quittapahilla Creek near Bellegrove, PA</t>
  </si>
  <si>
    <t>JORDAN CREEK NEAR SCHNECKSVILLE, PA</t>
  </si>
  <si>
    <t>Little Lehigh Creek near Allentown, PA</t>
  </si>
  <si>
    <t>Spring Creek near Milesburg, PA</t>
  </si>
  <si>
    <t>Buffalo Creek near Freeport Pa.</t>
  </si>
  <si>
    <t>West Branch French Creek near Lowville Pa.</t>
  </si>
  <si>
    <t>Schuylkill River at Landingville Pa.</t>
  </si>
  <si>
    <t>East Mahantango Creek near Dalmatia Pa.</t>
  </si>
  <si>
    <t>Yellow Breeches Creek near Camp Hill, PA</t>
  </si>
  <si>
    <t>Little Shenango River at Greenville Pa.</t>
  </si>
  <si>
    <t>Bedload xport rate, S dependent tau_*c (m^3/s)</t>
  </si>
  <si>
    <t>Bedload xport rate, S dependent tau_*c (m^3/yr)</t>
  </si>
  <si>
    <t>Cinotto, 2003</t>
  </si>
  <si>
    <t>West Branch Brandywine Creek at Coatesville Pa.</t>
  </si>
  <si>
    <t>West Branch Brandywine Creek at Modena Pa.</t>
  </si>
  <si>
    <t>Chester Creek near Chester Pa.</t>
  </si>
  <si>
    <t xml:space="preserve">Manatawny Creek near Pottstown Pa. </t>
  </si>
  <si>
    <t>Dutnell, 2000; Garday et al., 2000</t>
  </si>
  <si>
    <t>BARON FORK AT ELDON, OK</t>
  </si>
  <si>
    <t>Elliott and Cartier, 1986</t>
  </si>
  <si>
    <t>Dry Fork near DeBeque</t>
  </si>
  <si>
    <t>STEWART GULCH AB WEST FORK NR RIO BLANCO, CO</t>
  </si>
  <si>
    <t>BLACK SULPHUR CREEK NEAR RIO BLANCO, CO.</t>
  </si>
  <si>
    <t>WILLOW CREEK NEAR RIO BLANCO, CO.</t>
  </si>
  <si>
    <t>YELLOW CREEK NEAR WHITE RIVER, CO.</t>
  </si>
  <si>
    <t>Parachute Creek near Grand Valley</t>
  </si>
  <si>
    <t>PICEANCE CREEK BELOW RIO BLANCO, CO.</t>
  </si>
  <si>
    <t>Piceance Creek below Gardenhire Gulch</t>
  </si>
  <si>
    <t>Emmett, 1972</t>
  </si>
  <si>
    <t>Squirrel Creek at Tonsina</t>
  </si>
  <si>
    <t>Little Chena River at Fairbanks</t>
  </si>
  <si>
    <t>Emmett, 1975</t>
  </si>
  <si>
    <t>Road Creek near mouth</t>
  </si>
  <si>
    <t>Warm Springs Creek near mouth</t>
  </si>
  <si>
    <t>Germania Creek near mouth</t>
  </si>
  <si>
    <t>Squaw Creek near mouth</t>
  </si>
  <si>
    <t>Herd Creek near mouth</t>
  </si>
  <si>
    <t>Valley Creek near mouth</t>
  </si>
  <si>
    <t>Basin Creek near mouth</t>
  </si>
  <si>
    <t>Yankee Fork near mouth</t>
  </si>
  <si>
    <t>Foster, 2012</t>
  </si>
  <si>
    <t>South Fork Little Wind River above Reservoir near Ft Washakie, WY</t>
  </si>
  <si>
    <t>East Fork River near Big Sandy, WY</t>
  </si>
  <si>
    <t>Rock Creek above King Canyon Canal near Arlington, WY</t>
  </si>
  <si>
    <t>South Fork Shoshone River near Valley, WY</t>
  </si>
  <si>
    <t>Slater Fork near Slater, CO</t>
  </si>
  <si>
    <t>Keaton et al., 2005</t>
  </si>
  <si>
    <t>Big Cedar Creek near Lebanon. Va.</t>
  </si>
  <si>
    <t>Linville Creek at Broadway. Va.</t>
  </si>
  <si>
    <t>Bluestone River at Falls Mills. Va.</t>
  </si>
  <si>
    <t>Town Creek near OldTown. Md.</t>
  </si>
  <si>
    <t>Middle Fork Holston River at Seven Mile Ford. Va.</t>
  </si>
  <si>
    <t>Passage Creek near Buckton. Va.</t>
  </si>
  <si>
    <t>SMITH CREEK NEAR NEW MARKET, VA</t>
  </si>
  <si>
    <t>Potts Creek near Covington. Va.</t>
  </si>
  <si>
    <t>Dunlap Creek near Covington. Va.</t>
  </si>
  <si>
    <t>Back Creek near Jones Springs. W.Va.</t>
  </si>
  <si>
    <t>King et al., 2004; Mueller et al., 2005</t>
  </si>
  <si>
    <t>Squaw Creek below Bruno Creek near Clayton, ID</t>
  </si>
  <si>
    <t>Valley Creek at Stanley, ID</t>
  </si>
  <si>
    <t>South Fork Salmon River near Krassel Ranger Station, ID</t>
  </si>
  <si>
    <t>Krstolic and Chaplin, 2007</t>
  </si>
  <si>
    <t>Cat Point Creek near Montross, VA</t>
  </si>
  <si>
    <t>Lawlor, 2004</t>
  </si>
  <si>
    <t>Shaughnessy Creek near Libby</t>
  </si>
  <si>
    <t>Dry Creek near Superior</t>
  </si>
  <si>
    <t>NEVADA CR AB RESERVOIR, NR HELMVILLE, MT</t>
  </si>
  <si>
    <t>Middle Fork Rock Creek near Philipsburg</t>
  </si>
  <si>
    <t>Racetrack Creek below Granite Creek near Anaconda</t>
  </si>
  <si>
    <t>Flint Creek at Maxville</t>
  </si>
  <si>
    <t>Big Creek at Big Creek Ranger Station near Columbia Falls</t>
  </si>
  <si>
    <t>Lotspeich, 2009</t>
  </si>
  <si>
    <t>Buffalo Creek near Hampden Sydney, VA</t>
  </si>
  <si>
    <t>Sandy River near Danville, VA</t>
  </si>
  <si>
    <t>North Fork Rivanna River near Earlysville, VA</t>
  </si>
  <si>
    <t>Mechums River near White Hall, VA</t>
  </si>
  <si>
    <t>McCandless and Everett, 2002</t>
  </si>
  <si>
    <t>Deer Creek at Rocks, Md.</t>
  </si>
  <si>
    <t>Seneca Creek at Dawsonville</t>
  </si>
  <si>
    <t>Big Pipe Creek at Bruceville</t>
  </si>
  <si>
    <t>McCandless and Everett, 2002; Li et al., 2015</t>
  </si>
  <si>
    <t>Western Run at Western Run</t>
  </si>
  <si>
    <t>Big Elk Creek at Elk Mills, Md.</t>
  </si>
  <si>
    <t>Bennett Creek at Park Mills, Md.</t>
  </si>
  <si>
    <t>Little Falls at Blue Mount, Md.</t>
  </si>
  <si>
    <t>McCandless, 2003</t>
  </si>
  <si>
    <t>Bear Creek at Friendsville</t>
  </si>
  <si>
    <t>SIDELING HILL CREEK NEAR BELLEGROVE, MD</t>
  </si>
  <si>
    <t>Sideling Hill Creek near Bellegrove</t>
  </si>
  <si>
    <t>Messinger, 2009</t>
  </si>
  <si>
    <t>West Fork Little Kanawha River near Rocksdale, WV</t>
  </si>
  <si>
    <t>Metcalf et al., 2009, Li et al., 2015</t>
  </si>
  <si>
    <t>ECONFINA RIVER NEAR PERRY, FLA.</t>
  </si>
  <si>
    <t>Metcalf, 2004</t>
  </si>
  <si>
    <t>Tired Creek near Cairo GA</t>
  </si>
  <si>
    <t>Big Coldwater Creek near Milton FL</t>
  </si>
  <si>
    <t>BIG COLDWATER CREEK NR MILTON, FLA.</t>
  </si>
  <si>
    <t>FISH RIVER NEAR SILVER HILL AL</t>
  </si>
  <si>
    <t>Bear Creek near Youngstown FL</t>
  </si>
  <si>
    <t>Little River near Midway FL</t>
  </si>
  <si>
    <t>Alaqua Creek near Portland FL</t>
  </si>
  <si>
    <t>Metcalf, 2004; Li et al., 2015</t>
  </si>
  <si>
    <t>New River near Lake Butler</t>
  </si>
  <si>
    <t>Brushy Creek near Walnut Hill</t>
  </si>
  <si>
    <t>Fenholloway River near Foley</t>
  </si>
  <si>
    <t>Bear Creek near Youngstown</t>
  </si>
  <si>
    <t>Deep Creek near Suwannee Valley</t>
  </si>
  <si>
    <t>Shoal River near Mossy Head</t>
  </si>
  <si>
    <t>Minear and Wright, 2013</t>
  </si>
  <si>
    <t>MERCED R A HAPPY ISLES BRIDGE NR YOSEMITE CA</t>
  </si>
  <si>
    <t>Mistak and Stille, 2008</t>
  </si>
  <si>
    <t>Iron River at Caspian MI</t>
  </si>
  <si>
    <t>Sturgeon River near Foster City MI</t>
  </si>
  <si>
    <t>Peshekee River near Champion MI</t>
  </si>
  <si>
    <t>Mulvihill et al., 2006</t>
  </si>
  <si>
    <t>IRONDEQUOIT CR ABOVE BLOSSOM RD NEAR ROCHESTER NY</t>
  </si>
  <si>
    <t>Mulvihill et al., 2009</t>
  </si>
  <si>
    <t>North Branch of Foulertons Brook at Roseland, NJ</t>
  </si>
  <si>
    <t>Catherine Creek at Montour Falls, NY</t>
  </si>
  <si>
    <t>Flint Creek at Phelps, NY</t>
  </si>
  <si>
    <t>Irondequoit Creek at Railroad Mills near Fischers, NY</t>
  </si>
  <si>
    <t>Plum Brook near Grantville, NY</t>
  </si>
  <si>
    <t>Little Hoosic River at Petersburg, NY</t>
  </si>
  <si>
    <t>ESOPUS CREEK AT ALLABEN NY</t>
  </si>
  <si>
    <t>Esopus Creek at Allaben, NY</t>
  </si>
  <si>
    <t>Independence River at Donnattsburg, NY</t>
  </si>
  <si>
    <t>Cazenovia Creek at Ebenezer, NY</t>
  </si>
  <si>
    <t>East Branch Au Sable River at Au Sable Forks, NY</t>
  </si>
  <si>
    <t>Fishkill Creek at Hopewell Junction, NY</t>
  </si>
  <si>
    <t>Otselic River near Upper Lisle, NY</t>
  </si>
  <si>
    <t>Tenmile River near Gaylordsville, CT</t>
  </si>
  <si>
    <t>Tonawanda Creek at Rapids, NY</t>
  </si>
  <si>
    <t>West Branch Au Sable River near Lake Placid, NY</t>
  </si>
  <si>
    <t>Moose River at McKeever, NY</t>
  </si>
  <si>
    <t>Pugh and Redman, 2019; estimated discharge from USGS data</t>
  </si>
  <si>
    <t>KIAMICHI RIVER NEAR BIG CEDAR, OK</t>
  </si>
  <si>
    <t>Rachol and Boley-Morse, 2009</t>
  </si>
  <si>
    <t>Wanadoga Creek near Battle Creek, MI</t>
  </si>
  <si>
    <t>Flowerfield Creek near Flowerfield, MI</t>
  </si>
  <si>
    <t>Prairie River near Nottawa, MI</t>
  </si>
  <si>
    <t>Augusta Creek near Augusta, MI</t>
  </si>
  <si>
    <t>Portage River at W Avenue near Vicksburg, MI</t>
  </si>
  <si>
    <t>North Branch Pentwater River near Pentwater,</t>
  </si>
  <si>
    <t>Kalamazoo River near Marengo, MI</t>
  </si>
  <si>
    <t>Portage River at Tiplady Road near Pinckney,</t>
  </si>
  <si>
    <t>Sturgeon River near Wolverine, MI</t>
  </si>
  <si>
    <t>St. Joseph River at Clarendon, MI</t>
  </si>
  <si>
    <t>Coldwater River near Hodunk, MI</t>
  </si>
  <si>
    <t>Pigeon River at Afton, MI</t>
  </si>
  <si>
    <t>Big Sable River near Freesoil, MI</t>
  </si>
  <si>
    <t>South Branch Flint River near Columbiaville,</t>
  </si>
  <si>
    <t>East Branch Pine River near Tustin, MI</t>
  </si>
  <si>
    <t>Rabbit River near Hopkins, MI</t>
  </si>
  <si>
    <t>Middle Branch Ontonagon River near Paulding,</t>
  </si>
  <si>
    <t>Red Cedar River near Williamston, MI</t>
  </si>
  <si>
    <t>St. Joseph River near Burlington, MI</t>
  </si>
  <si>
    <t>Galien River near Sawyer, MI</t>
  </si>
  <si>
    <t>Middle Branch Black River near South Haven,</t>
  </si>
  <si>
    <t>Pine River at High School Bridge near Hoxeyv</t>
  </si>
  <si>
    <t>Belle River at Memphis, MI</t>
  </si>
  <si>
    <t>Thornapple River near Hastings, MI</t>
  </si>
  <si>
    <t>Mill Creek near Avoca, MI</t>
  </si>
  <si>
    <t>North Branch Clinton River near Meade, MI</t>
  </si>
  <si>
    <t>Schumm, 1960; Li et al., 2015</t>
  </si>
  <si>
    <t>Paradise Creek near Paradise, KS</t>
  </si>
  <si>
    <t>Sherwood and Huitger, 2005</t>
  </si>
  <si>
    <t>Beaver Creek near Springfield, OH</t>
  </si>
  <si>
    <t>GREENVILLE CREEK NEAR BRADFORD OH</t>
  </si>
  <si>
    <t>Eagle Creek at Phalanx Station</t>
  </si>
  <si>
    <t>Yellow Creek near Hammondsville</t>
  </si>
  <si>
    <t>Salt Creek</t>
  </si>
  <si>
    <t>Clear Creek near Rockbridge</t>
  </si>
  <si>
    <t>Shade River near Chester, OH</t>
  </si>
  <si>
    <t>Sherwood and Huitger, 2005; Li et al., 2015</t>
  </si>
  <si>
    <t>Beaver Creek</t>
  </si>
  <si>
    <t>Soar and Thorne, 2001</t>
  </si>
  <si>
    <t>South, nr. Parkersburg, NC</t>
  </si>
  <si>
    <t>Mud, nr. Lewsburg, KY</t>
  </si>
  <si>
    <t>Brouillets Creek, nr. Universal, IN</t>
  </si>
  <si>
    <t>Cossatot, nr. Dequeen, AR</t>
  </si>
  <si>
    <t>Red, Clay City, KY</t>
  </si>
  <si>
    <t>Torizzo and pitlick, 2004</t>
  </si>
  <si>
    <t>Rock Creek, CO</t>
  </si>
  <si>
    <t>Clear Creek, CO</t>
  </si>
  <si>
    <t>Westergard et al., 2005</t>
  </si>
  <si>
    <t>Little Delaware River</t>
  </si>
  <si>
    <t>Tioughnioga River</t>
  </si>
  <si>
    <t>Williams, 1978</t>
  </si>
  <si>
    <t>Rio Fernando de Taos near Taos, NM</t>
  </si>
  <si>
    <t>Rock Creek near Toponas, CO</t>
  </si>
  <si>
    <t>White River near Soldier Summit, UT</t>
  </si>
  <si>
    <t>MUDDY CREEK NEAR SHOSHONI, WY</t>
  </si>
  <si>
    <t>Embudo Creek at Dixon, NM</t>
  </si>
  <si>
    <t>Huntington Creek near Huntington, UT</t>
  </si>
  <si>
    <t>Cocolamus Creek near Millerstown, PA</t>
  </si>
  <si>
    <t>Tygart River nr Daily, WV</t>
  </si>
  <si>
    <t>Towanda Creek near Monroeton PA.</t>
  </si>
  <si>
    <t>PATTERSON CREEK NEAR HEADSVILLE, WV</t>
  </si>
  <si>
    <t>South Chickamauga Creek, GA</t>
  </si>
  <si>
    <t>Williams, 1978; Li et al., 2015</t>
  </si>
  <si>
    <t>San Francisco River near Reserve, New Mexico</t>
  </si>
  <si>
    <t>Discharge (m^3/s)</t>
  </si>
  <si>
    <t>Discharge (m^3/yr)</t>
  </si>
  <si>
    <t>Bedrock incising?</t>
  </si>
  <si>
    <t>Lithology?</t>
  </si>
  <si>
    <t>Y</t>
  </si>
  <si>
    <t>ig/met</t>
  </si>
  <si>
    <t>sed</t>
  </si>
  <si>
    <t>Relief?</t>
  </si>
  <si>
    <t>Headwaters elev (ft)</t>
  </si>
  <si>
    <t>Mouth elev (ft)</t>
  </si>
  <si>
    <t>Distance as the crow flies (mi)</t>
  </si>
  <si>
    <t>unclear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</si>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</sst>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 (Body)"/>
    </font>
    <font>
      <sz val="12"/>
      <color rgb="FF00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2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3" fillId="0" borderId="0" xfId="0" applyNumberFormat="1" applyFont="1"/>
    <xf numFmtId="0" fontId="6" fillId="0" borderId="0" xfId="0" applyFont="1"/>
    <xf numFmtId="2" fontId="7" fillId="0" borderId="0" xfId="0" applyNumberFormat="1" applyFont="1" applyAlignment="1">
      <alignment horizontal="right"/>
    </xf>
    <xf numFmtId="0" fontId="0" fillId="2" borderId="0" xfId="0" applyFill="1"/>
    <xf numFmtId="2" fontId="0" fillId="2" borderId="0" xfId="0" applyNumberFormat="1" applyFill="1"/>
    <xf numFmtId="2" fontId="5" fillId="2" borderId="0" xfId="0" applyNumberFormat="1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6" fillId="2" borderId="0" xfId="0" applyFont="1" applyFill="1"/>
    <xf numFmtId="2" fontId="7" fillId="2" borderId="0" xfId="0" applyNumberFormat="1" applyFont="1" applyFill="1" applyAlignment="1">
      <alignment horizontal="right"/>
    </xf>
    <xf numFmtId="2" fontId="4" fillId="2" borderId="0" xfId="0" applyNumberFormat="1" applyFont="1" applyFill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2" fontId="0" fillId="3" borderId="0" xfId="0" applyNumberFormat="1" applyFill="1"/>
    <xf numFmtId="2" fontId="5" fillId="3" borderId="0" xfId="0" applyNumberFormat="1" applyFont="1" applyFill="1" applyAlignment="1">
      <alignment horizontal="right"/>
    </xf>
    <xf numFmtId="0" fontId="0" fillId="2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2" fontId="0" fillId="4" borderId="0" xfId="0" applyNumberFormat="1" applyFill="1"/>
    <xf numFmtId="2" fontId="5" fillId="4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2" fontId="4" fillId="3" borderId="0" xfId="0" applyNumberFormat="1" applyFont="1" applyFill="1" applyAlignment="1">
      <alignment horizontal="right"/>
    </xf>
    <xf numFmtId="2" fontId="3" fillId="2" borderId="0" xfId="0" applyNumberFormat="1" applyFont="1" applyFill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5741-355E-0B42-8071-04F06FDE5570}">
  <dimension ref="A1:R183"/>
  <sheetViews>
    <sheetView zoomScale="120" zoomScaleNormal="120" workbookViewId="0">
      <pane ySplit="1" topLeftCell="A2" activePane="bottomLeft" state="frozen"/>
      <selection pane="bottomLeft" activeCell="A21" sqref="A21:XFD21"/>
    </sheetView>
  </sheetViews>
  <sheetFormatPr baseColWidth="10" defaultRowHeight="16" x14ac:dyDescent="0.2"/>
  <cols>
    <col min="1" max="1" width="19.83203125" bestFit="1" customWidth="1"/>
    <col min="2" max="2" width="69.5" bestFit="1" customWidth="1"/>
    <col min="3" max="3" width="52.83203125" bestFit="1" customWidth="1"/>
    <col min="4" max="4" width="19.1640625" bestFit="1" customWidth="1"/>
    <col min="5" max="5" width="20.1640625" bestFit="1" customWidth="1"/>
    <col min="6" max="6" width="22.5" bestFit="1" customWidth="1"/>
    <col min="7" max="7" width="21" bestFit="1" customWidth="1"/>
    <col min="8" max="8" width="10.5" bestFit="1" customWidth="1"/>
    <col min="9" max="9" width="10.5" customWidth="1"/>
    <col min="10" max="11" width="11" bestFit="1" customWidth="1"/>
    <col min="12" max="12" width="9.1640625" bestFit="1" customWidth="1"/>
    <col min="13" max="13" width="18.6640625" bestFit="1" customWidth="1"/>
    <col min="14" max="14" width="27" bestFit="1" customWidth="1"/>
    <col min="15" max="15" width="10.1640625" bestFit="1" customWidth="1"/>
    <col min="16" max="16" width="12.1640625" bestFit="1" customWidth="1"/>
    <col min="17" max="17" width="49.83203125" bestFit="1" customWidth="1"/>
    <col min="18" max="18" width="50.83203125" bestFit="1" customWidth="1"/>
  </cols>
  <sheetData>
    <row r="1" spans="1:18" s="1" customFormat="1" ht="19" x14ac:dyDescent="0.25">
      <c r="A1" s="1" t="s">
        <v>1</v>
      </c>
      <c r="B1" s="1" t="s">
        <v>0</v>
      </c>
      <c r="C1" s="1" t="s">
        <v>16</v>
      </c>
      <c r="D1" s="1" t="s">
        <v>235</v>
      </c>
      <c r="E1" s="1" t="s">
        <v>236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12</v>
      </c>
      <c r="P1" s="1" t="s">
        <v>10</v>
      </c>
      <c r="Q1" s="1" t="s">
        <v>44</v>
      </c>
      <c r="R1" s="1" t="s">
        <v>45</v>
      </c>
    </row>
    <row r="2" spans="1:18" s="9" customFormat="1" x14ac:dyDescent="0.2">
      <c r="A2" s="9" t="s">
        <v>13</v>
      </c>
      <c r="B2" s="9" t="s">
        <v>150</v>
      </c>
      <c r="C2" s="9" t="s">
        <v>155</v>
      </c>
      <c r="D2" s="10">
        <v>19.198821989376004</v>
      </c>
      <c r="E2" s="9">
        <f>D2*31500000</f>
        <v>604762892.66534412</v>
      </c>
      <c r="F2" s="11">
        <v>113.70056099999999</v>
      </c>
      <c r="G2" s="9">
        <f>F2*1000000</f>
        <v>113700561</v>
      </c>
      <c r="H2" s="9">
        <f>I2 * 1000</f>
        <v>45.72</v>
      </c>
      <c r="I2" s="9">
        <v>4.5719999999999997E-2</v>
      </c>
      <c r="J2" s="10">
        <v>18.25752</v>
      </c>
      <c r="K2" s="10">
        <v>1.2</v>
      </c>
      <c r="L2" s="9">
        <v>2E-3</v>
      </c>
      <c r="M2" s="9">
        <v>4.9500000000000002E-2</v>
      </c>
      <c r="N2" s="9">
        <f>0.15 * L2^(0.25)</f>
        <v>3.1721137903216928E-2</v>
      </c>
      <c r="O2" s="9">
        <f>1000*9.81*K2*L2</f>
        <v>23.544</v>
      </c>
      <c r="P2" s="9">
        <f>O2/(1650*9.81*I2)</f>
        <v>3.1814205042551502E-2</v>
      </c>
      <c r="Q2" s="9">
        <f>3.97 * (SQRT(1.65)) * (SQRT(9.81)) * ((P2-N2)^(3/2)) * ((I2)^(3/2)) * J2</f>
        <v>2.5595442821401718E-6</v>
      </c>
      <c r="R2" s="9">
        <f>Q2 * 31500000</f>
        <v>80.625644887415419</v>
      </c>
    </row>
    <row r="3" spans="1:18" x14ac:dyDescent="0.2">
      <c r="A3" t="s">
        <v>13</v>
      </c>
      <c r="B3" t="s">
        <v>170</v>
      </c>
      <c r="C3" t="s">
        <v>171</v>
      </c>
      <c r="D3" s="2">
        <v>1.6706939489280002</v>
      </c>
      <c r="E3">
        <f>D3*31500000</f>
        <v>52626859.391232006</v>
      </c>
      <c r="F3" s="5">
        <v>125.09651699999998</v>
      </c>
      <c r="G3">
        <f>F3*1000000</f>
        <v>125096516.99999997</v>
      </c>
      <c r="H3">
        <f>I3 * 1000</f>
        <v>6.9999999999999993E-2</v>
      </c>
      <c r="I3">
        <v>6.9999999999999994E-5</v>
      </c>
      <c r="J3" s="2">
        <v>16.916399999999999</v>
      </c>
      <c r="K3" s="2">
        <v>0.37</v>
      </c>
      <c r="L3">
        <v>6.0000000000000002E-5</v>
      </c>
      <c r="M3">
        <v>4.9500000000000002E-2</v>
      </c>
      <c r="N3">
        <f>0.15 * L3^(0.25)</f>
        <v>1.3201676051900898E-2</v>
      </c>
      <c r="O3">
        <f>1000*9.81*K3*L3</f>
        <v>0.217782</v>
      </c>
      <c r="P3">
        <f>O3/(1650*9.81*I3)</f>
        <v>0.19220779220779222</v>
      </c>
      <c r="Q3">
        <f>3.97 * (SQRT(1.65)) * (SQRT(9.81)) * ((P3-N3)^(3/2)) * ((I3)^(3/2)) * J3</f>
        <v>1.1984606890628264E-5</v>
      </c>
      <c r="R3">
        <f>Q3 * 31500000</f>
        <v>377.51511705479032</v>
      </c>
    </row>
    <row r="4" spans="1:18" x14ac:dyDescent="0.2">
      <c r="A4" t="s">
        <v>13</v>
      </c>
      <c r="B4" t="s">
        <v>32</v>
      </c>
      <c r="C4" s="3" t="s">
        <v>36</v>
      </c>
      <c r="D4" s="2">
        <v>17.103375341568</v>
      </c>
      <c r="E4">
        <f>D4*31500000</f>
        <v>538756323.25939202</v>
      </c>
      <c r="F4" s="5">
        <v>209.27119199999999</v>
      </c>
      <c r="G4">
        <f>F4*1000000</f>
        <v>209271191.99999997</v>
      </c>
      <c r="H4">
        <f>I4 * 1000</f>
        <v>24.4</v>
      </c>
      <c r="I4">
        <v>2.4399999999999998E-2</v>
      </c>
      <c r="J4" s="2">
        <f>63.7*0.3048</f>
        <v>19.415760000000002</v>
      </c>
      <c r="K4" s="2">
        <v>1.1033759999999999</v>
      </c>
      <c r="L4">
        <v>1E-3</v>
      </c>
      <c r="M4">
        <v>4.9500000000000002E-2</v>
      </c>
      <c r="N4">
        <f>0.15 * L4^(0.25)</f>
        <v>2.6674191150583844E-2</v>
      </c>
      <c r="O4">
        <f>1000*9.81*K4*L4</f>
        <v>10.824118559999999</v>
      </c>
      <c r="P4">
        <f>O4/(1650*9.81*I4)</f>
        <v>2.7406259314456036E-2</v>
      </c>
      <c r="Q4">
        <f>3.97 * (SQRT(1.65)) * (SQRT(9.81)) * ((P4-N4)^(3/2)) * ((I4)^(3/2)) * J4</f>
        <v>2.3411724136196122E-5</v>
      </c>
      <c r="R4">
        <f>Q4 * 31500000</f>
        <v>737.46931029017787</v>
      </c>
    </row>
    <row r="5" spans="1:18" x14ac:dyDescent="0.2">
      <c r="A5" t="s">
        <v>13</v>
      </c>
      <c r="B5" t="s">
        <v>170</v>
      </c>
      <c r="C5" t="s">
        <v>184</v>
      </c>
      <c r="D5" s="2">
        <v>11.411689176576001</v>
      </c>
      <c r="E5">
        <f>D5*31500000</f>
        <v>359468209.06214404</v>
      </c>
      <c r="F5" s="5">
        <v>572.38779</v>
      </c>
      <c r="G5">
        <f>F5*1000000</f>
        <v>572387790</v>
      </c>
      <c r="H5">
        <f>I5 * 1000</f>
        <v>6</v>
      </c>
      <c r="I5">
        <v>6.0000000000000001E-3</v>
      </c>
      <c r="J5" s="2">
        <v>23.378160000000001</v>
      </c>
      <c r="K5" s="2">
        <v>0.78</v>
      </c>
      <c r="L5">
        <v>3.2000000000000003E-4</v>
      </c>
      <c r="M5">
        <v>4.9500000000000002E-2</v>
      </c>
      <c r="N5">
        <f>0.15 * L5^(0.25)</f>
        <v>2.0062209149292663E-2</v>
      </c>
      <c r="O5">
        <f>1000*9.81*K5*L5</f>
        <v>2.4485760000000001</v>
      </c>
      <c r="P5">
        <f>O5/(1650*9.81*I5)</f>
        <v>2.5212121212121213E-2</v>
      </c>
      <c r="Q5">
        <f>3.97 * (SQRT(1.65)) * (SQRT(9.81)) * ((P5-N5)^(3/2)) * ((I5)^(3/2)) * J5</f>
        <v>6.4136300400467384E-5</v>
      </c>
      <c r="R5">
        <f>Q5 * 31500000</f>
        <v>2020.2934626147226</v>
      </c>
    </row>
    <row r="6" spans="1:18" x14ac:dyDescent="0.2">
      <c r="A6" t="s">
        <v>13</v>
      </c>
      <c r="B6" t="s">
        <v>25</v>
      </c>
      <c r="C6" t="s">
        <v>26</v>
      </c>
      <c r="D6" s="2">
        <v>8.3534697446399999</v>
      </c>
      <c r="E6">
        <f>D6*31500000</f>
        <v>263134296.95616001</v>
      </c>
      <c r="F6" s="5">
        <v>112.14656699999999</v>
      </c>
      <c r="G6">
        <f>F6*1000000</f>
        <v>112146566.99999999</v>
      </c>
      <c r="H6">
        <f>I6 * 1000</f>
        <v>29.64</v>
      </c>
      <c r="I6">
        <v>2.964E-2</v>
      </c>
      <c r="J6" s="2">
        <v>12.39012</v>
      </c>
      <c r="K6" s="2">
        <v>0.71628000000000003</v>
      </c>
      <c r="L6">
        <v>2.3999999999999998E-3</v>
      </c>
      <c r="M6">
        <v>4.9500000000000002E-2</v>
      </c>
      <c r="N6">
        <f>0.15 * L6^(0.25)</f>
        <v>3.3200457591009647E-2</v>
      </c>
      <c r="O6">
        <f>1000*9.81*K6*L6</f>
        <v>16.864096319999998</v>
      </c>
      <c r="P6">
        <f>O6/(1650*9.81*I6)</f>
        <v>3.5150533676849463E-2</v>
      </c>
      <c r="Q6">
        <f>3.97 * (SQRT(1.65)) * (SQRT(9.81)) * ((P6-N6)^(3/2)) * ((I6)^(3/2)) * J6</f>
        <v>8.6963523725867755E-5</v>
      </c>
      <c r="R6">
        <f>Q6 * 31500000</f>
        <v>2739.3509973648343</v>
      </c>
    </row>
    <row r="7" spans="1:18" x14ac:dyDescent="0.2">
      <c r="A7" t="s">
        <v>13</v>
      </c>
      <c r="B7" t="s">
        <v>46</v>
      </c>
      <c r="C7" t="s">
        <v>49</v>
      </c>
      <c r="D7" s="2">
        <v>50.2</v>
      </c>
      <c r="E7">
        <f>D7*31500000</f>
        <v>1581300000</v>
      </c>
      <c r="F7" s="5">
        <v>158.248389</v>
      </c>
      <c r="G7">
        <f>F7*1000000</f>
        <v>158248389</v>
      </c>
      <c r="H7">
        <f>I7 * 1000</f>
        <v>48.099999999999994</v>
      </c>
      <c r="I7">
        <v>4.8099999999999997E-2</v>
      </c>
      <c r="J7" s="2">
        <v>21.2</v>
      </c>
      <c r="K7" s="2">
        <v>1.3</v>
      </c>
      <c r="L7">
        <v>2E-3</v>
      </c>
      <c r="M7">
        <v>4.9500000000000002E-2</v>
      </c>
      <c r="N7">
        <f>0.15 * L7^(0.25)</f>
        <v>3.1721137903216928E-2</v>
      </c>
      <c r="O7">
        <f>1000*9.81*K7*L7</f>
        <v>25.506</v>
      </c>
      <c r="P7">
        <f>O7/(1650*9.81*I7)</f>
        <v>3.276003276003276E-2</v>
      </c>
      <c r="Q7">
        <f>3.97 * (SQRT(1.65)) * (SQRT(9.81)) * ((P7-N7)^(3/2)) * ((I7)^(3/2)) * J7</f>
        <v>1.1961285386414453E-4</v>
      </c>
      <c r="R7">
        <f>Q7 * 31500000</f>
        <v>3767.8048967205527</v>
      </c>
    </row>
    <row r="8" spans="1:18" s="9" customFormat="1" x14ac:dyDescent="0.2">
      <c r="A8" s="9" t="s">
        <v>13</v>
      </c>
      <c r="B8" s="9" t="s">
        <v>127</v>
      </c>
      <c r="C8" s="9" t="s">
        <v>128</v>
      </c>
      <c r="D8" s="10">
        <v>7.36</v>
      </c>
      <c r="E8" s="9">
        <f>D8*31500000</f>
        <v>231840000</v>
      </c>
      <c r="F8" s="11">
        <v>155.39939999999999</v>
      </c>
      <c r="G8" s="9">
        <f>F8*1000000</f>
        <v>155399400</v>
      </c>
      <c r="H8" s="9">
        <f>I8 * 1000</f>
        <v>0.55000000000000004</v>
      </c>
      <c r="I8" s="9">
        <v>5.5000000000000003E-4</v>
      </c>
      <c r="J8" s="10">
        <v>10.9</v>
      </c>
      <c r="K8" s="10">
        <v>1.07</v>
      </c>
      <c r="L8" s="9">
        <v>1.7000000000000001E-4</v>
      </c>
      <c r="M8" s="9">
        <v>4.9500000000000002E-2</v>
      </c>
      <c r="N8" s="9">
        <f>0.15 * L8^(0.25)</f>
        <v>1.7127875181531398E-2</v>
      </c>
      <c r="O8" s="9">
        <f>1000*9.81*K8*L8</f>
        <v>1.7844390000000003</v>
      </c>
      <c r="P8" s="9">
        <f>O8/(1650*9.81*I8)</f>
        <v>0.2004407713498623</v>
      </c>
      <c r="Q8" s="9">
        <f>3.97 * (SQRT(1.65)) * (SQRT(9.81)) * ((P8-N8)^(3/2)) * ((I8)^(3/2)) * J8</f>
        <v>1.7624915483388536E-4</v>
      </c>
      <c r="R8" s="9">
        <f>Q8 * 31500000</f>
        <v>5551.848377267389</v>
      </c>
    </row>
    <row r="9" spans="1:18" s="9" customFormat="1" x14ac:dyDescent="0.2">
      <c r="A9" s="9" t="s">
        <v>13</v>
      </c>
      <c r="B9" s="9" t="s">
        <v>170</v>
      </c>
      <c r="C9" s="9" t="s">
        <v>175</v>
      </c>
      <c r="D9" s="10">
        <v>4.0776259092480007</v>
      </c>
      <c r="E9" s="9">
        <f>D9*31500000</f>
        <v>128445216.14131202</v>
      </c>
      <c r="F9" s="11">
        <v>176.63731799999999</v>
      </c>
      <c r="G9" s="9">
        <f>F9*1000000</f>
        <v>176637318</v>
      </c>
      <c r="H9" s="9">
        <f>I9 * 1000</f>
        <v>1</v>
      </c>
      <c r="I9" s="9">
        <v>1E-3</v>
      </c>
      <c r="J9" s="10">
        <v>15.81912</v>
      </c>
      <c r="K9" s="10">
        <v>0.47</v>
      </c>
      <c r="L9" s="9">
        <v>4.6999999999999999E-4</v>
      </c>
      <c r="M9" s="9">
        <v>4.9500000000000002E-2</v>
      </c>
      <c r="N9" s="9">
        <f>0.15 * L9^(0.25)</f>
        <v>2.2085931636344272E-2</v>
      </c>
      <c r="O9" s="9">
        <f>1000*9.81*K9*L9</f>
        <v>2.1670289999999999</v>
      </c>
      <c r="P9" s="9">
        <f>O9/(1650*9.81*I9)</f>
        <v>0.13387878787878787</v>
      </c>
      <c r="Q9" s="9">
        <f>3.97 * (SQRT(1.65)) * (SQRT(9.81)) * ((P9-N9)^(3/2)) * ((I9)^(3/2)) * J9</f>
        <v>2.986554067565965E-4</v>
      </c>
      <c r="R9" s="9">
        <f>Q9 * 31500000</f>
        <v>9407.6453128327903</v>
      </c>
    </row>
    <row r="10" spans="1:18" s="9" customFormat="1" x14ac:dyDescent="0.2">
      <c r="A10" s="9" t="s">
        <v>13</v>
      </c>
      <c r="B10" s="9" t="s">
        <v>170</v>
      </c>
      <c r="C10" s="9" t="s">
        <v>178</v>
      </c>
      <c r="D10" s="10">
        <v>2.6051498864640004</v>
      </c>
      <c r="E10" s="9">
        <f>D10*31500000</f>
        <v>82062221.423616007</v>
      </c>
      <c r="F10" s="11">
        <v>204.86820899999998</v>
      </c>
      <c r="G10" s="9">
        <f>F10*1000000</f>
        <v>204868208.99999997</v>
      </c>
      <c r="H10" s="9">
        <f>I10 * 1000</f>
        <v>0.38</v>
      </c>
      <c r="I10" s="9">
        <v>3.8000000000000002E-4</v>
      </c>
      <c r="J10" s="10">
        <v>8.3819999999999997</v>
      </c>
      <c r="K10" s="10">
        <v>0.62</v>
      </c>
      <c r="L10" s="9">
        <v>5.0000000000000001E-4</v>
      </c>
      <c r="M10" s="9">
        <v>4.9500000000000002E-2</v>
      </c>
      <c r="N10" s="9">
        <f>0.15 * L10^(0.25)</f>
        <v>2.2430231718318309E-2</v>
      </c>
      <c r="O10" s="9">
        <f>1000*9.81*K10*L10</f>
        <v>3.0411000000000001</v>
      </c>
      <c r="P10" s="9">
        <f>O10/(1650*9.81*I10)</f>
        <v>0.49441786283891548</v>
      </c>
      <c r="Q10" s="9">
        <f>3.97 * (SQRT(1.65)) * (SQRT(9.81)) * ((P10-N10)^(3/2)) * ((I10)^(3/2)) * J10</f>
        <v>3.2157772651452782E-4</v>
      </c>
      <c r="R10" s="9">
        <f>Q10 * 31500000</f>
        <v>10129.698385207626</v>
      </c>
    </row>
    <row r="11" spans="1:18" x14ac:dyDescent="0.2">
      <c r="A11" t="s">
        <v>13</v>
      </c>
      <c r="B11" t="s">
        <v>135</v>
      </c>
      <c r="C11" t="s">
        <v>136</v>
      </c>
      <c r="D11" s="2">
        <v>8.8065392899999999</v>
      </c>
      <c r="E11">
        <f>D11*31500000</f>
        <v>277405987.63499999</v>
      </c>
      <c r="F11" s="5">
        <v>494.68808999999999</v>
      </c>
      <c r="G11">
        <f>F11*1000000</f>
        <v>494688090</v>
      </c>
      <c r="H11">
        <f>I11 * 1000</f>
        <v>0.55000000000000004</v>
      </c>
      <c r="I11">
        <v>5.5000000000000003E-4</v>
      </c>
      <c r="J11" s="2">
        <v>14.1732</v>
      </c>
      <c r="K11" s="2">
        <v>1.3715999999999999</v>
      </c>
      <c r="L11">
        <v>1.7000000000000001E-4</v>
      </c>
      <c r="M11">
        <v>4.9500000000000002E-2</v>
      </c>
      <c r="N11">
        <f>0.15 * L11^(0.25)</f>
        <v>1.7127875181531398E-2</v>
      </c>
      <c r="O11">
        <f>1000*9.81*K11*L11</f>
        <v>2.2874173199999999</v>
      </c>
      <c r="P11">
        <f>O11/(1650*9.81*I11)</f>
        <v>0.25693884297520658</v>
      </c>
      <c r="Q11">
        <f>3.97 * (SQRT(1.65)) * (SQRT(9.81)) * ((P11-N11)^(3/2)) * ((I11)^(3/2)) * J11</f>
        <v>3.429118513385152E-4</v>
      </c>
      <c r="R11">
        <f>Q11 * 31500000</f>
        <v>10801.723317163229</v>
      </c>
    </row>
    <row r="12" spans="1:18" x14ac:dyDescent="0.2">
      <c r="A12" t="s">
        <v>13</v>
      </c>
      <c r="B12" s="3" t="s">
        <v>17</v>
      </c>
      <c r="C12" t="s">
        <v>22</v>
      </c>
      <c r="D12" s="2">
        <v>114</v>
      </c>
      <c r="E12">
        <f>D12*31500000</f>
        <v>3591000000</v>
      </c>
      <c r="F12" s="5">
        <v>738</v>
      </c>
      <c r="G12">
        <f>F12*1000000</f>
        <v>738000000</v>
      </c>
      <c r="H12">
        <f>I12 * 1000</f>
        <v>70</v>
      </c>
      <c r="I12">
        <v>7.0000000000000007E-2</v>
      </c>
      <c r="J12" s="6">
        <v>37</v>
      </c>
      <c r="K12" s="6">
        <v>1.65</v>
      </c>
      <c r="L12">
        <v>2.3999999999999998E-3</v>
      </c>
      <c r="M12">
        <v>4.9500000000000002E-2</v>
      </c>
      <c r="N12">
        <f>0.15 * L12^(0.25)</f>
        <v>3.3200457591009647E-2</v>
      </c>
      <c r="O12">
        <f>1000*9.81*K12*L12</f>
        <v>38.8476</v>
      </c>
      <c r="P12">
        <f>O12/(1650*9.81*I12)</f>
        <v>3.428571428571428E-2</v>
      </c>
      <c r="Q12">
        <f>3.97 * (SQRT(1.65)) * (SQRT(9.81)) * ((P12-N12)^(3/2)) * ((I12)^(3/2)) * J12</f>
        <v>3.9130417086994984E-4</v>
      </c>
      <c r="R12">
        <f>Q12 * 31500000</f>
        <v>12326.081382403419</v>
      </c>
    </row>
    <row r="13" spans="1:18" x14ac:dyDescent="0.2">
      <c r="A13" t="s">
        <v>13</v>
      </c>
      <c r="B13" t="s">
        <v>170</v>
      </c>
      <c r="C13" t="s">
        <v>174</v>
      </c>
      <c r="D13" s="2">
        <v>2.2653477273600005</v>
      </c>
      <c r="E13">
        <f>D13*31500000</f>
        <v>71358453.411840022</v>
      </c>
      <c r="F13" s="5">
        <v>100.75061099999999</v>
      </c>
      <c r="G13">
        <f>F13*1000000</f>
        <v>100750610.99999999</v>
      </c>
      <c r="H13">
        <f>I13 * 1000</f>
        <v>10</v>
      </c>
      <c r="I13">
        <v>0.01</v>
      </c>
      <c r="J13" s="2">
        <v>7.4980800000000007</v>
      </c>
      <c r="K13" s="2">
        <v>0.45</v>
      </c>
      <c r="L13">
        <v>2.0100000000000001E-3</v>
      </c>
      <c r="M13">
        <v>4.9500000000000002E-2</v>
      </c>
      <c r="N13">
        <f>0.15 * L13^(0.25)</f>
        <v>3.1760715195280079E-2</v>
      </c>
      <c r="O13">
        <f>1000*9.81*K13*L13</f>
        <v>8.8731450000000009</v>
      </c>
      <c r="P13">
        <f>O13/(1650*9.81*I13)</f>
        <v>5.4818181818181821E-2</v>
      </c>
      <c r="Q13">
        <f>3.97 * (SQRT(1.65)) * (SQRT(9.81)) * ((P13-N13)^(3/2)) * ((I13)^(3/2)) * J13</f>
        <v>4.1930924247849283E-4</v>
      </c>
      <c r="R13">
        <f>Q13 * 31500000</f>
        <v>13208.241138072524</v>
      </c>
    </row>
    <row r="14" spans="1:18" x14ac:dyDescent="0.2">
      <c r="A14" t="s">
        <v>13</v>
      </c>
      <c r="B14" t="s">
        <v>127</v>
      </c>
      <c r="C14" t="s">
        <v>131</v>
      </c>
      <c r="D14" s="2">
        <v>14.95</v>
      </c>
      <c r="E14">
        <f>D14*31500000</f>
        <v>470925000</v>
      </c>
      <c r="F14" s="5">
        <v>143.22644699999998</v>
      </c>
      <c r="G14">
        <f>F14*1000000</f>
        <v>143226446.99999997</v>
      </c>
      <c r="H14">
        <f>I14 * 1000</f>
        <v>0.38</v>
      </c>
      <c r="I14">
        <v>3.8000000000000002E-4</v>
      </c>
      <c r="J14" s="2">
        <v>14.5</v>
      </c>
      <c r="K14" s="2">
        <v>1.49</v>
      </c>
      <c r="L14">
        <v>1.8000000000000001E-4</v>
      </c>
      <c r="M14">
        <v>4.9500000000000002E-2</v>
      </c>
      <c r="N14">
        <f>0.15 * L14^(0.25)</f>
        <v>1.7374382779324037E-2</v>
      </c>
      <c r="O14">
        <f>1000*9.81*K14*L14</f>
        <v>2.6310419999999999</v>
      </c>
      <c r="P14">
        <f>O14/(1650*9.81*I14)</f>
        <v>0.42775119617224877</v>
      </c>
      <c r="Q14">
        <f>3.97 * (SQRT(1.65)) * (SQRT(9.81)) * ((P14-N14)^(3/2)) * ((I14)^(3/2)) * J14</f>
        <v>4.5100837019253909E-4</v>
      </c>
      <c r="R14">
        <f>Q14 * 31500000</f>
        <v>14206.763661064981</v>
      </c>
    </row>
    <row r="15" spans="1:18" x14ac:dyDescent="0.2">
      <c r="A15" t="s">
        <v>13</v>
      </c>
      <c r="B15" t="s">
        <v>170</v>
      </c>
      <c r="C15" t="s">
        <v>173</v>
      </c>
      <c r="D15" s="2">
        <v>5.4651513922560007</v>
      </c>
      <c r="E15">
        <f>D15*31500000</f>
        <v>172152268.85606402</v>
      </c>
      <c r="F15" s="5">
        <v>274.53893999999997</v>
      </c>
      <c r="G15">
        <f>F15*1000000</f>
        <v>274538939.99999994</v>
      </c>
      <c r="H15">
        <f>I15 * 1000</f>
        <v>0.25</v>
      </c>
      <c r="I15">
        <v>2.5000000000000001E-4</v>
      </c>
      <c r="J15" s="2">
        <v>23.4696</v>
      </c>
      <c r="K15" s="2">
        <v>0.4</v>
      </c>
      <c r="L15">
        <v>4.8999999999999998E-4</v>
      </c>
      <c r="M15">
        <v>4.9500000000000002E-2</v>
      </c>
      <c r="N15">
        <f>0.15 * L15^(0.25)</f>
        <v>2.231722947582248E-2</v>
      </c>
      <c r="O15">
        <f>1000*9.81*K15*L15</f>
        <v>1.92276</v>
      </c>
      <c r="P15">
        <f>O15/(1650*9.81*I15)</f>
        <v>0.47515151515151521</v>
      </c>
      <c r="Q15">
        <f>3.97 * (SQRT(1.65)) * (SQRT(9.81)) * ((P15-N15)^(3/2)) * ((I15)^(3/2)) * J15</f>
        <v>4.5153522447612593E-4</v>
      </c>
      <c r="R15">
        <f>Q15 * 31500000</f>
        <v>14223.359570997967</v>
      </c>
    </row>
    <row r="16" spans="1:18" x14ac:dyDescent="0.2">
      <c r="A16" t="s">
        <v>13</v>
      </c>
      <c r="B16" t="s">
        <v>135</v>
      </c>
      <c r="C16" t="s">
        <v>140</v>
      </c>
      <c r="D16" s="2">
        <v>11.27010494</v>
      </c>
      <c r="E16">
        <f>D16*31500000</f>
        <v>355008305.61000001</v>
      </c>
      <c r="F16" s="5">
        <v>229.47311399999995</v>
      </c>
      <c r="G16">
        <f>F16*1000000</f>
        <v>229473113.99999994</v>
      </c>
      <c r="H16">
        <f>I16 * 1000</f>
        <v>0.65</v>
      </c>
      <c r="I16">
        <v>6.4999999999999997E-4</v>
      </c>
      <c r="J16" s="2">
        <v>10.08888</v>
      </c>
      <c r="K16" s="2">
        <v>1.6763999999999999</v>
      </c>
      <c r="L16">
        <v>2.1000000000000001E-4</v>
      </c>
      <c r="M16">
        <v>4.9500000000000002E-2</v>
      </c>
      <c r="N16">
        <f>0.15 * L16^(0.25)</f>
        <v>1.8057020152540737E-2</v>
      </c>
      <c r="O16">
        <f>1000*9.81*K16*L16</f>
        <v>3.4535516400000001</v>
      </c>
      <c r="P16">
        <f>O16/(1650*9.81*I16)</f>
        <v>0.32824615384615385</v>
      </c>
      <c r="Q16">
        <f>3.97 * (SQRT(1.65)) * (SQRT(9.81)) * ((P16-N16)^(3/2)) * ((I16)^(3/2)) * J16</f>
        <v>4.6133865356079668E-4</v>
      </c>
      <c r="R16">
        <f>Q16 * 31500000</f>
        <v>14532.167587165095</v>
      </c>
    </row>
    <row r="17" spans="1:18" x14ac:dyDescent="0.2">
      <c r="A17" t="s">
        <v>13</v>
      </c>
      <c r="B17" t="s">
        <v>170</v>
      </c>
      <c r="C17" t="s">
        <v>180</v>
      </c>
      <c r="D17" s="2">
        <v>9.7976289208320022</v>
      </c>
      <c r="E17">
        <f>D17*31500000</f>
        <v>308625311.00620806</v>
      </c>
      <c r="F17" s="5">
        <v>372.95855999999998</v>
      </c>
      <c r="G17">
        <f>F17*1000000</f>
        <v>372958560</v>
      </c>
      <c r="H17">
        <f>I17 * 1000</f>
        <v>0.75</v>
      </c>
      <c r="I17">
        <v>7.5000000000000002E-4</v>
      </c>
      <c r="J17" s="2">
        <v>22.28088</v>
      </c>
      <c r="K17" s="2">
        <v>0.72</v>
      </c>
      <c r="L17">
        <v>3.3E-4</v>
      </c>
      <c r="M17">
        <v>4.9500000000000002E-2</v>
      </c>
      <c r="N17">
        <f>0.15 * L17^(0.25)</f>
        <v>2.0217141187694198E-2</v>
      </c>
      <c r="O17">
        <f>1000*9.81*K17*L17</f>
        <v>2.3308559999999998</v>
      </c>
      <c r="P17">
        <f>O17/(1650*9.81*I17)</f>
        <v>0.19199999999999998</v>
      </c>
      <c r="Q17">
        <f>3.97 * (SQRT(1.65)) * (SQRT(9.81)) * ((P17-N17)^(3/2)) * ((I17)^(3/2)) * J17</f>
        <v>5.2042836177346543E-4</v>
      </c>
      <c r="R17">
        <f>Q17 * 31500000</f>
        <v>16393.49339586416</v>
      </c>
    </row>
    <row r="18" spans="1:18" x14ac:dyDescent="0.2">
      <c r="A18" t="s">
        <v>13</v>
      </c>
      <c r="B18" t="s">
        <v>170</v>
      </c>
      <c r="C18" t="s">
        <v>188</v>
      </c>
      <c r="D18" s="2">
        <v>7.3906969605120008</v>
      </c>
      <c r="E18">
        <f>D18*31500000</f>
        <v>232806954.25612801</v>
      </c>
      <c r="F18" s="5">
        <v>422.16836999999998</v>
      </c>
      <c r="G18">
        <f>F18*1000000</f>
        <v>422168370</v>
      </c>
      <c r="H18">
        <f>I18 * 1000</f>
        <v>0.27</v>
      </c>
      <c r="I18">
        <v>2.7E-4</v>
      </c>
      <c r="J18" s="2">
        <v>14.996160000000001</v>
      </c>
      <c r="K18" s="2">
        <v>0.85</v>
      </c>
      <c r="L18">
        <v>3.5E-4</v>
      </c>
      <c r="M18">
        <v>4.9500000000000002E-2</v>
      </c>
      <c r="N18">
        <f>0.15 * L18^(0.25)</f>
        <v>2.0516735998010707E-2</v>
      </c>
      <c r="O18">
        <f>1000*9.81*K18*L18</f>
        <v>2.9184749999999999</v>
      </c>
      <c r="P18">
        <f>O18/(1650*9.81*I18)</f>
        <v>0.66778900112233441</v>
      </c>
      <c r="Q18">
        <f>3.97 * (SQRT(1.65)) * (SQRT(9.81)) * ((P18-N18)^(3/2)) * ((I18)^(3/2)) * J18</f>
        <v>5.5337965953873071E-4</v>
      </c>
      <c r="R18">
        <f>Q18 * 31500000</f>
        <v>17431.459275470017</v>
      </c>
    </row>
    <row r="19" spans="1:18" s="9" customFormat="1" x14ac:dyDescent="0.2">
      <c r="A19" s="9" t="s">
        <v>13</v>
      </c>
      <c r="B19" s="9" t="s">
        <v>170</v>
      </c>
      <c r="C19" s="9" t="s">
        <v>181</v>
      </c>
      <c r="D19" s="10">
        <v>24.324171222528005</v>
      </c>
      <c r="E19" s="9">
        <f>D19*31500000</f>
        <v>766211393.50963211</v>
      </c>
      <c r="F19" s="11">
        <v>758.8670699999999</v>
      </c>
      <c r="G19" s="9">
        <f>F19*1000000</f>
        <v>758867069.99999988</v>
      </c>
      <c r="H19" s="9">
        <f>I19 * 1000</f>
        <v>25</v>
      </c>
      <c r="I19" s="9">
        <v>2.5000000000000001E-2</v>
      </c>
      <c r="J19" s="10">
        <v>28.315920000000002</v>
      </c>
      <c r="K19" s="10">
        <v>0.73</v>
      </c>
      <c r="L19" s="9">
        <v>2.0999999999999999E-3</v>
      </c>
      <c r="M19" s="9">
        <v>4.9500000000000002E-2</v>
      </c>
      <c r="N19" s="9">
        <f>0.15 * L19^(0.25)</f>
        <v>3.211042714392108E-2</v>
      </c>
      <c r="O19" s="9">
        <f>1000*9.81*K19*L19</f>
        <v>15.038729999999999</v>
      </c>
      <c r="P19" s="9">
        <f>O19/(1650*9.81*I19)</f>
        <v>3.7163636363636357E-2</v>
      </c>
      <c r="Q19" s="9">
        <f>3.97 * (SQRT(1.65)) * (SQRT(9.81)) * ((P19-N19)^(3/2)) * ((I19)^(3/2)) * J19</f>
        <v>6.4218268556587147E-4</v>
      </c>
      <c r="R19" s="9">
        <f>Q19 * 31500000</f>
        <v>20228.75459532495</v>
      </c>
    </row>
    <row r="20" spans="1:18" x14ac:dyDescent="0.2">
      <c r="A20" t="s">
        <v>13</v>
      </c>
      <c r="B20" t="s">
        <v>135</v>
      </c>
      <c r="C20" t="s">
        <v>139</v>
      </c>
      <c r="D20" s="2">
        <v>12.43109565</v>
      </c>
      <c r="E20">
        <f>D20*31500000</f>
        <v>391579512.97499996</v>
      </c>
      <c r="F20" s="5">
        <v>174.04732799999999</v>
      </c>
      <c r="G20">
        <f>F20*1000000</f>
        <v>174047328</v>
      </c>
      <c r="H20">
        <f>I20 * 1000</f>
        <v>1.32</v>
      </c>
      <c r="I20">
        <v>1.32E-3</v>
      </c>
      <c r="J20" s="2">
        <v>14.447520000000001</v>
      </c>
      <c r="K20" s="2">
        <v>1.61544</v>
      </c>
      <c r="L20">
        <v>2.3000000000000001E-4</v>
      </c>
      <c r="M20">
        <v>4.9500000000000002E-2</v>
      </c>
      <c r="N20">
        <f>0.15 * L20^(0.25)</f>
        <v>1.8472395485759817E-2</v>
      </c>
      <c r="O20">
        <f>1000*9.81*K20*L20</f>
        <v>3.6449172719999998</v>
      </c>
      <c r="P20">
        <f>O20/(1650*9.81*I20)</f>
        <v>0.17059283746556472</v>
      </c>
      <c r="Q20">
        <f>3.97 * (SQRT(1.65)) * (SQRT(9.81)) * ((P20-N20)^(3/2)) * ((I20)^(3/2)) * J20</f>
        <v>6.5660252962796686E-4</v>
      </c>
      <c r="R20">
        <f>Q20 * 31500000</f>
        <v>20682.979683280955</v>
      </c>
    </row>
    <row r="21" spans="1:18" x14ac:dyDescent="0.2">
      <c r="A21" t="s">
        <v>13</v>
      </c>
      <c r="B21" t="s">
        <v>150</v>
      </c>
      <c r="C21" t="s">
        <v>161</v>
      </c>
      <c r="D21" s="2">
        <v>182.36049205248003</v>
      </c>
      <c r="E21">
        <f>D21*31500000</f>
        <v>5744355499.653121</v>
      </c>
      <c r="F21" s="5">
        <v>512.81801999999993</v>
      </c>
      <c r="G21">
        <f>F21*1000000</f>
        <v>512818019.99999994</v>
      </c>
      <c r="H21">
        <f>I21 * 1000</f>
        <v>55.372</v>
      </c>
      <c r="I21">
        <v>5.5371999999999998E-2</v>
      </c>
      <c r="J21" s="2">
        <v>54.102000000000004</v>
      </c>
      <c r="K21" s="2">
        <v>1.52</v>
      </c>
      <c r="L21">
        <v>2E-3</v>
      </c>
      <c r="M21">
        <v>4.9500000000000002E-2</v>
      </c>
      <c r="N21">
        <f>0.15 * L21^(0.25)</f>
        <v>3.1721137903216928E-2</v>
      </c>
      <c r="O21">
        <f>1000*9.81*K21*L21</f>
        <v>29.822400000000002</v>
      </c>
      <c r="P21">
        <f>O21/(1650*9.81*I21)</f>
        <v>3.327357224633827E-2</v>
      </c>
      <c r="Q21">
        <f>3.97 * (SQRT(1.65)) * (SQRT(9.81)) * ((P21-N21)^(3/2)) * ((I21)^(3/2)) * J21</f>
        <v>6.8870855935061488E-4</v>
      </c>
      <c r="R21">
        <f>Q21 * 31500000</f>
        <v>21694.319619544367</v>
      </c>
    </row>
    <row r="22" spans="1:18" s="9" customFormat="1" x14ac:dyDescent="0.2">
      <c r="A22" s="9" t="s">
        <v>13</v>
      </c>
      <c r="B22" s="9" t="s">
        <v>25</v>
      </c>
      <c r="C22" s="9" t="s">
        <v>30</v>
      </c>
      <c r="D22" s="10">
        <v>27.01</v>
      </c>
      <c r="E22" s="9">
        <f>D22*31500000</f>
        <v>850815000</v>
      </c>
      <c r="F22" s="11">
        <v>473.96816999999999</v>
      </c>
      <c r="G22" s="9">
        <f>F22*1000000</f>
        <v>473968170</v>
      </c>
      <c r="H22" s="9">
        <f>I22 * 1000</f>
        <v>18.13</v>
      </c>
      <c r="I22" s="9">
        <v>1.813E-2</v>
      </c>
      <c r="J22" s="10">
        <v>30.053280000000001</v>
      </c>
      <c r="K22" s="10">
        <v>1.21</v>
      </c>
      <c r="L22" s="9">
        <v>8.0000000000000004E-4</v>
      </c>
      <c r="M22" s="9">
        <v>4.9500000000000002E-2</v>
      </c>
      <c r="N22" s="9">
        <f>0.15 * L22^(0.25)</f>
        <v>2.5226892457611439E-2</v>
      </c>
      <c r="O22" s="9">
        <f>1000*9.81*K22*L22</f>
        <v>9.496080000000001</v>
      </c>
      <c r="P22" s="9">
        <f>O22/(1650*9.81*I22)</f>
        <v>3.2358889501746646E-2</v>
      </c>
      <c r="Q22" s="9">
        <f>3.97 * (SQRT(1.65)) * (SQRT(9.81)) * ((P22-N22)^(3/2)) * ((I22)^(3/2)) * J22</f>
        <v>7.0578479520924762E-4</v>
      </c>
      <c r="R22" s="9">
        <f>Q22 * 31500000</f>
        <v>22232.221049091298</v>
      </c>
    </row>
    <row r="23" spans="1:18" x14ac:dyDescent="0.2">
      <c r="A23" t="s">
        <v>13</v>
      </c>
      <c r="B23" t="s">
        <v>170</v>
      </c>
      <c r="C23" t="s">
        <v>195</v>
      </c>
      <c r="D23" s="2">
        <v>22.058823495168003</v>
      </c>
      <c r="E23">
        <f>D23*31500000</f>
        <v>694852940.09779215</v>
      </c>
      <c r="F23" s="5">
        <v>437.70830999999998</v>
      </c>
      <c r="G23">
        <f>F23*1000000</f>
        <v>437708310</v>
      </c>
      <c r="H23">
        <f>I23 * 1000</f>
        <v>2</v>
      </c>
      <c r="I23">
        <v>2E-3</v>
      </c>
      <c r="J23" s="2">
        <v>21.336000000000002</v>
      </c>
      <c r="K23" s="2">
        <v>1.55</v>
      </c>
      <c r="L23">
        <v>2.2000000000000001E-4</v>
      </c>
      <c r="M23">
        <v>4.9500000000000002E-2</v>
      </c>
      <c r="N23">
        <f>0.15 * L23^(0.25)</f>
        <v>1.8268249284463599E-2</v>
      </c>
      <c r="O23">
        <f>1000*9.81*K23*L23</f>
        <v>3.3452100000000002</v>
      </c>
      <c r="P23">
        <f>O23/(1650*9.81*I23)</f>
        <v>0.10333333333333335</v>
      </c>
      <c r="Q23">
        <f>3.97 * (SQRT(1.65)) * (SQRT(9.81)) * ((P23-N23)^(3/2)) * ((I23)^(3/2)) * J23</f>
        <v>7.5622665652515123E-4</v>
      </c>
      <c r="R23">
        <f>Q23 * 31500000</f>
        <v>23821.139680542263</v>
      </c>
    </row>
    <row r="24" spans="1:18" x14ac:dyDescent="0.2">
      <c r="A24" t="s">
        <v>13</v>
      </c>
      <c r="B24" t="s">
        <v>74</v>
      </c>
      <c r="C24" t="s">
        <v>79</v>
      </c>
      <c r="D24" s="2">
        <v>20.869515938304001</v>
      </c>
      <c r="E24">
        <f>D24*31500000</f>
        <v>657389752.05657601</v>
      </c>
      <c r="F24" s="5">
        <v>391.08848999999998</v>
      </c>
      <c r="G24">
        <f>F24*1000000</f>
        <v>391088490</v>
      </c>
      <c r="H24">
        <f>I24 * 1000</f>
        <v>15</v>
      </c>
      <c r="I24">
        <v>1.4999999999999999E-2</v>
      </c>
      <c r="J24" s="2">
        <v>14.538960000000001</v>
      </c>
      <c r="K24" s="2">
        <v>1.0271760000000001</v>
      </c>
      <c r="L24">
        <v>1E-3</v>
      </c>
      <c r="M24">
        <v>4.9500000000000002E-2</v>
      </c>
      <c r="N24">
        <f>0.15 * L24^(0.25)</f>
        <v>2.6674191150583844E-2</v>
      </c>
      <c r="O24">
        <f>1000*9.81*K24*L24</f>
        <v>10.076596560000002</v>
      </c>
      <c r="P24">
        <f>O24/(1650*9.81*I24)</f>
        <v>4.1502060606060619E-2</v>
      </c>
      <c r="Q24">
        <f>3.97 * (SQRT(1.65)) * (SQRT(9.81)) * ((P24-N24)^(3/2)) * ((I24)^(3/2)) * J24</f>
        <v>7.7029192227271608E-4</v>
      </c>
      <c r="R24">
        <f>Q24 * 31500000</f>
        <v>24264.195551590557</v>
      </c>
    </row>
    <row r="25" spans="1:18" s="9" customFormat="1" x14ac:dyDescent="0.2">
      <c r="A25" s="9" t="s">
        <v>13</v>
      </c>
      <c r="B25" s="9" t="s">
        <v>125</v>
      </c>
      <c r="C25" s="9" t="s">
        <v>126</v>
      </c>
      <c r="D25" s="10">
        <v>10.62</v>
      </c>
      <c r="E25" s="9">
        <f>D25*31500000</f>
        <v>334530000</v>
      </c>
      <c r="F25" s="16">
        <v>512.81801999999993</v>
      </c>
      <c r="G25" s="9">
        <f>F25*1000000</f>
        <v>512818019.99999994</v>
      </c>
      <c r="H25" s="9">
        <f>I25 * 1000</f>
        <v>0.61</v>
      </c>
      <c r="I25" s="9">
        <v>6.0999999999999997E-4</v>
      </c>
      <c r="J25" s="10">
        <v>11.7</v>
      </c>
      <c r="K25" s="10">
        <v>2.23</v>
      </c>
      <c r="L25" s="9">
        <v>2.0000000000000001E-4</v>
      </c>
      <c r="M25" s="9">
        <v>4.9500000000000002E-2</v>
      </c>
      <c r="N25" s="9">
        <f>0.15 * L25^(0.25)</f>
        <v>1.7838106725040812E-2</v>
      </c>
      <c r="O25" s="9">
        <f>1000*9.81*K25*L25</f>
        <v>4.3752599999999999</v>
      </c>
      <c r="P25" s="9">
        <f>O25/(1650*9.81*I25)</f>
        <v>0.44311972180824644</v>
      </c>
      <c r="Q25" s="9">
        <f>3.97 * (SQRT(1.65)) * (SQRT(9.81)) * ((P25-N25)^(3/2)) * ((I25)^(3/2)) * J25</f>
        <v>7.8084082149537041E-4</v>
      </c>
      <c r="R25" s="9">
        <f>Q25 * 31500000</f>
        <v>24596.485877104169</v>
      </c>
    </row>
    <row r="26" spans="1:18" x14ac:dyDescent="0.2">
      <c r="A26" t="s">
        <v>13</v>
      </c>
      <c r="B26" t="s">
        <v>144</v>
      </c>
      <c r="C26" t="s">
        <v>146</v>
      </c>
      <c r="D26" s="2">
        <v>25.2</v>
      </c>
      <c r="E26">
        <f>D26*31500000</f>
        <v>793800000</v>
      </c>
      <c r="F26" s="5">
        <v>613.82763</v>
      </c>
      <c r="G26">
        <f>F26*1000000</f>
        <v>613827630</v>
      </c>
      <c r="H26">
        <f>I26 * 1000</f>
        <v>0.8</v>
      </c>
      <c r="I26">
        <v>8.0000000000000004E-4</v>
      </c>
      <c r="J26" s="2">
        <v>32.6</v>
      </c>
      <c r="K26" s="2">
        <v>1.2</v>
      </c>
      <c r="L26">
        <v>2.0000000000000001E-4</v>
      </c>
      <c r="M26">
        <v>4.9500000000000002E-2</v>
      </c>
      <c r="N26">
        <f>0.15 * L26^(0.25)</f>
        <v>1.7838106725040812E-2</v>
      </c>
      <c r="O26">
        <f>1000*9.81*K26*L26</f>
        <v>2.3544</v>
      </c>
      <c r="P26">
        <f>O26/(1650*9.81*I26)</f>
        <v>0.1818181818181818</v>
      </c>
      <c r="Q26">
        <f>3.97 * (SQRT(1.65)) * (SQRT(9.81)) * ((P26-N26)^(3/2)) * ((I26)^(3/2)) * J26</f>
        <v>7.823591831047417E-4</v>
      </c>
      <c r="R26">
        <f>Q26 * 31500000</f>
        <v>24644.314267799364</v>
      </c>
    </row>
    <row r="27" spans="1:18" s="9" customFormat="1" x14ac:dyDescent="0.2">
      <c r="A27" s="9" t="s">
        <v>13</v>
      </c>
      <c r="B27" s="9" t="s">
        <v>221</v>
      </c>
      <c r="C27" s="9" t="s">
        <v>222</v>
      </c>
      <c r="D27" s="10">
        <v>4.5</v>
      </c>
      <c r="E27" s="9">
        <f>D27*31500000</f>
        <v>141750000</v>
      </c>
      <c r="F27" s="11">
        <v>186</v>
      </c>
      <c r="G27" s="9">
        <f>F27*1000000</f>
        <v>186000000</v>
      </c>
      <c r="H27" s="9">
        <f>I27 * 1000</f>
        <v>76</v>
      </c>
      <c r="I27" s="9">
        <v>7.5999999999999998E-2</v>
      </c>
      <c r="J27" s="10">
        <v>3</v>
      </c>
      <c r="K27" s="10">
        <v>0.5</v>
      </c>
      <c r="L27" s="9">
        <v>1.54E-2</v>
      </c>
      <c r="M27" s="9">
        <v>4.9500000000000002E-2</v>
      </c>
      <c r="N27" s="9">
        <f>0.15 * L27^(0.25)</f>
        <v>5.2841050049634165E-2</v>
      </c>
      <c r="O27" s="9">
        <f>1000*9.81*K27*L27</f>
        <v>75.537000000000006</v>
      </c>
      <c r="P27" s="9">
        <f>O27/(1650*9.81*I27)</f>
        <v>6.1403508771929828E-2</v>
      </c>
      <c r="Q27" s="9">
        <f>3.97 * (SQRT(1.65)) * (SQRT(9.81)) * ((P27-N27)^(3/2)) * ((I27)^(3/2)) * J27</f>
        <v>7.9543805047601625E-4</v>
      </c>
      <c r="R27" s="9">
        <f>Q27 * 31500000</f>
        <v>25056.298589994512</v>
      </c>
    </row>
    <row r="28" spans="1:18" x14ac:dyDescent="0.2">
      <c r="A28" t="s">
        <v>13</v>
      </c>
      <c r="B28" t="s">
        <v>170</v>
      </c>
      <c r="C28" t="s">
        <v>176</v>
      </c>
      <c r="D28" s="2">
        <v>5.493468238848001</v>
      </c>
      <c r="E28">
        <f>D28*31500000</f>
        <v>173044249.52371204</v>
      </c>
      <c r="F28" s="5">
        <v>109.55657699999999</v>
      </c>
      <c r="G28">
        <f>F28*1000000</f>
        <v>109556576.99999999</v>
      </c>
      <c r="H28">
        <f>I28 * 1000</f>
        <v>0.21000000000000002</v>
      </c>
      <c r="I28">
        <v>2.1000000000000001E-4</v>
      </c>
      <c r="J28" s="2">
        <v>15.24</v>
      </c>
      <c r="K28" s="2">
        <v>0.56000000000000005</v>
      </c>
      <c r="L28">
        <v>6.8000000000000005E-4</v>
      </c>
      <c r="M28">
        <v>4.9500000000000002E-2</v>
      </c>
      <c r="N28">
        <f>0.15 * L28^(0.25)</f>
        <v>2.422247337635524E-2</v>
      </c>
      <c r="O28">
        <f>1000*9.81*K28*L28</f>
        <v>3.7356480000000003</v>
      </c>
      <c r="P28">
        <f>O28/(1650*9.81*I28)</f>
        <v>1.0989898989898992</v>
      </c>
      <c r="Q28">
        <f>3.97 * (SQRT(1.65)) * (SQRT(9.81)) * ((P28-N28)^(3/2)) * ((I28)^(3/2)) * J28</f>
        <v>8.2537751668904395E-4</v>
      </c>
      <c r="R28">
        <f>Q28 * 31500000</f>
        <v>25999.391775704884</v>
      </c>
    </row>
    <row r="29" spans="1:18" x14ac:dyDescent="0.2">
      <c r="A29" t="s">
        <v>13</v>
      </c>
      <c r="B29" t="s">
        <v>32</v>
      </c>
      <c r="C29" s="3" t="s">
        <v>35</v>
      </c>
      <c r="D29" s="2">
        <v>49.6</v>
      </c>
      <c r="E29">
        <f>D29*31500000</f>
        <v>1562400000</v>
      </c>
      <c r="F29" s="5">
        <v>137.26946999999998</v>
      </c>
      <c r="G29">
        <f>F29*1000000</f>
        <v>137269469.99999997</v>
      </c>
      <c r="H29">
        <f>I29 * 1000</f>
        <v>45.3</v>
      </c>
      <c r="I29">
        <v>4.53E-2</v>
      </c>
      <c r="J29" s="2">
        <v>32.299999999999997</v>
      </c>
      <c r="K29" s="2">
        <v>0.95</v>
      </c>
      <c r="L29">
        <v>3.0000000000000001E-3</v>
      </c>
      <c r="M29">
        <v>4.9500000000000002E-2</v>
      </c>
      <c r="N29">
        <f>0.15 * L29^(0.25)</f>
        <v>3.5105209789810736E-2</v>
      </c>
      <c r="O29">
        <f>1000*9.81*K29*L29</f>
        <v>27.958500000000001</v>
      </c>
      <c r="P29">
        <f>O29/(1650*9.81*I29)</f>
        <v>3.8129640778647403E-2</v>
      </c>
      <c r="Q29">
        <f>3.97 * (SQRT(1.65)) * (SQRT(9.81)) * ((P29-N29)^(3/2)) * ((I29)^(3/2)) * J29</f>
        <v>8.2733677067508833E-4</v>
      </c>
      <c r="R29">
        <f>Q29 * 31500000</f>
        <v>26061.108276265284</v>
      </c>
    </row>
    <row r="30" spans="1:18" x14ac:dyDescent="0.2">
      <c r="A30" t="s">
        <v>13</v>
      </c>
      <c r="B30" t="s">
        <v>221</v>
      </c>
      <c r="C30" t="s">
        <v>223</v>
      </c>
      <c r="D30" s="2">
        <v>5.7</v>
      </c>
      <c r="E30">
        <f>D30*31500000</f>
        <v>179550000</v>
      </c>
      <c r="F30" s="5">
        <v>124</v>
      </c>
      <c r="G30">
        <f>F30*1000000</f>
        <v>124000000</v>
      </c>
      <c r="H30">
        <f>I30 * 1000</f>
        <v>27</v>
      </c>
      <c r="I30">
        <v>2.7E-2</v>
      </c>
      <c r="J30" s="2">
        <v>10</v>
      </c>
      <c r="K30" s="2">
        <v>0.57999999999999996</v>
      </c>
      <c r="L30">
        <v>3.7000000000000002E-3</v>
      </c>
      <c r="M30">
        <v>4.9500000000000002E-2</v>
      </c>
      <c r="N30">
        <f>0.15 * L30^(0.25)</f>
        <v>3.6994885718394911E-2</v>
      </c>
      <c r="O30">
        <f>1000*9.81*K30*L30</f>
        <v>21.052259999999997</v>
      </c>
      <c r="P30">
        <f>O30/(1650*9.81*I30)</f>
        <v>4.8170594837261493E-2</v>
      </c>
      <c r="Q30">
        <f>3.97 * (SQRT(1.65)) * (SQRT(9.81)) * ((P30-N30)^(3/2)) * ((I30)^(3/2)) * J30</f>
        <v>8.3719237260744994E-4</v>
      </c>
      <c r="R30">
        <f>Q30 * 31500000</f>
        <v>26371.559737134674</v>
      </c>
    </row>
    <row r="31" spans="1:18" x14ac:dyDescent="0.2">
      <c r="A31" t="s">
        <v>13</v>
      </c>
      <c r="B31" t="s">
        <v>170</v>
      </c>
      <c r="C31" t="s">
        <v>190</v>
      </c>
      <c r="D31" s="2">
        <v>7.758815966208001</v>
      </c>
      <c r="E31">
        <f>D31*31500000</f>
        <v>244402702.93555203</v>
      </c>
      <c r="F31" s="5">
        <v>209.012193</v>
      </c>
      <c r="G31">
        <f>F31*1000000</f>
        <v>209012193</v>
      </c>
      <c r="H31">
        <f>I31 * 1000</f>
        <v>0.13999999999999999</v>
      </c>
      <c r="I31">
        <v>1.3999999999999999E-4</v>
      </c>
      <c r="J31" s="2">
        <v>13.289280000000002</v>
      </c>
      <c r="K31" s="2">
        <v>0.94</v>
      </c>
      <c r="L31">
        <v>4.4999999999999999E-4</v>
      </c>
      <c r="M31">
        <v>4.9500000000000002E-2</v>
      </c>
      <c r="N31">
        <f>0.15 * L31^(0.25)</f>
        <v>2.1847129726829551E-2</v>
      </c>
      <c r="O31">
        <f>1000*9.81*K31*L31</f>
        <v>4.1496300000000002</v>
      </c>
      <c r="P31">
        <f>O31/(1650*9.81*I31)</f>
        <v>1.8311688311688314</v>
      </c>
      <c r="Q31">
        <f>3.97 * (SQRT(1.65)) * (SQRT(9.81)) * ((P31-N31)^(3/2)) * ((I31)^(3/2)) * J31</f>
        <v>8.55724913915966E-4</v>
      </c>
      <c r="R31">
        <f>Q31 * 31500000</f>
        <v>26955.334788352928</v>
      </c>
    </row>
    <row r="32" spans="1:18" x14ac:dyDescent="0.2">
      <c r="A32" t="s">
        <v>13</v>
      </c>
      <c r="B32" t="s">
        <v>209</v>
      </c>
      <c r="C32" t="s">
        <v>210</v>
      </c>
      <c r="D32" s="2">
        <v>18</v>
      </c>
      <c r="E32">
        <f>D32*31500000</f>
        <v>567000000</v>
      </c>
      <c r="F32" s="5">
        <v>981.60620999999992</v>
      </c>
      <c r="G32">
        <f>F32*1000000</f>
        <v>981606209.99999988</v>
      </c>
      <c r="H32">
        <f>I32 * 1000</f>
        <v>0.53</v>
      </c>
      <c r="I32">
        <v>5.2999999999999998E-4</v>
      </c>
      <c r="J32" s="2">
        <v>19.8</v>
      </c>
      <c r="K32" s="2">
        <v>1.25</v>
      </c>
      <c r="L32">
        <v>2.7E-4</v>
      </c>
      <c r="M32">
        <v>4.9500000000000002E-2</v>
      </c>
      <c r="N32">
        <f>0.15 * L32^(0.25)</f>
        <v>1.9227915287830532E-2</v>
      </c>
      <c r="O32">
        <f>1000*9.81*K32*L32</f>
        <v>3.3108750000000002</v>
      </c>
      <c r="P32">
        <f>O32/(1650*9.81*I32)</f>
        <v>0.38593481989708411</v>
      </c>
      <c r="Q32">
        <f>3.97 * (SQRT(1.65)) * (SQRT(9.81)) * ((P32-N32)^(3/2)) * ((I32)^(3/2)) * J32</f>
        <v>8.5688907951704724E-4</v>
      </c>
      <c r="R32">
        <f>Q32 * 31500000</f>
        <v>26992.006004786988</v>
      </c>
    </row>
    <row r="33" spans="1:18" s="9" customFormat="1" x14ac:dyDescent="0.2">
      <c r="A33" s="9" t="s">
        <v>13</v>
      </c>
      <c r="B33" s="14" t="s">
        <v>53</v>
      </c>
      <c r="C33" s="14" t="s">
        <v>56</v>
      </c>
      <c r="D33" s="10">
        <v>0.63</v>
      </c>
      <c r="E33" s="9">
        <f>D33*31500000</f>
        <v>19845000</v>
      </c>
      <c r="F33" s="15">
        <v>266.76896999999997</v>
      </c>
      <c r="G33" s="9">
        <f>F33*1000000</f>
        <v>266768969.99999997</v>
      </c>
      <c r="H33" s="9">
        <f>I33 * 1000</f>
        <v>2.11</v>
      </c>
      <c r="I33" s="9">
        <v>2.1099999999999999E-3</v>
      </c>
      <c r="J33" s="10">
        <v>15.8</v>
      </c>
      <c r="K33" s="10">
        <v>0.79</v>
      </c>
      <c r="L33" s="9">
        <v>5.9999999999999995E-4</v>
      </c>
      <c r="M33" s="9">
        <v>4.9500000000000002E-2</v>
      </c>
      <c r="N33" s="9">
        <f>0.15 * L33^(0.25)</f>
        <v>2.3476268701099305E-2</v>
      </c>
      <c r="O33" s="9">
        <f>1000*9.81*K33*L33</f>
        <v>4.64994</v>
      </c>
      <c r="P33" s="9">
        <f>O33/(1650*9.81*I33)</f>
        <v>0.13614821197759586</v>
      </c>
      <c r="Q33" s="9">
        <f>3.97 * (SQRT(1.65)) * (SQRT(9.81)) * ((P33-N33)^(3/2)) * ((I33)^(3/2)) * J33</f>
        <v>9.2506325321326758E-4</v>
      </c>
      <c r="R33" s="9">
        <f>Q33 * 31500000</f>
        <v>29139.492476217929</v>
      </c>
    </row>
    <row r="34" spans="1:18" x14ac:dyDescent="0.2">
      <c r="A34" t="s">
        <v>13</v>
      </c>
      <c r="B34" t="s">
        <v>170</v>
      </c>
      <c r="C34" t="s">
        <v>186</v>
      </c>
      <c r="D34" s="2">
        <v>6.5978252559360007</v>
      </c>
      <c r="E34">
        <f>D34*31500000</f>
        <v>207831495.56198403</v>
      </c>
      <c r="F34" s="5">
        <v>184.925286</v>
      </c>
      <c r="G34">
        <f>F34*1000000</f>
        <v>184925286</v>
      </c>
      <c r="H34">
        <f>I34 * 1000</f>
        <v>0.23</v>
      </c>
      <c r="I34">
        <v>2.3000000000000001E-4</v>
      </c>
      <c r="J34" s="2">
        <v>12.61872</v>
      </c>
      <c r="K34" s="2">
        <v>0.83</v>
      </c>
      <c r="L34">
        <v>5.5999999999999995E-4</v>
      </c>
      <c r="M34">
        <v>4.9500000000000002E-2</v>
      </c>
      <c r="N34">
        <f>0.15 * L34^(0.25)</f>
        <v>2.3074817019403761E-2</v>
      </c>
      <c r="O34">
        <f>1000*9.81*K34*L34</f>
        <v>4.5596879999999995</v>
      </c>
      <c r="P34">
        <f>O34/(1650*9.81*I34)</f>
        <v>1.2247694334650854</v>
      </c>
      <c r="Q34">
        <f>3.97 * (SQRT(1.65)) * (SQRT(9.81)) * ((P34-N34)^(3/2)) * ((I34)^(3/2)) * J34</f>
        <v>9.2611562973326882E-4</v>
      </c>
      <c r="R34">
        <f>Q34 * 31500000</f>
        <v>29172.642336597968</v>
      </c>
    </row>
    <row r="35" spans="1:18" x14ac:dyDescent="0.2">
      <c r="A35" t="s">
        <v>13</v>
      </c>
      <c r="B35" t="s">
        <v>80</v>
      </c>
      <c r="C35" t="s">
        <v>89</v>
      </c>
      <c r="D35" s="2">
        <v>81.599999999999994</v>
      </c>
      <c r="E35">
        <f>D35*31500000</f>
        <v>2570400000</v>
      </c>
      <c r="F35" s="5">
        <v>419.57837999999998</v>
      </c>
      <c r="G35">
        <f>F35*1000000</f>
        <v>419578380</v>
      </c>
      <c r="H35">
        <f>I35 * 1000</f>
        <v>82.8</v>
      </c>
      <c r="I35">
        <v>8.2799999999999999E-2</v>
      </c>
      <c r="J35" s="2">
        <v>35.700000000000003</v>
      </c>
      <c r="K35" s="2">
        <v>1.5</v>
      </c>
      <c r="L35">
        <v>3.5000000000000001E-3</v>
      </c>
      <c r="M35">
        <v>4.9500000000000002E-2</v>
      </c>
      <c r="N35">
        <f>0.15 * L35^(0.25)</f>
        <v>3.6484489186466816E-2</v>
      </c>
      <c r="O35">
        <f>1000*9.81*K35*L35</f>
        <v>51.502499999999998</v>
      </c>
      <c r="P35">
        <f>O35/(1650*9.81*I35)</f>
        <v>3.8427755819060168E-2</v>
      </c>
      <c r="Q35">
        <f>3.97 * (SQRT(1.65)) * (SQRT(9.81)) * ((P35-N35)^(3/2)) * ((I35)^(3/2)) * J35</f>
        <v>1.1638025225315727E-3</v>
      </c>
      <c r="R35">
        <f>Q35 * 31500000</f>
        <v>36659.779459744539</v>
      </c>
    </row>
    <row r="36" spans="1:18" s="9" customFormat="1" x14ac:dyDescent="0.2">
      <c r="A36" s="9" t="s">
        <v>13</v>
      </c>
      <c r="B36" s="9" t="s">
        <v>23</v>
      </c>
      <c r="C36" s="12" t="s">
        <v>24</v>
      </c>
      <c r="D36" s="10">
        <v>7.1</v>
      </c>
      <c r="E36" s="9">
        <f>D36*31500000</f>
        <v>223650000</v>
      </c>
      <c r="F36" s="11">
        <v>888.36656999999991</v>
      </c>
      <c r="G36" s="9">
        <f>F36*1000000</f>
        <v>888366569.99999988</v>
      </c>
      <c r="H36" s="9">
        <f>I36 * 1000</f>
        <v>25</v>
      </c>
      <c r="I36" s="9">
        <v>2.5000000000000001E-2</v>
      </c>
      <c r="J36" s="10">
        <v>7.8</v>
      </c>
      <c r="K36" s="10">
        <v>0.57999999999999996</v>
      </c>
      <c r="L36" s="9">
        <v>4.0000000000000001E-3</v>
      </c>
      <c r="M36" s="9">
        <v>4.9500000000000002E-2</v>
      </c>
      <c r="N36" s="9">
        <f>0.15 * L36^(0.25)</f>
        <v>3.7723002890488071E-2</v>
      </c>
      <c r="O36" s="9">
        <f>1000*9.81*K36*L36</f>
        <v>22.759199999999996</v>
      </c>
      <c r="P36" s="9">
        <f>O36/(1650*9.81*I36)</f>
        <v>5.6242424242424233E-2</v>
      </c>
      <c r="Q36" s="9">
        <f>3.97 * (SQRT(1.65)) * (SQRT(9.81)) * ((P36-N36)^(3/2)) * ((I36)^(3/2)) * J36</f>
        <v>1.2411169804433168E-3</v>
      </c>
      <c r="R36" s="9">
        <f>Q36 * 31500000</f>
        <v>39095.184883964481</v>
      </c>
    </row>
    <row r="37" spans="1:18" x14ac:dyDescent="0.2">
      <c r="A37" t="s">
        <v>13</v>
      </c>
      <c r="B37" t="s">
        <v>199</v>
      </c>
      <c r="C37" t="s">
        <v>201</v>
      </c>
      <c r="D37" s="2">
        <v>70.510000000000005</v>
      </c>
      <c r="E37">
        <f>D37*31500000</f>
        <v>2221065000</v>
      </c>
      <c r="F37" s="5">
        <v>499.86806999999993</v>
      </c>
      <c r="G37">
        <f>F37*1000000</f>
        <v>499868069.99999994</v>
      </c>
      <c r="H37">
        <f>I37 * 1000</f>
        <v>27.86</v>
      </c>
      <c r="I37">
        <v>2.7859999999999999E-2</v>
      </c>
      <c r="J37" s="2">
        <v>43.43</v>
      </c>
      <c r="K37" s="2">
        <v>1.37</v>
      </c>
      <c r="L37">
        <v>1.1000000000000001E-3</v>
      </c>
      <c r="M37">
        <v>4.9500000000000002E-2</v>
      </c>
      <c r="N37">
        <f>0.15 * L37^(0.25)</f>
        <v>2.7317404302568082E-2</v>
      </c>
      <c r="O37">
        <f>1000*9.81*K37*L37</f>
        <v>14.783670000000003</v>
      </c>
      <c r="P37">
        <f>O37/(1650*9.81*I37)</f>
        <v>3.2782962431203641E-2</v>
      </c>
      <c r="Q37">
        <f>3.97 * (SQRT(1.65)) * (SQRT(9.81)) * ((P37-N37)^(3/2)) * ((I37)^(3/2)) * J37</f>
        <v>1.3034076223260031E-3</v>
      </c>
      <c r="R37">
        <f>Q37 * 31500000</f>
        <v>41057.340103269096</v>
      </c>
    </row>
    <row r="38" spans="1:18" x14ac:dyDescent="0.2">
      <c r="A38" t="s">
        <v>13</v>
      </c>
      <c r="B38" t="s">
        <v>170</v>
      </c>
      <c r="C38" t="s">
        <v>189</v>
      </c>
      <c r="D38" s="2">
        <v>18.717435597312004</v>
      </c>
      <c r="E38">
        <f>D38*31500000</f>
        <v>589599221.31532812</v>
      </c>
      <c r="F38" s="5">
        <v>520.58798999999999</v>
      </c>
      <c r="G38">
        <f>F38*1000000</f>
        <v>520587990</v>
      </c>
      <c r="H38">
        <f>I38 * 1000</f>
        <v>0.63</v>
      </c>
      <c r="I38">
        <v>6.3000000000000003E-4</v>
      </c>
      <c r="J38" s="2">
        <v>27.218640000000001</v>
      </c>
      <c r="K38" s="2">
        <v>0.93</v>
      </c>
      <c r="L38">
        <v>4.0000000000000002E-4</v>
      </c>
      <c r="M38">
        <v>4.9500000000000002E-2</v>
      </c>
      <c r="N38">
        <f>0.15 * L38^(0.25)</f>
        <v>2.1213203435596423E-2</v>
      </c>
      <c r="O38">
        <f>1000*9.81*K38*L38</f>
        <v>3.6493200000000008</v>
      </c>
      <c r="P38">
        <f>O38/(1650*9.81*I38)</f>
        <v>0.35786435786435794</v>
      </c>
      <c r="Q38">
        <f>3.97 * (SQRT(1.65)) * (SQRT(9.81)) * ((P38-N38)^(3/2)) * ((I38)^(3/2)) * J38</f>
        <v>1.3428094545553768E-3</v>
      </c>
      <c r="R38">
        <f>Q38 * 31500000</f>
        <v>42298.497818494368</v>
      </c>
    </row>
    <row r="39" spans="1:18" x14ac:dyDescent="0.2">
      <c r="A39" t="s">
        <v>13</v>
      </c>
      <c r="B39" t="s">
        <v>97</v>
      </c>
      <c r="C39" t="s">
        <v>99</v>
      </c>
      <c r="D39" s="2">
        <v>4</v>
      </c>
      <c r="E39">
        <f>D39*31500000</f>
        <v>126000000</v>
      </c>
      <c r="F39" s="5">
        <v>119.91653699999998</v>
      </c>
      <c r="G39">
        <f>F39*1000000</f>
        <v>119916536.99999997</v>
      </c>
      <c r="H39">
        <f>I39 * 1000</f>
        <v>52</v>
      </c>
      <c r="I39">
        <v>5.1999999999999998E-2</v>
      </c>
      <c r="J39" s="2">
        <v>7.3</v>
      </c>
      <c r="K39" s="2">
        <v>0.4</v>
      </c>
      <c r="L39">
        <v>1.2999999999999999E-2</v>
      </c>
      <c r="M39">
        <v>4.9500000000000002E-2</v>
      </c>
      <c r="N39">
        <f>0.15 * L39^(0.25)</f>
        <v>5.0649725630777707E-2</v>
      </c>
      <c r="O39">
        <f>1000*9.81*K39*L39</f>
        <v>51.012</v>
      </c>
      <c r="P39">
        <f>O39/(1650*9.81*I39)</f>
        <v>6.0606060606060608E-2</v>
      </c>
      <c r="Q39">
        <f>3.97 * (SQRT(1.65)) * (SQRT(9.81)) * ((P39-N39)^(3/2)) * ((I39)^(3/2)) * J39</f>
        <v>1.3735488441975639E-3</v>
      </c>
      <c r="R39">
        <f>Q39 * 31500000</f>
        <v>43266.78859222326</v>
      </c>
    </row>
    <row r="40" spans="1:18" x14ac:dyDescent="0.2">
      <c r="A40" t="s">
        <v>13</v>
      </c>
      <c r="B40" s="3" t="s">
        <v>17</v>
      </c>
      <c r="C40" t="s">
        <v>20</v>
      </c>
      <c r="D40" s="2">
        <v>22.6</v>
      </c>
      <c r="E40">
        <f>D40*31500000</f>
        <v>711900000</v>
      </c>
      <c r="F40" s="5">
        <v>231</v>
      </c>
      <c r="G40">
        <f>F40*1000000</f>
        <v>231000000</v>
      </c>
      <c r="H40">
        <f>I40 * 1000</f>
        <v>43</v>
      </c>
      <c r="I40">
        <v>4.2999999999999997E-2</v>
      </c>
      <c r="J40" s="6">
        <v>18</v>
      </c>
      <c r="K40" s="6">
        <v>0.73</v>
      </c>
      <c r="L40">
        <v>4.4000000000000003E-3</v>
      </c>
      <c r="M40">
        <v>4.9500000000000002E-2</v>
      </c>
      <c r="N40">
        <f>0.15 * L40^(0.25)</f>
        <v>3.8632643653520919E-2</v>
      </c>
      <c r="O40">
        <f>1000*9.81*K40*L40</f>
        <v>31.509720000000002</v>
      </c>
      <c r="P40">
        <f>O40/(1650*9.81*I40)</f>
        <v>4.5271317829457369E-2</v>
      </c>
      <c r="Q40">
        <f>3.97 * (SQRT(1.65)) * (SQRT(9.81)) * ((P40-N40)^(3/2)) * ((I40)^(3/2)) * J40</f>
        <v>1.3866415268911107E-3</v>
      </c>
      <c r="R40">
        <f>Q40 * 31500000</f>
        <v>43679.20809706999</v>
      </c>
    </row>
    <row r="41" spans="1:18" x14ac:dyDescent="0.2">
      <c r="A41" t="s">
        <v>13</v>
      </c>
      <c r="B41" t="s">
        <v>46</v>
      </c>
      <c r="C41" t="s">
        <v>50</v>
      </c>
      <c r="D41" s="2">
        <v>66.3</v>
      </c>
      <c r="E41">
        <f>D41*31500000</f>
        <v>2088450000</v>
      </c>
      <c r="F41" s="5">
        <v>221.44414499999999</v>
      </c>
      <c r="G41">
        <f>F41*1000000</f>
        <v>221444145</v>
      </c>
      <c r="H41">
        <f>I41 * 1000</f>
        <v>27.7</v>
      </c>
      <c r="I41">
        <v>2.7699999999999999E-2</v>
      </c>
      <c r="J41" s="2">
        <v>27.5</v>
      </c>
      <c r="K41" s="2">
        <v>1.6</v>
      </c>
      <c r="L41">
        <v>1E-3</v>
      </c>
      <c r="M41">
        <v>4.9500000000000002E-2</v>
      </c>
      <c r="N41">
        <f>0.15 * L41^(0.25)</f>
        <v>2.6674191150583844E-2</v>
      </c>
      <c r="O41">
        <f>1000*9.81*K41*L41</f>
        <v>15.696</v>
      </c>
      <c r="P41">
        <f>O41/(1650*9.81*I41)</f>
        <v>3.5007110819385186E-2</v>
      </c>
      <c r="Q41">
        <f>3.97 * (SQRT(1.65)) * (SQRT(9.81)) * ((P41-N41)^(3/2)) * ((I41)^(3/2)) * J41</f>
        <v>1.5403347836477901E-3</v>
      </c>
      <c r="R41">
        <f>Q41 * 31500000</f>
        <v>48520.545684905388</v>
      </c>
    </row>
    <row r="42" spans="1:18" x14ac:dyDescent="0.2">
      <c r="A42" t="s">
        <v>13</v>
      </c>
      <c r="B42" t="s">
        <v>80</v>
      </c>
      <c r="C42" t="s">
        <v>84</v>
      </c>
      <c r="D42" s="2">
        <v>78.400000000000006</v>
      </c>
      <c r="E42">
        <f>D42*31500000</f>
        <v>2469600000</v>
      </c>
      <c r="F42" s="5">
        <v>383.31851999999998</v>
      </c>
      <c r="G42">
        <f>F42*1000000</f>
        <v>383318520</v>
      </c>
      <c r="H42">
        <f>I42 * 1000</f>
        <v>48.9</v>
      </c>
      <c r="I42">
        <v>4.8899999999999999E-2</v>
      </c>
      <c r="J42" s="2">
        <v>40.200000000000003</v>
      </c>
      <c r="K42" s="2">
        <v>1.1000000000000001</v>
      </c>
      <c r="L42">
        <v>2.8E-3</v>
      </c>
      <c r="M42">
        <v>4.9500000000000002E-2</v>
      </c>
      <c r="N42">
        <f>0.15 * L42^(0.25)</f>
        <v>3.4504899506868095E-2</v>
      </c>
      <c r="O42">
        <f>1000*9.81*K42*L42</f>
        <v>30.2148</v>
      </c>
      <c r="P42">
        <f>O42/(1650*9.81*I42)</f>
        <v>3.8173142467620998E-2</v>
      </c>
      <c r="Q42">
        <f>3.97 * (SQRT(1.65)) * (SQRT(9.81)) * ((P42-N42)^(3/2)) * ((I42)^(3/2)) * J42</f>
        <v>1.542564965660352E-3</v>
      </c>
      <c r="R42">
        <f>Q42 * 31500000</f>
        <v>48590.796418301084</v>
      </c>
    </row>
    <row r="43" spans="1:18" x14ac:dyDescent="0.2">
      <c r="A43" t="s">
        <v>13</v>
      </c>
      <c r="B43" t="s">
        <v>215</v>
      </c>
      <c r="C43" t="s">
        <v>216</v>
      </c>
      <c r="D43" s="2">
        <v>6.2</v>
      </c>
      <c r="E43">
        <f>D43*31500000</f>
        <v>195300000</v>
      </c>
      <c r="F43" s="5">
        <v>123.283524</v>
      </c>
      <c r="G43">
        <f>F43*1000000</f>
        <v>123283524</v>
      </c>
      <c r="H43">
        <f>I43 * 1000</f>
        <v>26</v>
      </c>
      <c r="I43">
        <v>2.5999999999999999E-2</v>
      </c>
      <c r="J43" s="2">
        <v>8.6999999999999993</v>
      </c>
      <c r="K43" s="2">
        <v>0.53</v>
      </c>
      <c r="L43">
        <v>4.8999999999999998E-3</v>
      </c>
      <c r="M43">
        <v>4.9500000000000002E-2</v>
      </c>
      <c r="N43">
        <f>0.15 * L43^(0.25)</f>
        <v>3.968626966596886E-2</v>
      </c>
      <c r="O43">
        <f>1000*9.81*K43*L43</f>
        <v>25.476569999999999</v>
      </c>
      <c r="P43">
        <f>O43/(1650*9.81*I43)</f>
        <v>6.0536130536130536E-2</v>
      </c>
      <c r="Q43">
        <f>3.97 * (SQRT(1.65)) * (SQRT(9.81)) * ((P43-N43)^(3/2)) * ((I43)^(3/2)) * J43</f>
        <v>1.7538845366043916E-3</v>
      </c>
      <c r="R43">
        <f>Q43 * 31500000</f>
        <v>55247.362903038338</v>
      </c>
    </row>
    <row r="44" spans="1:18" x14ac:dyDescent="0.2">
      <c r="A44" t="s">
        <v>13</v>
      </c>
      <c r="B44" t="s">
        <v>32</v>
      </c>
      <c r="C44" s="3" t="s">
        <v>34</v>
      </c>
      <c r="D44" s="2">
        <f>690*0.3048^3</f>
        <v>19.538624148480004</v>
      </c>
      <c r="E44">
        <f>D44*31500000</f>
        <v>615466660.67712009</v>
      </c>
      <c r="F44" s="5">
        <v>192.17725799999999</v>
      </c>
      <c r="G44">
        <f>F44*1000000</f>
        <v>192177258</v>
      </c>
      <c r="H44">
        <f>I44 * 1000</f>
        <v>10.1</v>
      </c>
      <c r="I44">
        <v>1.01E-2</v>
      </c>
      <c r="J44" s="2">
        <f>72*0.3048</f>
        <v>21.945600000000002</v>
      </c>
      <c r="K44" s="2">
        <v>0.93</v>
      </c>
      <c r="L44">
        <v>1E-3</v>
      </c>
      <c r="M44">
        <v>4.9500000000000002E-2</v>
      </c>
      <c r="N44">
        <f>0.15 * L44^(0.25)</f>
        <v>2.6674191150583844E-2</v>
      </c>
      <c r="O44">
        <f>1000*9.81*K44*L44</f>
        <v>9.1233000000000004</v>
      </c>
      <c r="P44">
        <f>O44/(1650*9.81*I44)</f>
        <v>5.5805580558055817E-2</v>
      </c>
      <c r="Q44">
        <f>3.97 * (SQRT(1.65)) * (SQRT(9.81)) * ((P44-N44)^(3/2)) * ((I44)^(3/2)) * J44</f>
        <v>1.7690426366936277E-3</v>
      </c>
      <c r="R44">
        <f>Q44 * 31500000</f>
        <v>55724.843055849269</v>
      </c>
    </row>
    <row r="45" spans="1:18" x14ac:dyDescent="0.2">
      <c r="A45" t="s">
        <v>13</v>
      </c>
      <c r="B45" t="s">
        <v>135</v>
      </c>
      <c r="C45" t="s">
        <v>138</v>
      </c>
      <c r="D45" s="2">
        <v>7.022577955</v>
      </c>
      <c r="E45">
        <f>D45*31500000</f>
        <v>221211205.58250001</v>
      </c>
      <c r="F45" s="5">
        <v>155.39939999999999</v>
      </c>
      <c r="G45">
        <f>F45*1000000</f>
        <v>155399400</v>
      </c>
      <c r="H45">
        <f>I45 * 1000</f>
        <v>0.59000000000000008</v>
      </c>
      <c r="I45">
        <v>5.9000000000000003E-4</v>
      </c>
      <c r="J45" s="2">
        <v>6.0960000000000001</v>
      </c>
      <c r="K45" s="2">
        <v>1.4630399999999999</v>
      </c>
      <c r="L45">
        <v>8.0000000000000004E-4</v>
      </c>
      <c r="M45">
        <v>4.9500000000000002E-2</v>
      </c>
      <c r="N45">
        <f>0.15 * L45^(0.25)</f>
        <v>2.5226892457611439E-2</v>
      </c>
      <c r="O45">
        <f>1000*9.81*K45*L45</f>
        <v>11.48193792</v>
      </c>
      <c r="P45">
        <f>O45/(1650*9.81*I45)</f>
        <v>1.2022927580893681</v>
      </c>
      <c r="Q45">
        <f>3.97 * (SQRT(1.65)) * (SQRT(9.81)) * ((P45-N45)^(3/2)) * ((I45)^(3/2)) * J45</f>
        <v>1.7819319166774812E-3</v>
      </c>
      <c r="R45">
        <f>Q45 * 31500000</f>
        <v>56130.85537534066</v>
      </c>
    </row>
    <row r="46" spans="1:18" x14ac:dyDescent="0.2">
      <c r="A46" t="s">
        <v>13</v>
      </c>
      <c r="B46" t="s">
        <v>170</v>
      </c>
      <c r="C46" t="s">
        <v>191</v>
      </c>
      <c r="D46" s="2">
        <v>10.703768011776001</v>
      </c>
      <c r="E46">
        <f>D46*31500000</f>
        <v>337168692.37094402</v>
      </c>
      <c r="F46" s="5">
        <v>214.96916999999999</v>
      </c>
      <c r="G46">
        <f>F46*1000000</f>
        <v>214969170</v>
      </c>
      <c r="H46">
        <f>I46 * 1000</f>
        <v>9.0000000000000011E-2</v>
      </c>
      <c r="I46">
        <v>9.0000000000000006E-5</v>
      </c>
      <c r="J46" s="2">
        <v>15.118080000000001</v>
      </c>
      <c r="K46" s="2">
        <v>0.97</v>
      </c>
      <c r="L46">
        <v>6.4999999999999997E-4</v>
      </c>
      <c r="M46">
        <v>4.9500000000000002E-2</v>
      </c>
      <c r="N46">
        <f>0.15 * L46^(0.25)</f>
        <v>2.3950776506810552E-2</v>
      </c>
      <c r="O46">
        <f>1000*9.81*K46*L46</f>
        <v>6.185204999999999</v>
      </c>
      <c r="P46">
        <f>O46/(1650*9.81*I46)</f>
        <v>4.2457912457912448</v>
      </c>
      <c r="Q46">
        <f>3.97 * (SQRT(1.65)) * (SQRT(9.81)) * ((P46-N46)^(3/2)) * ((I46)^(3/2)) * J46</f>
        <v>1.7884636339387653E-3</v>
      </c>
      <c r="R46">
        <f>Q46 * 31500000</f>
        <v>56336.604469071106</v>
      </c>
    </row>
    <row r="47" spans="1:18" x14ac:dyDescent="0.2">
      <c r="A47" t="s">
        <v>13</v>
      </c>
      <c r="B47" t="s">
        <v>32</v>
      </c>
      <c r="C47" s="3" t="s">
        <v>40</v>
      </c>
      <c r="D47" s="2">
        <v>67.7</v>
      </c>
      <c r="E47">
        <f>D47*31500000</f>
        <v>2132550000</v>
      </c>
      <c r="F47" s="5">
        <v>344.46866999999997</v>
      </c>
      <c r="G47">
        <f>F47*1000000</f>
        <v>344468670</v>
      </c>
      <c r="H47">
        <f>I47 * 1000</f>
        <v>26.9</v>
      </c>
      <c r="I47">
        <v>2.69E-2</v>
      </c>
      <c r="J47" s="2">
        <v>34.4</v>
      </c>
      <c r="K47" s="2">
        <v>1.55</v>
      </c>
      <c r="L47">
        <v>1E-3</v>
      </c>
      <c r="M47">
        <v>4.9500000000000002E-2</v>
      </c>
      <c r="N47">
        <f>0.15 * L47^(0.25)</f>
        <v>2.6674191150583844E-2</v>
      </c>
      <c r="O47">
        <f>1000*9.81*K47*L47</f>
        <v>15.205500000000001</v>
      </c>
      <c r="P47">
        <f>O47/(1650*9.81*I47)</f>
        <v>3.4921707784161315E-2</v>
      </c>
      <c r="Q47">
        <f>3.97 * (SQRT(1.65)) * (SQRT(9.81)) * ((P47-N47)^(3/2)) * ((I47)^(3/2)) * J47</f>
        <v>1.8156772219279191E-3</v>
      </c>
      <c r="R47">
        <f>Q47 * 31500000</f>
        <v>57193.832490729452</v>
      </c>
    </row>
    <row r="48" spans="1:18" s="9" customFormat="1" x14ac:dyDescent="0.2">
      <c r="A48" s="9" t="s">
        <v>13</v>
      </c>
      <c r="B48" s="9" t="s">
        <v>80</v>
      </c>
      <c r="C48" s="9" t="s">
        <v>83</v>
      </c>
      <c r="D48" s="10">
        <v>19.3</v>
      </c>
      <c r="E48" s="9">
        <f>D48*31500000</f>
        <v>607950000</v>
      </c>
      <c r="F48" s="11">
        <v>114.73655699999998</v>
      </c>
      <c r="G48" s="9">
        <f>F48*1000000</f>
        <v>114736556.99999997</v>
      </c>
      <c r="H48" s="9">
        <f>I48 * 1000</f>
        <v>25.6</v>
      </c>
      <c r="I48" s="9">
        <v>2.5600000000000001E-2</v>
      </c>
      <c r="J48" s="10">
        <v>17.2</v>
      </c>
      <c r="K48" s="10">
        <v>1.1000000000000001</v>
      </c>
      <c r="L48" s="9">
        <v>1.6999999999999999E-3</v>
      </c>
      <c r="M48" s="9">
        <v>4.9500000000000002E-2</v>
      </c>
      <c r="N48" s="9">
        <f>0.15 * L48^(0.25)</f>
        <v>3.0458147773033958E-2</v>
      </c>
      <c r="O48" s="9">
        <f>1000*9.81*K48*L48</f>
        <v>18.3447</v>
      </c>
      <c r="P48" s="9">
        <f>O48/(1650*9.81*I48)</f>
        <v>4.4270833333333329E-2</v>
      </c>
      <c r="Q48" s="9">
        <f>3.97 * (SQRT(1.65)) * (SQRT(9.81)) * ((P48-N48)^(3/2)) * ((I48)^(3/2)) * J48</f>
        <v>1.8267224472727351E-3</v>
      </c>
      <c r="R48" s="9">
        <f>Q48 * 31500000</f>
        <v>57541.757089091159</v>
      </c>
    </row>
    <row r="49" spans="1:18" x14ac:dyDescent="0.2">
      <c r="A49" t="s">
        <v>13</v>
      </c>
      <c r="B49" t="s">
        <v>91</v>
      </c>
      <c r="C49" t="s">
        <v>92</v>
      </c>
      <c r="D49" s="2">
        <v>5.0999999999999996</v>
      </c>
      <c r="E49">
        <f>D49*31500000</f>
        <v>160650000</v>
      </c>
      <c r="F49" s="5">
        <v>185.44328399999998</v>
      </c>
      <c r="G49">
        <f>F49*1000000</f>
        <v>185443283.99999997</v>
      </c>
      <c r="H49">
        <f>I49 * 1000</f>
        <v>46</v>
      </c>
      <c r="I49">
        <v>4.5999999999999999E-2</v>
      </c>
      <c r="J49" s="2">
        <v>11.3</v>
      </c>
      <c r="K49" s="2">
        <v>0.44</v>
      </c>
      <c r="L49">
        <v>0.01</v>
      </c>
      <c r="M49">
        <v>4.9500000000000002E-2</v>
      </c>
      <c r="N49">
        <f>0.15 * L49^(0.25)</f>
        <v>4.7434164902525701E-2</v>
      </c>
      <c r="O49">
        <f>1000*9.81*K49*L49</f>
        <v>43.163999999999994</v>
      </c>
      <c r="P49">
        <f>O49/(1650*9.81*I49)</f>
        <v>5.7971014492753617E-2</v>
      </c>
      <c r="Q49">
        <f>3.97 * (SQRT(1.65)) * (SQRT(9.81)) * ((P49-N49)^(3/2)) * ((I49)^(3/2)) * J49</f>
        <v>1.9259647962567791E-3</v>
      </c>
      <c r="R49">
        <f>Q49 * 31500000</f>
        <v>60667.891082088543</v>
      </c>
    </row>
    <row r="50" spans="1:18" x14ac:dyDescent="0.2">
      <c r="A50" t="s">
        <v>13</v>
      </c>
      <c r="B50" t="s">
        <v>170</v>
      </c>
      <c r="C50" t="s">
        <v>172</v>
      </c>
      <c r="D50" s="2">
        <v>2.8316846592000005</v>
      </c>
      <c r="E50">
        <f>D50*31500000</f>
        <v>89198066.764800012</v>
      </c>
      <c r="F50" s="5">
        <v>110.333574</v>
      </c>
      <c r="G50">
        <f>F50*1000000</f>
        <v>110333574</v>
      </c>
      <c r="H50">
        <f>I50 * 1000</f>
        <v>0.22</v>
      </c>
      <c r="I50">
        <v>2.2000000000000001E-4</v>
      </c>
      <c r="J50" s="2">
        <v>9.8755199999999999</v>
      </c>
      <c r="K50" s="2">
        <v>0.38</v>
      </c>
      <c r="L50">
        <v>2.3800000000000002E-3</v>
      </c>
      <c r="M50">
        <v>4.9500000000000002E-2</v>
      </c>
      <c r="N50">
        <f>0.15 * L50^(0.25)</f>
        <v>3.31310727654349E-2</v>
      </c>
      <c r="O50">
        <f>1000*9.81*K50*L50</f>
        <v>8.8721640000000015</v>
      </c>
      <c r="P50">
        <f>O50/(1650*9.81*I50)</f>
        <v>2.491460055096419</v>
      </c>
      <c r="Q50">
        <f>3.97 * (SQRT(1.65)) * (SQRT(9.81)) * ((P50-N50)^(3/2)) * ((I50)^(3/2)) * J50</f>
        <v>1.9839054869903523E-3</v>
      </c>
      <c r="R50">
        <f>Q50 * 31500000</f>
        <v>62493.022840196099</v>
      </c>
    </row>
    <row r="51" spans="1:18" x14ac:dyDescent="0.2">
      <c r="A51" t="s">
        <v>13</v>
      </c>
      <c r="B51" t="s">
        <v>97</v>
      </c>
      <c r="C51" t="s">
        <v>103</v>
      </c>
      <c r="D51" s="2">
        <v>9.8000000000000007</v>
      </c>
      <c r="E51">
        <f>D51*31500000</f>
        <v>308700000</v>
      </c>
      <c r="F51" s="5">
        <v>538.71791999999994</v>
      </c>
      <c r="G51">
        <f>F51*1000000</f>
        <v>538717919.99999988</v>
      </c>
      <c r="H51">
        <f>I51 * 1000</f>
        <v>28</v>
      </c>
      <c r="I51">
        <v>2.8000000000000001E-2</v>
      </c>
      <c r="J51" s="2">
        <v>13.7</v>
      </c>
      <c r="K51" s="2">
        <v>0.8</v>
      </c>
      <c r="L51">
        <v>3.0000000000000001E-3</v>
      </c>
      <c r="M51">
        <v>4.9500000000000002E-2</v>
      </c>
      <c r="N51">
        <f>0.15 * L51^(0.25)</f>
        <v>3.5105209789810736E-2</v>
      </c>
      <c r="O51">
        <f>1000*9.81*K51*L51</f>
        <v>23.544</v>
      </c>
      <c r="P51">
        <f>O51/(1650*9.81*I51)</f>
        <v>5.1948051948051945E-2</v>
      </c>
      <c r="Q51">
        <f>3.97 * (SQRT(1.65)) * (SQRT(9.81)) * ((P51-N51)^(3/2)) * ((I51)^(3/2)) * J51</f>
        <v>2.2410299712928342E-3</v>
      </c>
      <c r="R51">
        <f>Q51 * 31500000</f>
        <v>70592.444095724277</v>
      </c>
    </row>
    <row r="52" spans="1:18" x14ac:dyDescent="0.2">
      <c r="A52" t="s">
        <v>13</v>
      </c>
      <c r="B52" t="s">
        <v>170</v>
      </c>
      <c r="C52" t="s">
        <v>177</v>
      </c>
      <c r="D52" s="2">
        <v>18.094464972288002</v>
      </c>
      <c r="E52">
        <f>D52*31500000</f>
        <v>569975646.6270721</v>
      </c>
      <c r="F52" s="5">
        <v>691.52732999999989</v>
      </c>
      <c r="G52">
        <f>F52*1000000</f>
        <v>691527329.99999988</v>
      </c>
      <c r="H52">
        <f>I52 * 1000</f>
        <v>1</v>
      </c>
      <c r="I52">
        <v>1E-3</v>
      </c>
      <c r="J52" s="2">
        <v>34.503360000000001</v>
      </c>
      <c r="K52" s="2">
        <v>0.6</v>
      </c>
      <c r="L52">
        <v>7.7999999999999999E-4</v>
      </c>
      <c r="M52">
        <v>4.9500000000000002E-2</v>
      </c>
      <c r="N52">
        <f>0.15 * L52^(0.25)</f>
        <v>2.5067724307754828E-2</v>
      </c>
      <c r="O52">
        <f>1000*9.81*K52*L52</f>
        <v>4.5910799999999998</v>
      </c>
      <c r="P52">
        <f>O52/(1650*9.81*I52)</f>
        <v>0.28363636363636363</v>
      </c>
      <c r="Q52">
        <f>3.97 * (SQRT(1.65)) * (SQRT(9.81)) * ((P52-N52)^(3/2)) * ((I52)^(3/2)) * J52</f>
        <v>2.291353772917012E-3</v>
      </c>
      <c r="R52">
        <f>Q52 * 31500000</f>
        <v>72177.643846885883</v>
      </c>
    </row>
    <row r="53" spans="1:18" ht="19" customHeight="1" x14ac:dyDescent="0.2">
      <c r="A53" t="s">
        <v>13</v>
      </c>
      <c r="B53" t="s">
        <v>32</v>
      </c>
      <c r="C53" s="3" t="s">
        <v>37</v>
      </c>
      <c r="D53" s="2">
        <v>25.428528239616</v>
      </c>
      <c r="E53">
        <f>D53*31500000</f>
        <v>800998639.54790401</v>
      </c>
      <c r="F53" s="5">
        <v>367.77857999999998</v>
      </c>
      <c r="G53">
        <f>F53*1000000</f>
        <v>367778580</v>
      </c>
      <c r="H53">
        <f>I53 * 1000</f>
        <v>18.2</v>
      </c>
      <c r="I53">
        <v>1.8200000000000001E-2</v>
      </c>
      <c r="J53" s="2">
        <f>77.7*0.3048</f>
        <v>23.682960000000001</v>
      </c>
      <c r="K53" s="2">
        <v>1.377696</v>
      </c>
      <c r="L53">
        <v>1E-3</v>
      </c>
      <c r="M53">
        <v>4.9500000000000002E-2</v>
      </c>
      <c r="N53">
        <f>0.15 * L53^(0.25)</f>
        <v>2.6674191150583844E-2</v>
      </c>
      <c r="O53">
        <f>1000*9.81*K53*L53</f>
        <v>13.515197760000001</v>
      </c>
      <c r="P53">
        <f>O53/(1650*9.81*I53)</f>
        <v>4.5877322677322675E-2</v>
      </c>
      <c r="Q53">
        <f>3.97 * (SQRT(1.65)) * (SQRT(9.81)) * ((P53-N53)^(3/2)) * ((I53)^(3/2)) * J53</f>
        <v>2.4715427725713938E-3</v>
      </c>
      <c r="R53">
        <f>Q53 * 31500000</f>
        <v>77853.5973359989</v>
      </c>
    </row>
    <row r="54" spans="1:18" s="9" customFormat="1" x14ac:dyDescent="0.2">
      <c r="A54" s="9" t="s">
        <v>13</v>
      </c>
      <c r="B54" s="9" t="s">
        <v>80</v>
      </c>
      <c r="C54" s="9" t="s">
        <v>81</v>
      </c>
      <c r="D54" s="10">
        <v>1.1000000000000001</v>
      </c>
      <c r="E54" s="9">
        <f>D54*31500000</f>
        <v>34650000</v>
      </c>
      <c r="F54" s="11">
        <v>133.643484</v>
      </c>
      <c r="G54" s="9">
        <f>F54*1000000</f>
        <v>133643484</v>
      </c>
      <c r="H54" s="9">
        <f>I54 * 1000</f>
        <v>14.1</v>
      </c>
      <c r="I54" s="9">
        <v>1.41E-2</v>
      </c>
      <c r="J54" s="10">
        <v>3</v>
      </c>
      <c r="K54" s="10">
        <v>0.5</v>
      </c>
      <c r="L54" s="9">
        <v>6.6E-3</v>
      </c>
      <c r="M54" s="9">
        <v>4.9500000000000002E-2</v>
      </c>
      <c r="N54" s="9">
        <f>0.15 * L54^(0.25)</f>
        <v>4.275404824157697E-2</v>
      </c>
      <c r="O54" s="9">
        <f>1000*9.81*K54*L54</f>
        <v>32.372999999999998</v>
      </c>
      <c r="P54" s="9">
        <f>O54/(1650*9.81*I54)</f>
        <v>0.14184397163120566</v>
      </c>
      <c r="Q54" s="9">
        <f>3.97 * (SQRT(1.65)) * (SQRT(9.81)) * ((P54-N54)^(3/2)) * ((I54)^(3/2)) * J54</f>
        <v>2.5024254326510122E-3</v>
      </c>
      <c r="R54" s="9">
        <f>Q54 * 31500000</f>
        <v>78826.401128506885</v>
      </c>
    </row>
    <row r="55" spans="1:18" x14ac:dyDescent="0.2">
      <c r="A55" t="s">
        <v>13</v>
      </c>
      <c r="B55" t="s">
        <v>209</v>
      </c>
      <c r="C55" t="s">
        <v>211</v>
      </c>
      <c r="D55" s="2">
        <v>37.700000000000003</v>
      </c>
      <c r="E55">
        <f>D55*31500000</f>
        <v>1187550000</v>
      </c>
      <c r="F55" s="5">
        <v>234.39409499999999</v>
      </c>
      <c r="G55">
        <f>F55*1000000</f>
        <v>234394095</v>
      </c>
      <c r="H55">
        <f>I55 * 1000</f>
        <v>0.14000000000000001</v>
      </c>
      <c r="I55">
        <v>1.4000000000000001E-4</v>
      </c>
      <c r="J55" s="2">
        <v>16.3</v>
      </c>
      <c r="K55" s="2">
        <v>2.69</v>
      </c>
      <c r="L55">
        <v>2.7999999999999998E-4</v>
      </c>
      <c r="M55">
        <v>4.9500000000000002E-2</v>
      </c>
      <c r="N55">
        <f>0.15 * L55^(0.25)</f>
        <v>1.9403530914252027E-2</v>
      </c>
      <c r="O55">
        <f>1000*9.81*K55*L55</f>
        <v>7.3888919999999985</v>
      </c>
      <c r="P55">
        <f>O55/(1650*9.81*I55)</f>
        <v>3.2606060606060594</v>
      </c>
      <c r="Q55">
        <f>3.97 * (SQRT(1.65)) * (SQRT(9.81)) * ((P55-N55)^(3/2)) * ((I55)^(3/2)) * J55</f>
        <v>2.5165519161779075E-3</v>
      </c>
      <c r="R55">
        <f>Q55 * 31500000</f>
        <v>79271.385359604086</v>
      </c>
    </row>
    <row r="56" spans="1:18" x14ac:dyDescent="0.2">
      <c r="A56" t="s">
        <v>13</v>
      </c>
      <c r="B56" s="3" t="s">
        <v>17</v>
      </c>
      <c r="C56" t="s">
        <v>18</v>
      </c>
      <c r="D56" s="2">
        <v>9.8000000000000007</v>
      </c>
      <c r="E56">
        <f>D56*31500000</f>
        <v>308700000</v>
      </c>
      <c r="F56" s="5">
        <v>251</v>
      </c>
      <c r="G56">
        <f>F56*1000000</f>
        <v>251000000</v>
      </c>
      <c r="H56">
        <f>I56 * 1000</f>
        <v>85</v>
      </c>
      <c r="I56">
        <v>8.5000000000000006E-2</v>
      </c>
      <c r="J56" s="6">
        <v>12</v>
      </c>
      <c r="K56" s="6">
        <v>0.46</v>
      </c>
      <c r="L56">
        <v>1.9E-2</v>
      </c>
      <c r="M56">
        <v>4.9500000000000002E-2</v>
      </c>
      <c r="N56">
        <f>0.15 * L56^(0.25)</f>
        <v>5.5690313064484562E-2</v>
      </c>
      <c r="O56">
        <f>1000*9.81*K56*L56</f>
        <v>85.739400000000003</v>
      </c>
      <c r="P56">
        <f>O56/(1650*9.81*I56)</f>
        <v>6.2317290552584663E-2</v>
      </c>
      <c r="Q56">
        <f>3.97 * (SQRT(1.65)) * (SQRT(9.81)) * ((P56-N56)^(3/2)) * ((I56)^(3/2)) * J56</f>
        <v>2.5624173137985639E-3</v>
      </c>
      <c r="R56">
        <f>Q56 * 31500000</f>
        <v>80716.145384654767</v>
      </c>
    </row>
    <row r="57" spans="1:18" x14ac:dyDescent="0.2">
      <c r="A57" t="s">
        <v>13</v>
      </c>
      <c r="B57" t="s">
        <v>170</v>
      </c>
      <c r="C57" t="s">
        <v>183</v>
      </c>
      <c r="D57" s="2">
        <v>14.101789602816002</v>
      </c>
      <c r="E57">
        <f>D57*31500000</f>
        <v>444206372.48870403</v>
      </c>
      <c r="F57" s="5">
        <v>328.92872999999997</v>
      </c>
      <c r="G57">
        <f>F57*1000000</f>
        <v>328928730</v>
      </c>
      <c r="H57">
        <f>I57 * 1000</f>
        <v>0.25</v>
      </c>
      <c r="I57">
        <v>2.5000000000000001E-4</v>
      </c>
      <c r="J57" s="2">
        <v>21.336000000000002</v>
      </c>
      <c r="K57" s="2">
        <v>0.78</v>
      </c>
      <c r="L57">
        <v>8.8000000000000003E-4</v>
      </c>
      <c r="M57">
        <v>4.9500000000000002E-2</v>
      </c>
      <c r="N57">
        <f>0.15 * L57^(0.25)</f>
        <v>2.5835205898901013E-2</v>
      </c>
      <c r="O57">
        <f>1000*9.81*K57*L57</f>
        <v>6.7335840000000005</v>
      </c>
      <c r="P57">
        <f>O57/(1650*9.81*I57)</f>
        <v>1.6640000000000001</v>
      </c>
      <c r="Q57">
        <f>3.97 * (SQRT(1.65)) * (SQRT(9.81)) * ((P57-N57)^(3/2)) * ((I57)^(3/2)) * J57</f>
        <v>2.8244011563018016E-3</v>
      </c>
      <c r="R57">
        <f>Q57 * 31500000</f>
        <v>88968.636423506745</v>
      </c>
    </row>
    <row r="58" spans="1:18" x14ac:dyDescent="0.2">
      <c r="A58" t="s">
        <v>13</v>
      </c>
      <c r="B58" t="s">
        <v>170</v>
      </c>
      <c r="C58" t="s">
        <v>182</v>
      </c>
      <c r="D58" s="2">
        <v>11.128520710656002</v>
      </c>
      <c r="E58">
        <f>D58*31500000</f>
        <v>350548402.38566405</v>
      </c>
      <c r="F58" s="5">
        <v>360.00860999999998</v>
      </c>
      <c r="G58">
        <f>F58*1000000</f>
        <v>360008610</v>
      </c>
      <c r="H58">
        <f>I58 * 1000</f>
        <v>26</v>
      </c>
      <c r="I58">
        <v>2.5999999999999999E-2</v>
      </c>
      <c r="J58" s="2">
        <v>13.106400000000001</v>
      </c>
      <c r="K58" s="2">
        <v>0.78</v>
      </c>
      <c r="L58">
        <v>3.1800000000000001E-3</v>
      </c>
      <c r="M58">
        <v>4.9500000000000002E-2</v>
      </c>
      <c r="N58">
        <f>0.15 * L58^(0.25)</f>
        <v>3.5620338237984932E-2</v>
      </c>
      <c r="O58">
        <f>1000*9.81*K58*L58</f>
        <v>24.332724000000002</v>
      </c>
      <c r="P58">
        <f>O58/(1650*9.81*I58)</f>
        <v>5.7818181818181824E-2</v>
      </c>
      <c r="Q58">
        <f>3.97 * (SQRT(1.65)) * (SQRT(9.81)) * ((P58-N58)^(3/2)) * ((I58)^(3/2)) * J58</f>
        <v>2.9025292360008682E-3</v>
      </c>
      <c r="R58">
        <f>Q58 * 31500000</f>
        <v>91429.670934027352</v>
      </c>
    </row>
    <row r="59" spans="1:18" x14ac:dyDescent="0.2">
      <c r="A59" t="s">
        <v>13</v>
      </c>
      <c r="B59" t="s">
        <v>135</v>
      </c>
      <c r="C59" t="s">
        <v>137</v>
      </c>
      <c r="D59" s="2">
        <v>9.96753</v>
      </c>
      <c r="E59">
        <f>D59*31500000</f>
        <v>313977195</v>
      </c>
      <c r="F59" s="5">
        <v>126.90950999999998</v>
      </c>
      <c r="G59">
        <f>F59*1000000</f>
        <v>126909509.99999999</v>
      </c>
      <c r="H59">
        <f>I59 * 1000</f>
        <v>1.99</v>
      </c>
      <c r="I59">
        <v>1.99E-3</v>
      </c>
      <c r="J59" s="2">
        <v>11.704319999999999</v>
      </c>
      <c r="K59" s="2">
        <v>1.4325600000000001</v>
      </c>
      <c r="L59">
        <v>7.7999999999999999E-4</v>
      </c>
      <c r="M59">
        <v>4.9500000000000002E-2</v>
      </c>
      <c r="N59">
        <f>0.15 * L59^(0.25)</f>
        <v>2.5067724307754828E-2</v>
      </c>
      <c r="O59">
        <f>1000*9.81*K59*L59</f>
        <v>10.961662607999999</v>
      </c>
      <c r="P59">
        <f>O59/(1650*9.81*I59)</f>
        <v>0.34030662402923706</v>
      </c>
      <c r="Q59">
        <f>3.97 * (SQRT(1.65)) * (SQRT(9.81)) * ((P59-N59)^(3/2)) * ((I59)^(3/2)) * J59</f>
        <v>2.9373282944092321E-3</v>
      </c>
      <c r="R59">
        <f>Q59 * 31500000</f>
        <v>92525.841273890808</v>
      </c>
    </row>
    <row r="60" spans="1:18" x14ac:dyDescent="0.2">
      <c r="A60" t="s">
        <v>13</v>
      </c>
      <c r="B60" t="s">
        <v>32</v>
      </c>
      <c r="C60" s="3" t="s">
        <v>43</v>
      </c>
      <c r="D60" s="2">
        <v>58.9</v>
      </c>
      <c r="E60">
        <f>D60*31500000</f>
        <v>1855350000</v>
      </c>
      <c r="F60" s="5">
        <v>269.35895999999997</v>
      </c>
      <c r="G60">
        <f>F60*1000000</f>
        <v>269358959.99999994</v>
      </c>
      <c r="H60">
        <f>I60 * 1000</f>
        <v>52.3</v>
      </c>
      <c r="I60">
        <v>5.2299999999999999E-2</v>
      </c>
      <c r="J60" s="2">
        <v>22.1</v>
      </c>
      <c r="K60" s="2">
        <v>1.72</v>
      </c>
      <c r="L60">
        <v>2E-3</v>
      </c>
      <c r="M60">
        <v>4.9500000000000002E-2</v>
      </c>
      <c r="N60">
        <f>0.15 * L60^(0.25)</f>
        <v>3.1721137903216928E-2</v>
      </c>
      <c r="O60">
        <f>1000*9.81*K60*L60</f>
        <v>33.746400000000001</v>
      </c>
      <c r="P60">
        <f>O60/(1650*9.81*I60)</f>
        <v>3.9863259748536994E-2</v>
      </c>
      <c r="Q60">
        <f>3.97 * (SQRT(1.65)) * (SQRT(9.81)) * ((P60-N60)^(3/2)) * ((I60)^(3/2)) * J60</f>
        <v>3.1018313809861183E-3</v>
      </c>
      <c r="R60">
        <f>Q60 * 31500000</f>
        <v>97707.68850106273</v>
      </c>
    </row>
    <row r="61" spans="1:18" x14ac:dyDescent="0.2">
      <c r="A61" t="s">
        <v>13</v>
      </c>
      <c r="B61" t="s">
        <v>199</v>
      </c>
      <c r="C61" t="s">
        <v>202</v>
      </c>
      <c r="D61" s="2">
        <v>34.546552839999997</v>
      </c>
      <c r="E61">
        <f>D61*31500000</f>
        <v>1088216414.4599998</v>
      </c>
      <c r="F61" s="5">
        <v>252.78302399999995</v>
      </c>
      <c r="G61">
        <f>F61*1000000</f>
        <v>252783023.99999994</v>
      </c>
      <c r="H61">
        <f>I61 * 1000</f>
        <v>4.1599999999999993</v>
      </c>
      <c r="I61">
        <v>4.1599999999999996E-3</v>
      </c>
      <c r="J61" s="2">
        <v>33.314639999999997</v>
      </c>
      <c r="K61" s="2">
        <v>1.389888</v>
      </c>
      <c r="L61">
        <v>5.0000000000000001E-4</v>
      </c>
      <c r="M61">
        <v>4.9500000000000002E-2</v>
      </c>
      <c r="N61">
        <f>0.15 * L61^(0.25)</f>
        <v>2.2430231718318309E-2</v>
      </c>
      <c r="O61">
        <f>1000*9.81*K61*L61</f>
        <v>6.8174006399999998</v>
      </c>
      <c r="P61">
        <f>O61/(1650*9.81*I61)</f>
        <v>0.10124475524475525</v>
      </c>
      <c r="Q61">
        <f>3.97 * (SQRT(1.65)) * (SQRT(9.81)) * ((P61-N61)^(3/2)) * ((I61)^(3/2)) * J61</f>
        <v>3.159013520456248E-3</v>
      </c>
      <c r="R61">
        <f>Q61 * 31500000</f>
        <v>99508.925894371816</v>
      </c>
    </row>
    <row r="62" spans="1:18" x14ac:dyDescent="0.2">
      <c r="A62" t="s">
        <v>13</v>
      </c>
      <c r="B62" t="s">
        <v>32</v>
      </c>
      <c r="C62" s="3" t="s">
        <v>39</v>
      </c>
      <c r="D62" s="2">
        <v>27.8</v>
      </c>
      <c r="E62">
        <f>D62*31500000</f>
        <v>875700000</v>
      </c>
      <c r="F62" s="5">
        <v>135.45647699999998</v>
      </c>
      <c r="G62">
        <f>F62*1000000</f>
        <v>135456476.99999997</v>
      </c>
      <c r="H62">
        <f>I62 * 1000</f>
        <v>15.8</v>
      </c>
      <c r="I62">
        <v>1.5800000000000002E-2</v>
      </c>
      <c r="J62" s="2">
        <v>19.3</v>
      </c>
      <c r="K62" s="2">
        <v>1.53</v>
      </c>
      <c r="L62">
        <v>1E-3</v>
      </c>
      <c r="M62">
        <v>4.9500000000000002E-2</v>
      </c>
      <c r="N62">
        <f>0.15 * L62^(0.25)</f>
        <v>2.6674191150583844E-2</v>
      </c>
      <c r="O62">
        <f>1000*9.81*K62*L62</f>
        <v>15.009300000000001</v>
      </c>
      <c r="P62">
        <f>O62/(1650*9.81*I62)</f>
        <v>5.8688147295742232E-2</v>
      </c>
      <c r="Q62">
        <f>3.97 * (SQRT(1.65)) * (SQRT(9.81)) * ((P62-N62)^(3/2)) * ((I62)^(3/2)) * J62</f>
        <v>3.5068641350358264E-3</v>
      </c>
      <c r="R62">
        <f>Q62 * 31500000</f>
        <v>110466.22025362853</v>
      </c>
    </row>
    <row r="63" spans="1:18" x14ac:dyDescent="0.2">
      <c r="A63" t="s">
        <v>13</v>
      </c>
      <c r="B63" t="s">
        <v>150</v>
      </c>
      <c r="C63" t="s">
        <v>164</v>
      </c>
      <c r="D63" s="2">
        <v>85.516876707839998</v>
      </c>
      <c r="E63">
        <f>D63*31500000</f>
        <v>2693781616.2969599</v>
      </c>
      <c r="F63" s="5">
        <v>525.76796999999999</v>
      </c>
      <c r="G63">
        <f>F63*1000000</f>
        <v>525767970</v>
      </c>
      <c r="H63">
        <f>I63 * 1000</f>
        <v>58.927999999999997</v>
      </c>
      <c r="I63">
        <v>5.8927999999999994E-2</v>
      </c>
      <c r="J63" s="2">
        <v>31.475680000000001</v>
      </c>
      <c r="K63" s="2">
        <v>1.8491200000000001</v>
      </c>
      <c r="L63">
        <v>2E-3</v>
      </c>
      <c r="M63">
        <v>4.9500000000000002E-2</v>
      </c>
      <c r="N63">
        <f>0.15 * L63^(0.25)</f>
        <v>3.1721137903216928E-2</v>
      </c>
      <c r="O63">
        <f>1000*9.81*K63*L63</f>
        <v>36.279734400000002</v>
      </c>
      <c r="P63">
        <f>O63/(1650*9.81*I63)</f>
        <v>3.8035527690700108E-2</v>
      </c>
      <c r="Q63">
        <f>3.97 * (SQRT(1.65)) * (SQRT(9.81)) * ((P63-N63)^(3/2)) * ((I63)^(3/2)) * J63</f>
        <v>3.6084586856476417E-3</v>
      </c>
      <c r="R63">
        <f>Q63 * 31500000</f>
        <v>113666.44859790071</v>
      </c>
    </row>
    <row r="64" spans="1:18" x14ac:dyDescent="0.2">
      <c r="A64" t="s">
        <v>13</v>
      </c>
      <c r="B64" t="s">
        <v>32</v>
      </c>
      <c r="C64" s="3" t="s">
        <v>38</v>
      </c>
      <c r="D64" s="2">
        <v>79.900000000000006</v>
      </c>
      <c r="E64">
        <f>D64*31500000</f>
        <v>2516850000</v>
      </c>
      <c r="F64" s="5">
        <v>354.82862999999998</v>
      </c>
      <c r="G64">
        <f>F64*1000000</f>
        <v>354828630</v>
      </c>
      <c r="H64">
        <f>I64 * 1000</f>
        <v>44.6</v>
      </c>
      <c r="I64">
        <v>4.4600000000000001E-2</v>
      </c>
      <c r="J64" s="2">
        <v>34.1</v>
      </c>
      <c r="K64" s="2">
        <v>1.46</v>
      </c>
      <c r="L64">
        <v>2E-3</v>
      </c>
      <c r="M64">
        <v>4.9500000000000002E-2</v>
      </c>
      <c r="N64">
        <f>0.15 * L64^(0.25)</f>
        <v>3.1721137903216928E-2</v>
      </c>
      <c r="O64">
        <f>1000*9.81*K64*L64</f>
        <v>28.645200000000003</v>
      </c>
      <c r="P64">
        <f>O64/(1650*9.81*I64)</f>
        <v>3.9679304253295286E-2</v>
      </c>
      <c r="Q64">
        <f>3.97 * (SQRT(1.65)) * (SQRT(9.81)) * ((P64-N64)^(3/2)) * ((I64)^(3/2)) * J64</f>
        <v>3.6420270672149939E-3</v>
      </c>
      <c r="R64">
        <f>Q64 * 31500000</f>
        <v>114723.85261727231</v>
      </c>
    </row>
    <row r="65" spans="1:18" x14ac:dyDescent="0.2">
      <c r="A65" t="s">
        <v>13</v>
      </c>
      <c r="B65" t="s">
        <v>32</v>
      </c>
      <c r="C65" s="3" t="s">
        <v>41</v>
      </c>
      <c r="D65" s="2">
        <v>97.7</v>
      </c>
      <c r="E65">
        <f>D65*31500000</f>
        <v>3077550000</v>
      </c>
      <c r="F65" s="5">
        <v>419.57837999999998</v>
      </c>
      <c r="G65">
        <f>F65*1000000</f>
        <v>419578380</v>
      </c>
      <c r="H65">
        <f>I65 * 1000</f>
        <v>49.5</v>
      </c>
      <c r="I65">
        <v>4.9500000000000002E-2</v>
      </c>
      <c r="J65" s="2">
        <v>40.5</v>
      </c>
      <c r="K65" s="2">
        <v>1.56</v>
      </c>
      <c r="L65">
        <v>2E-3</v>
      </c>
      <c r="M65">
        <v>4.9500000000000002E-2</v>
      </c>
      <c r="N65">
        <f>0.15 * L65^(0.25)</f>
        <v>3.1721137903216928E-2</v>
      </c>
      <c r="O65">
        <f>1000*9.81*K65*L65</f>
        <v>30.607200000000002</v>
      </c>
      <c r="P65">
        <f>O65/(1650*9.81*I65)</f>
        <v>3.820018365472911E-2</v>
      </c>
      <c r="Q65">
        <f>3.97 * (SQRT(1.65)) * (SQRT(9.81)) * ((P65-N65)^(3/2)) * ((I65)^(3/2)) * J65</f>
        <v>3.7153212730156593E-3</v>
      </c>
      <c r="R65">
        <f>Q65 * 31500000</f>
        <v>117032.62009999326</v>
      </c>
    </row>
    <row r="66" spans="1:18" x14ac:dyDescent="0.2">
      <c r="A66" t="s">
        <v>13</v>
      </c>
      <c r="B66" s="3" t="s">
        <v>17</v>
      </c>
      <c r="C66" t="s">
        <v>19</v>
      </c>
      <c r="D66" s="2">
        <v>4.5</v>
      </c>
      <c r="E66">
        <f>D66*31500000</f>
        <v>141750000</v>
      </c>
      <c r="F66" s="5">
        <v>104</v>
      </c>
      <c r="G66">
        <f>F66*1000000</f>
        <v>104000000</v>
      </c>
      <c r="H66">
        <f>I66 * 1000</f>
        <v>91</v>
      </c>
      <c r="I66">
        <v>9.0999999999999998E-2</v>
      </c>
      <c r="J66" s="6">
        <v>8</v>
      </c>
      <c r="K66" s="6">
        <v>0.49</v>
      </c>
      <c r="L66">
        <v>2.06E-2</v>
      </c>
      <c r="M66">
        <v>4.9500000000000002E-2</v>
      </c>
      <c r="N66">
        <f>0.15 * L66^(0.25)</f>
        <v>5.6827436342330701E-2</v>
      </c>
      <c r="O66">
        <f>1000*9.81*K66*L66</f>
        <v>99.022139999999993</v>
      </c>
      <c r="P66">
        <f>O66/(1650*9.81*I66)</f>
        <v>6.7226107226107223E-2</v>
      </c>
      <c r="Q66">
        <f>3.97 * (SQRT(1.65)) * (SQRT(9.81)) * ((P66-N66)^(3/2)) * ((I66)^(3/2)) * J66</f>
        <v>3.7195106593607332E-3</v>
      </c>
      <c r="R66">
        <f>Q66 * 31500000</f>
        <v>117164.5857698631</v>
      </c>
    </row>
    <row r="67" spans="1:18" x14ac:dyDescent="0.2">
      <c r="A67" t="s">
        <v>13</v>
      </c>
      <c r="B67" t="s">
        <v>80</v>
      </c>
      <c r="C67" t="s">
        <v>88</v>
      </c>
      <c r="D67" s="2">
        <v>67.400000000000006</v>
      </c>
      <c r="E67">
        <f>D67*31500000</f>
        <v>2123100000.0000002</v>
      </c>
      <c r="F67" s="5">
        <v>396.26846999999998</v>
      </c>
      <c r="G67">
        <f>F67*1000000</f>
        <v>396268470</v>
      </c>
      <c r="H67">
        <f>I67 * 1000</f>
        <v>50.6</v>
      </c>
      <c r="I67">
        <v>5.0599999999999999E-2</v>
      </c>
      <c r="J67" s="2">
        <v>35.700000000000003</v>
      </c>
      <c r="K67" s="2">
        <v>1.5</v>
      </c>
      <c r="L67">
        <v>2.2000000000000001E-3</v>
      </c>
      <c r="M67">
        <v>4.9500000000000002E-2</v>
      </c>
      <c r="N67">
        <f>0.15 * L67^(0.25)</f>
        <v>3.24860515600199E-2</v>
      </c>
      <c r="O67">
        <f>1000*9.81*K67*L67</f>
        <v>32.373000000000005</v>
      </c>
      <c r="P67">
        <f>O67/(1650*9.81*I67)</f>
        <v>3.9525691699604751E-2</v>
      </c>
      <c r="Q67">
        <f>3.97 * (SQRT(1.65)) * (SQRT(9.81)) * ((P67-N67)^(3/2)) * ((I67)^(3/2)) * J67</f>
        <v>3.8334222772632783E-3</v>
      </c>
      <c r="R67">
        <f>Q67 * 31500000</f>
        <v>120752.80173379327</v>
      </c>
    </row>
    <row r="68" spans="1:18" x14ac:dyDescent="0.2">
      <c r="A68" t="s">
        <v>13</v>
      </c>
      <c r="B68" t="s">
        <v>135</v>
      </c>
      <c r="C68" t="s">
        <v>141</v>
      </c>
      <c r="D68" s="2">
        <v>37.095069039999998</v>
      </c>
      <c r="E68">
        <f>D68*31500000</f>
        <v>1168494674.76</v>
      </c>
      <c r="F68" s="5">
        <v>318.56876999999997</v>
      </c>
      <c r="G68">
        <f>F68*1000000</f>
        <v>318568770</v>
      </c>
      <c r="H68">
        <f>I68 * 1000</f>
        <v>1.35</v>
      </c>
      <c r="I68">
        <v>1.3500000000000001E-3</v>
      </c>
      <c r="J68" s="2">
        <v>18.044160000000002</v>
      </c>
      <c r="K68" s="2">
        <v>1.9202399999999999</v>
      </c>
      <c r="L68">
        <v>5.1000000000000004E-4</v>
      </c>
      <c r="M68">
        <v>4.9500000000000002E-2</v>
      </c>
      <c r="N68">
        <f>0.15 * L68^(0.25)</f>
        <v>2.2541551423507427E-2</v>
      </c>
      <c r="O68">
        <f>1000*9.81*K68*L68</f>
        <v>9.6071527440000004</v>
      </c>
      <c r="P68">
        <f>O68/(1650*9.81*I68)</f>
        <v>0.43965090909090909</v>
      </c>
      <c r="Q68">
        <f>3.97 * (SQRT(1.65)) * (SQRT(9.81)) * ((P68-N68)^(3/2)) * ((I68)^(3/2)) * J68</f>
        <v>3.8510504179052715E-3</v>
      </c>
      <c r="R68">
        <f>Q68 * 31500000</f>
        <v>121308.08816401605</v>
      </c>
    </row>
    <row r="69" spans="1:18" x14ac:dyDescent="0.2">
      <c r="A69" t="s">
        <v>13</v>
      </c>
      <c r="B69" t="s">
        <v>32</v>
      </c>
      <c r="C69" s="3" t="s">
        <v>42</v>
      </c>
      <c r="D69" s="2">
        <v>68.158649746943993</v>
      </c>
      <c r="E69">
        <f>D69*31500000</f>
        <v>2146997467.0287359</v>
      </c>
      <c r="F69" s="5">
        <v>551.66786999999999</v>
      </c>
      <c r="G69">
        <f>F69*1000000</f>
        <v>551667870</v>
      </c>
      <c r="H69">
        <f>I69 * 1000</f>
        <v>23</v>
      </c>
      <c r="I69">
        <v>2.3E-2</v>
      </c>
      <c r="J69" s="2">
        <f>127*0.3048</f>
        <v>38.709600000000002</v>
      </c>
      <c r="K69" s="2">
        <v>1.5727679999999999</v>
      </c>
      <c r="L69">
        <v>1E-3</v>
      </c>
      <c r="M69">
        <v>4.9500000000000002E-2</v>
      </c>
      <c r="N69">
        <f>0.15 * L69^(0.25)</f>
        <v>2.6674191150583844E-2</v>
      </c>
      <c r="O69">
        <f>1000*9.81*K69*L69</f>
        <v>15.428854079999999</v>
      </c>
      <c r="P69">
        <f>O69/(1650*9.81*I69)</f>
        <v>4.1443162055335971E-2</v>
      </c>
      <c r="Q69">
        <f>3.97 * (SQRT(1.65)) * (SQRT(9.81)) * ((P69-N69)^(3/2)) * ((I69)^(3/2)) * J69</f>
        <v>3.8708181841661396E-3</v>
      </c>
      <c r="R69">
        <f>Q69 * 31500000</f>
        <v>121930.7728012334</v>
      </c>
    </row>
    <row r="70" spans="1:18" x14ac:dyDescent="0.2">
      <c r="A70" t="s">
        <v>13</v>
      </c>
      <c r="B70" t="s">
        <v>170</v>
      </c>
      <c r="C70" t="s">
        <v>179</v>
      </c>
      <c r="D70" s="2">
        <v>14.215056989184003</v>
      </c>
      <c r="E70">
        <f>D70*31500000</f>
        <v>447774295.1592961</v>
      </c>
      <c r="F70" s="5">
        <v>512.81801999999993</v>
      </c>
      <c r="G70">
        <f>F70*1000000</f>
        <v>512818019.99999994</v>
      </c>
      <c r="H70">
        <f>I70 * 1000</f>
        <v>29</v>
      </c>
      <c r="I70">
        <v>2.9000000000000001E-2</v>
      </c>
      <c r="J70" s="2">
        <v>16.459199999999999</v>
      </c>
      <c r="K70" s="2">
        <v>0.71</v>
      </c>
      <c r="L70">
        <v>3.96E-3</v>
      </c>
      <c r="M70">
        <v>4.9500000000000002E-2</v>
      </c>
      <c r="N70">
        <f>0.15 * L70^(0.25)</f>
        <v>3.7628339652842832E-2</v>
      </c>
      <c r="O70">
        <f>1000*9.81*K70*L70</f>
        <v>27.581795999999997</v>
      </c>
      <c r="P70">
        <f>O70/(1650*9.81*I70)</f>
        <v>5.8758620689655164E-2</v>
      </c>
      <c r="Q70">
        <f>3.97 * (SQRT(1.65)) * (SQRT(9.81)) * ((P70-N70)^(3/2)) * ((I70)^(3/2)) * J70</f>
        <v>3.9877746828431617E-3</v>
      </c>
      <c r="R70">
        <f>Q70 * 31500000</f>
        <v>125614.9025095596</v>
      </c>
    </row>
    <row r="71" spans="1:18" s="9" customFormat="1" x14ac:dyDescent="0.2">
      <c r="A71" s="9" t="s">
        <v>13</v>
      </c>
      <c r="B71" s="9" t="s">
        <v>97</v>
      </c>
      <c r="C71" s="9" t="s">
        <v>100</v>
      </c>
      <c r="D71" s="10">
        <v>5.52</v>
      </c>
      <c r="E71" s="9">
        <f>D71*31500000</f>
        <v>173880000</v>
      </c>
      <c r="F71" s="11">
        <v>300.43883999999997</v>
      </c>
      <c r="G71" s="9">
        <f>F71*1000000</f>
        <v>300438840</v>
      </c>
      <c r="H71" s="9">
        <f>I71 * 1000</f>
        <v>9</v>
      </c>
      <c r="I71" s="9">
        <v>8.9999999999999993E-3</v>
      </c>
      <c r="J71" s="10">
        <v>11.58</v>
      </c>
      <c r="K71" s="10">
        <v>0.46</v>
      </c>
      <c r="L71" s="9">
        <v>4.0000000000000001E-3</v>
      </c>
      <c r="M71" s="9">
        <v>4.9500000000000002E-2</v>
      </c>
      <c r="N71" s="9">
        <f>0.15 * L71^(0.25)</f>
        <v>3.7723002890488071E-2</v>
      </c>
      <c r="O71" s="9">
        <f>1000*9.81*K71*L71</f>
        <v>18.050400000000003</v>
      </c>
      <c r="P71" s="9">
        <f>O71/(1650*9.81*I71)</f>
        <v>0.12390572390572394</v>
      </c>
      <c r="Q71" s="9">
        <f>3.97 * (SQRT(1.65)) * (SQRT(9.81)) * ((P71-N71)^(3/2)) * ((I71)^(3/2)) * J71</f>
        <v>3.9954859589264929E-3</v>
      </c>
      <c r="R71" s="9">
        <f>Q71 * 31500000</f>
        <v>125857.80770618453</v>
      </c>
    </row>
    <row r="72" spans="1:18" x14ac:dyDescent="0.2">
      <c r="A72" t="s">
        <v>13</v>
      </c>
      <c r="B72" t="s">
        <v>91</v>
      </c>
      <c r="C72" t="s">
        <v>93</v>
      </c>
      <c r="D72" s="2">
        <v>24.1</v>
      </c>
      <c r="E72">
        <f>D72*31500000</f>
        <v>759150000</v>
      </c>
      <c r="F72" s="5">
        <v>380.72852999999998</v>
      </c>
      <c r="G72">
        <f>F72*1000000</f>
        <v>380728530</v>
      </c>
      <c r="H72">
        <f>I72 * 1000</f>
        <v>40</v>
      </c>
      <c r="I72">
        <v>0.04</v>
      </c>
      <c r="J72" s="2">
        <v>24.7</v>
      </c>
      <c r="K72" s="2">
        <v>0.79</v>
      </c>
      <c r="L72">
        <v>4.1999999999999997E-3</v>
      </c>
      <c r="M72">
        <v>4.9500000000000002E-2</v>
      </c>
      <c r="N72">
        <f>0.15 * L72^(0.25)</f>
        <v>3.8185948425327458E-2</v>
      </c>
      <c r="O72">
        <f>1000*9.81*K72*L72</f>
        <v>32.549579999999999</v>
      </c>
      <c r="P72">
        <f>O72/(1650*9.81*I72)</f>
        <v>5.0272727272727268E-2</v>
      </c>
      <c r="Q72">
        <f>3.97 * (SQRT(1.65)) * (SQRT(9.81)) * ((P72-N72)^(3/2)) * ((I72)^(3/2)) * J72</f>
        <v>4.1939165686301627E-3</v>
      </c>
      <c r="R72">
        <f>Q72 * 31500000</f>
        <v>132108.37191185012</v>
      </c>
    </row>
    <row r="73" spans="1:18" s="9" customFormat="1" x14ac:dyDescent="0.2">
      <c r="A73" s="9" t="s">
        <v>13</v>
      </c>
      <c r="B73" s="9" t="s">
        <v>199</v>
      </c>
      <c r="C73" s="9" t="s">
        <v>205</v>
      </c>
      <c r="D73" s="10">
        <v>77.3</v>
      </c>
      <c r="E73" s="9">
        <f>D73*31500000</f>
        <v>2434950000</v>
      </c>
      <c r="F73" s="11">
        <v>230.50910999999999</v>
      </c>
      <c r="G73" s="9">
        <f>F73*1000000</f>
        <v>230509110</v>
      </c>
      <c r="H73" s="9">
        <f>I73 * 1000</f>
        <v>31.23</v>
      </c>
      <c r="I73" s="9">
        <v>3.1230000000000001E-2</v>
      </c>
      <c r="J73" s="10">
        <v>21.9</v>
      </c>
      <c r="K73" s="10">
        <v>2.1</v>
      </c>
      <c r="L73" s="9">
        <v>1.1100000000000001E-3</v>
      </c>
      <c r="M73" s="9">
        <v>4.9500000000000002E-2</v>
      </c>
      <c r="N73" s="9">
        <f>0.15 * L73^(0.25)</f>
        <v>2.7379278774341296E-2</v>
      </c>
      <c r="O73" s="9">
        <f>1000*9.81*K73*L73</f>
        <v>22.86711</v>
      </c>
      <c r="P73" s="9">
        <f>O73/(1650*9.81*I73)</f>
        <v>4.5236223910575496E-2</v>
      </c>
      <c r="Q73" s="9">
        <f>3.97 * (SQRT(1.65)) * (SQRT(9.81)) * ((P73-N73)^(3/2)) * ((I73)^(3/2)) * J73</f>
        <v>4.6065927546539119E-3</v>
      </c>
      <c r="R73" s="9">
        <f>Q73 * 31500000</f>
        <v>145107.67177159822</v>
      </c>
    </row>
    <row r="74" spans="1:18" x14ac:dyDescent="0.2">
      <c r="A74" t="s">
        <v>13</v>
      </c>
      <c r="B74" t="s">
        <v>97</v>
      </c>
      <c r="C74" t="s">
        <v>101</v>
      </c>
      <c r="D74" s="2">
        <v>15.7</v>
      </c>
      <c r="E74">
        <f>D74*31500000</f>
        <v>494550000</v>
      </c>
      <c r="F74" s="5">
        <v>318.56876999999997</v>
      </c>
      <c r="G74">
        <f>F74*1000000</f>
        <v>318568770</v>
      </c>
      <c r="H74">
        <f>I74 * 1000</f>
        <v>65</v>
      </c>
      <c r="I74">
        <v>6.5000000000000002E-2</v>
      </c>
      <c r="J74" s="2">
        <v>22.9</v>
      </c>
      <c r="K74" s="2">
        <v>0.6</v>
      </c>
      <c r="L74">
        <v>0.01</v>
      </c>
      <c r="M74">
        <v>4.9500000000000002E-2</v>
      </c>
      <c r="N74">
        <f>0.15 * L74^(0.25)</f>
        <v>4.7434164902525701E-2</v>
      </c>
      <c r="O74">
        <f>1000*9.81*K74*L74</f>
        <v>58.86</v>
      </c>
      <c r="P74">
        <f>O74/(1650*9.81*I74)</f>
        <v>5.5944055944055944E-2</v>
      </c>
      <c r="Q74">
        <f>3.97 * (SQRT(1.65)) * (SQRT(9.81)) * ((P74-N74)^(3/2)) * ((I74)^(3/2)) * J74</f>
        <v>4.7583731816567242E-3</v>
      </c>
      <c r="R74">
        <f>Q74 * 31500000</f>
        <v>149888.75522218682</v>
      </c>
    </row>
    <row r="75" spans="1:18" x14ac:dyDescent="0.2">
      <c r="A75" t="s">
        <v>13</v>
      </c>
      <c r="B75" s="3" t="s">
        <v>17</v>
      </c>
      <c r="C75" t="s">
        <v>21</v>
      </c>
      <c r="D75" s="2">
        <v>46.7</v>
      </c>
      <c r="E75">
        <f>D75*31500000</f>
        <v>1471050000</v>
      </c>
      <c r="F75" s="5">
        <v>883</v>
      </c>
      <c r="G75">
        <f>F75*1000000</f>
        <v>883000000</v>
      </c>
      <c r="H75">
        <f>I75 * 1000</f>
        <v>45</v>
      </c>
      <c r="I75">
        <v>4.4999999999999998E-2</v>
      </c>
      <c r="J75" s="6">
        <v>24</v>
      </c>
      <c r="K75" s="6">
        <v>1.62</v>
      </c>
      <c r="L75">
        <v>2E-3</v>
      </c>
      <c r="M75">
        <v>4.9500000000000002E-2</v>
      </c>
      <c r="N75">
        <f>0.15 * L75^(0.25)</f>
        <v>3.1721137903216928E-2</v>
      </c>
      <c r="O75">
        <f>1000*9.81*K75*L75</f>
        <v>31.784400000000002</v>
      </c>
      <c r="P75">
        <f>O75/(1650*9.81*I75)</f>
        <v>4.363636363636364E-2</v>
      </c>
      <c r="Q75">
        <f>3.97 * (SQRT(1.65)) * (SQRT(9.81)) * ((P75-N75)^(3/2)) * ((I75)^(3/2)) * J75</f>
        <v>4.7593802775580622E-3</v>
      </c>
      <c r="R75">
        <f>Q75 * 31500000</f>
        <v>149920.47874307894</v>
      </c>
    </row>
    <row r="76" spans="1:18" s="9" customFormat="1" x14ac:dyDescent="0.2">
      <c r="A76" s="9" t="s">
        <v>13</v>
      </c>
      <c r="B76" s="9" t="s">
        <v>150</v>
      </c>
      <c r="C76" s="9" t="s">
        <v>163</v>
      </c>
      <c r="D76" s="10">
        <v>136.77036903936002</v>
      </c>
      <c r="E76" s="9">
        <f>D76*31500000</f>
        <v>4308266624.7398405</v>
      </c>
      <c r="F76" s="11">
        <v>562.02782999999999</v>
      </c>
      <c r="G76" s="9">
        <f>F76*1000000</f>
        <v>562027830</v>
      </c>
      <c r="H76" s="9">
        <f>I76 * 1000</f>
        <v>58.673999999999999</v>
      </c>
      <c r="I76" s="9">
        <v>5.8673999999999997E-2</v>
      </c>
      <c r="J76" s="10">
        <v>53.477159999999998</v>
      </c>
      <c r="K76" s="10">
        <v>1.8</v>
      </c>
      <c r="L76" s="9">
        <v>2E-3</v>
      </c>
      <c r="M76" s="9">
        <v>4.9500000000000002E-2</v>
      </c>
      <c r="N76" s="9">
        <f>0.15 * L76^(0.25)</f>
        <v>3.1721137903216928E-2</v>
      </c>
      <c r="O76" s="9">
        <f>1000*9.81*K76*L76</f>
        <v>35.316000000000003</v>
      </c>
      <c r="P76" s="9">
        <f>O76/(1650*9.81*I76)</f>
        <v>3.7185434465319939E-2</v>
      </c>
      <c r="Q76" s="9">
        <f>3.97 * (SQRT(1.65)) * (SQRT(9.81)) * ((P76-N76)^(3/2)) * ((I76)^(3/2)) * J76</f>
        <v>4.9034895603685333E-3</v>
      </c>
      <c r="R76" s="9">
        <f>Q76 * 31500000</f>
        <v>154459.92115160881</v>
      </c>
    </row>
    <row r="77" spans="1:18" x14ac:dyDescent="0.2">
      <c r="A77" t="s">
        <v>13</v>
      </c>
      <c r="B77" t="s">
        <v>32</v>
      </c>
      <c r="C77" s="3" t="s">
        <v>33</v>
      </c>
      <c r="D77" s="2">
        <v>20.2</v>
      </c>
      <c r="E77">
        <f>D77*31500000</f>
        <v>636300000</v>
      </c>
      <c r="F77" s="5">
        <v>113.44156199999999</v>
      </c>
      <c r="G77">
        <f>F77*1000000</f>
        <v>113441561.99999999</v>
      </c>
      <c r="H77">
        <f>I77 * 1000</f>
        <v>58.4</v>
      </c>
      <c r="I77">
        <v>5.8400000000000001E-2</v>
      </c>
      <c r="J77" s="2">
        <v>21.1</v>
      </c>
      <c r="K77" s="2">
        <v>0.84</v>
      </c>
      <c r="L77">
        <v>6.0000000000000001E-3</v>
      </c>
      <c r="M77">
        <v>4.9500000000000002E-2</v>
      </c>
      <c r="N77">
        <f>0.15 * L77^(0.25)</f>
        <v>4.1747365255706111E-2</v>
      </c>
      <c r="O77">
        <f>1000*9.81*K77*L77</f>
        <v>49.442399999999999</v>
      </c>
      <c r="P77">
        <f>O77/(1650*9.81*I77)</f>
        <v>5.2303860523038606E-2</v>
      </c>
      <c r="Q77">
        <f>3.97 * (SQRT(1.65)) * (SQRT(9.81)) * ((P77-N77)^(3/2)) * ((I77)^(3/2)) * J77</f>
        <v>5.1587958824897322E-3</v>
      </c>
      <c r="R77">
        <f>Q77 * 31500000</f>
        <v>162502.07029842655</v>
      </c>
    </row>
    <row r="78" spans="1:18" x14ac:dyDescent="0.2">
      <c r="A78" t="s">
        <v>13</v>
      </c>
      <c r="B78" t="s">
        <v>150</v>
      </c>
      <c r="C78" t="s">
        <v>160</v>
      </c>
      <c r="D78" s="2">
        <v>181.19999999999996</v>
      </c>
      <c r="E78">
        <f>D78*31500000</f>
        <v>5707799999.999999</v>
      </c>
      <c r="F78" s="5">
        <v>349.64864999999998</v>
      </c>
      <c r="G78">
        <f>F78*1000000</f>
        <v>349648650</v>
      </c>
      <c r="H78">
        <f>I78 * 1000</f>
        <v>20.7</v>
      </c>
      <c r="I78">
        <v>2.07E-2</v>
      </c>
      <c r="J78" s="2">
        <v>52.633333333333333</v>
      </c>
      <c r="K78" s="2">
        <v>1.4666666666666668</v>
      </c>
      <c r="L78">
        <v>1E-3</v>
      </c>
      <c r="M78">
        <v>4.9500000000000002E-2</v>
      </c>
      <c r="N78">
        <f>0.15 * L78^(0.25)</f>
        <v>2.6674191150583844E-2</v>
      </c>
      <c r="O78">
        <f>1000*9.81*K78*L78</f>
        <v>14.388000000000002</v>
      </c>
      <c r="P78">
        <f>O78/(1650*9.81*I78)</f>
        <v>4.2941492216854546E-2</v>
      </c>
      <c r="Q78">
        <f>3.97 * (SQRT(1.65)) * (SQRT(9.81)) * ((P78-N78)^(3/2)) * ((I78)^(3/2)) * J78</f>
        <v>5.1946540818609641E-3</v>
      </c>
      <c r="R78">
        <f>Q78 * 31500000</f>
        <v>163631.60357862036</v>
      </c>
    </row>
    <row r="79" spans="1:18" x14ac:dyDescent="0.2">
      <c r="A79" t="s">
        <v>13</v>
      </c>
      <c r="B79" t="s">
        <v>150</v>
      </c>
      <c r="C79" t="s">
        <v>156</v>
      </c>
      <c r="D79" s="2">
        <v>70.792116480000004</v>
      </c>
      <c r="E79">
        <f>D79*31500000</f>
        <v>2229951669.1200004</v>
      </c>
      <c r="F79" s="5">
        <v>145.298439</v>
      </c>
      <c r="G79">
        <f>F79*1000000</f>
        <v>145298439</v>
      </c>
      <c r="H79">
        <f>I79 * 1000</f>
        <v>65.532000000000011</v>
      </c>
      <c r="I79">
        <v>6.5532000000000007E-2</v>
      </c>
      <c r="J79" s="2">
        <v>25.511760000000002</v>
      </c>
      <c r="K79" s="2">
        <v>1.25</v>
      </c>
      <c r="L79">
        <v>4.0000000000000001E-3</v>
      </c>
      <c r="M79">
        <v>4.9500000000000002E-2</v>
      </c>
      <c r="N79">
        <f>0.15 * L79^(0.25)</f>
        <v>3.7723002890488071E-2</v>
      </c>
      <c r="O79">
        <f>1000*9.81*K79*L79</f>
        <v>49.050000000000004</v>
      </c>
      <c r="P79">
        <f>O79/(1650*9.81*I79)</f>
        <v>4.624157709673183E-2</v>
      </c>
      <c r="Q79">
        <f>3.97 * (SQRT(1.65)) * (SQRT(9.81)) * ((P79-N79)^(3/2)) * ((I79)^(3/2)) * J79</f>
        <v>5.3744979740279796E-3</v>
      </c>
      <c r="R79">
        <f>Q79 * 31500000</f>
        <v>169296.68618188135</v>
      </c>
    </row>
    <row r="80" spans="1:18" s="9" customFormat="1" x14ac:dyDescent="0.2">
      <c r="A80" s="9" t="s">
        <v>13</v>
      </c>
      <c r="B80" s="9" t="s">
        <v>207</v>
      </c>
      <c r="C80" s="9" t="s">
        <v>208</v>
      </c>
      <c r="D80" s="10">
        <v>19.510307300000001</v>
      </c>
      <c r="E80" s="9">
        <f>D80*31500000</f>
        <v>614574679.95000005</v>
      </c>
      <c r="F80" s="11">
        <v>101.527608</v>
      </c>
      <c r="G80" s="9">
        <f>F80*1000000</f>
        <v>101527608</v>
      </c>
      <c r="H80" s="9">
        <f>I80 * 1000</f>
        <v>15.620000000000001</v>
      </c>
      <c r="I80" s="9">
        <v>1.562E-2</v>
      </c>
      <c r="J80" s="10">
        <v>15.91056</v>
      </c>
      <c r="K80" s="10">
        <v>1.2252959999999999</v>
      </c>
      <c r="L80" s="9">
        <v>1.6999999999999999E-3</v>
      </c>
      <c r="M80" s="9">
        <v>4.9500000000000002E-2</v>
      </c>
      <c r="N80" s="9">
        <f>0.15 * L80^(0.25)</f>
        <v>3.0458147773033958E-2</v>
      </c>
      <c r="O80" s="9">
        <f>1000*9.81*K80*L80</f>
        <v>20.434261391999996</v>
      </c>
      <c r="P80" s="9">
        <f>O80/(1650*9.81*I80)</f>
        <v>8.0821138400651832E-2</v>
      </c>
      <c r="Q80" s="9">
        <f>3.97 * (SQRT(1.65)) * (SQRT(9.81)) * ((P80-N80)^(3/2)) * ((I80)^(3/2)) * J80</f>
        <v>5.6071381877012489E-3</v>
      </c>
      <c r="R80" s="9">
        <f>Q80 * 31500000</f>
        <v>176624.85291258933</v>
      </c>
    </row>
    <row r="81" spans="1:18" s="9" customFormat="1" x14ac:dyDescent="0.2">
      <c r="A81" s="9" t="s">
        <v>13</v>
      </c>
      <c r="B81" s="9" t="s">
        <v>199</v>
      </c>
      <c r="C81" s="9" t="s">
        <v>200</v>
      </c>
      <c r="D81" s="10">
        <v>19.510307301888002</v>
      </c>
      <c r="E81" s="9">
        <f>D81*31500000</f>
        <v>614574680.00947201</v>
      </c>
      <c r="F81" s="11">
        <v>101.527608</v>
      </c>
      <c r="G81" s="9">
        <f>F81*1000000</f>
        <v>101527608</v>
      </c>
      <c r="H81" s="9">
        <f>I81 * 1000</f>
        <v>15.62</v>
      </c>
      <c r="I81" s="9">
        <v>1.5619999999999998E-2</v>
      </c>
      <c r="J81" s="10">
        <v>15.910560000000002</v>
      </c>
      <c r="K81" s="10">
        <v>1.2252959999999999</v>
      </c>
      <c r="L81" s="9">
        <v>1.7000000000000001E-3</v>
      </c>
      <c r="M81" s="9">
        <v>4.9500000000000002E-2</v>
      </c>
      <c r="N81" s="9">
        <f>0.15 * L81^(0.25)</f>
        <v>3.0458147773033958E-2</v>
      </c>
      <c r="O81" s="9">
        <f>1000*9.81*K81*L81</f>
        <v>20.434261392</v>
      </c>
      <c r="P81" s="9">
        <f>O81/(1650*9.81*I81)</f>
        <v>8.0821138400651846E-2</v>
      </c>
      <c r="Q81" s="9">
        <f>3.97 * (SQRT(1.65)) * (SQRT(9.81)) * ((P81-N81)^(3/2)) * ((I81)^(3/2)) * J81</f>
        <v>5.6071381877012549E-3</v>
      </c>
      <c r="R81" s="9">
        <f>Q81 * 31500000</f>
        <v>176624.85291258953</v>
      </c>
    </row>
    <row r="82" spans="1:18" x14ac:dyDescent="0.2">
      <c r="A82" t="s">
        <v>13</v>
      </c>
      <c r="B82" t="s">
        <v>114</v>
      </c>
      <c r="C82" t="s">
        <v>116</v>
      </c>
      <c r="D82" s="2">
        <v>59.437061</v>
      </c>
      <c r="E82">
        <f>D82*31500000</f>
        <v>1872267421.5</v>
      </c>
      <c r="F82" s="5">
        <v>136.233474</v>
      </c>
      <c r="G82">
        <f>F82*1000000</f>
        <v>136233474</v>
      </c>
      <c r="H82">
        <f>I82 * 1000</f>
        <v>17.97</v>
      </c>
      <c r="I82">
        <v>1.797E-2</v>
      </c>
      <c r="J82" s="2">
        <v>23.622</v>
      </c>
      <c r="K82" s="2">
        <v>1.344168</v>
      </c>
      <c r="L82">
        <v>1.4E-3</v>
      </c>
      <c r="M82">
        <v>4.9500000000000002E-2</v>
      </c>
      <c r="N82">
        <f>0.15 * L82^(0.25)</f>
        <v>2.9015046304015038E-2</v>
      </c>
      <c r="O82">
        <f>1000*9.81*K82*L82</f>
        <v>18.460803311999999</v>
      </c>
      <c r="P82">
        <f>O82/(1650*9.81*I82)</f>
        <v>6.3467233267567161E-2</v>
      </c>
      <c r="Q82">
        <f>3.97 * (SQRT(1.65)) * (SQRT(9.81)) * ((P82-N82)^(3/2)) * ((I82)^(3/2)) * J82</f>
        <v>5.8120716083401337E-3</v>
      </c>
      <c r="R82">
        <f>Q82 * 31500000</f>
        <v>183080.25566271422</v>
      </c>
    </row>
    <row r="83" spans="1:18" x14ac:dyDescent="0.2">
      <c r="A83" t="s">
        <v>13</v>
      </c>
      <c r="B83" t="s">
        <v>74</v>
      </c>
      <c r="C83" t="s">
        <v>77</v>
      </c>
      <c r="D83" s="2">
        <v>27.608925427199999</v>
      </c>
      <c r="E83">
        <f>D83*31500000</f>
        <v>869681150.95679998</v>
      </c>
      <c r="F83" s="5">
        <v>162.91037099999997</v>
      </c>
      <c r="G83">
        <f>F83*1000000</f>
        <v>162910370.99999997</v>
      </c>
      <c r="H83">
        <f>I83 * 1000</f>
        <v>133.19999999999999</v>
      </c>
      <c r="I83">
        <v>0.13319999999999999</v>
      </c>
      <c r="J83" s="2">
        <v>15.02664</v>
      </c>
      <c r="K83" s="2">
        <v>0.91135200000000005</v>
      </c>
      <c r="L83">
        <v>1.4E-2</v>
      </c>
      <c r="M83">
        <v>4.9500000000000002E-2</v>
      </c>
      <c r="N83">
        <f>0.15 * L83^(0.25)</f>
        <v>5.1596859423755886E-2</v>
      </c>
      <c r="O83">
        <f>1000*9.81*K83*L83</f>
        <v>125.16508368000001</v>
      </c>
      <c r="P83">
        <f>O83/(1650*9.81*I83)</f>
        <v>5.8053180453180461E-2</v>
      </c>
      <c r="Q83">
        <f>3.97 * (SQRT(1.65)) * (SQRT(9.81)) * ((P83-N83)^(3/2)) * ((I83)^(3/2)) * J83</f>
        <v>6.0528913304168028E-3</v>
      </c>
      <c r="R83">
        <f>Q83 * 31500000</f>
        <v>190666.0769081293</v>
      </c>
    </row>
    <row r="84" spans="1:18" x14ac:dyDescent="0.2">
      <c r="A84" t="s">
        <v>13</v>
      </c>
      <c r="B84" t="s">
        <v>80</v>
      </c>
      <c r="C84" t="s">
        <v>82</v>
      </c>
      <c r="D84" s="2">
        <v>22.1</v>
      </c>
      <c r="E84">
        <f>D84*31500000</f>
        <v>696150000</v>
      </c>
      <c r="F84" s="5">
        <v>118.362543</v>
      </c>
      <c r="G84">
        <f>F84*1000000</f>
        <v>118362543</v>
      </c>
      <c r="H84">
        <f>I84 * 1000</f>
        <v>19.8</v>
      </c>
      <c r="I84">
        <v>1.9800000000000002E-2</v>
      </c>
      <c r="J84" s="2">
        <v>17.899999999999999</v>
      </c>
      <c r="K84" s="2">
        <v>0.9</v>
      </c>
      <c r="L84">
        <v>2.7000000000000001E-3</v>
      </c>
      <c r="M84">
        <v>4.9500000000000002E-2</v>
      </c>
      <c r="N84">
        <f>0.15 * L84^(0.25)</f>
        <v>3.4192605854321663E-2</v>
      </c>
      <c r="O84">
        <f>1000*9.81*K84*L84</f>
        <v>23.8383</v>
      </c>
      <c r="P84">
        <f>O84/(1650*9.81*I84)</f>
        <v>7.43801652892562E-2</v>
      </c>
      <c r="Q84">
        <f>3.97 * (SQRT(1.65)) * (SQRT(9.81)) * ((P84-N84)^(3/2)) * ((I84)^(3/2)) * J84</f>
        <v>6.4173429305315281E-3</v>
      </c>
      <c r="R84">
        <f>Q84 * 31500000</f>
        <v>202146.30231174314</v>
      </c>
    </row>
    <row r="85" spans="1:18" x14ac:dyDescent="0.2">
      <c r="A85" t="s">
        <v>13</v>
      </c>
      <c r="B85" t="s">
        <v>221</v>
      </c>
      <c r="C85" t="s">
        <v>224</v>
      </c>
      <c r="D85" s="2">
        <v>12.2</v>
      </c>
      <c r="E85">
        <f>D85*31500000</f>
        <v>384300000</v>
      </c>
      <c r="F85" s="5">
        <v>194</v>
      </c>
      <c r="G85">
        <f>F85*1000000</f>
        <v>194000000</v>
      </c>
      <c r="H85">
        <f>I85 * 1000</f>
        <v>2.7</v>
      </c>
      <c r="I85">
        <v>2.7000000000000001E-3</v>
      </c>
      <c r="J85" s="2">
        <v>13.7</v>
      </c>
      <c r="K85" s="2">
        <v>0.7</v>
      </c>
      <c r="L85">
        <v>2.5000000000000001E-3</v>
      </c>
      <c r="M85">
        <v>4.9500000000000002E-2</v>
      </c>
      <c r="N85">
        <f>0.15 * L85^(0.25)</f>
        <v>3.3541019662496847E-2</v>
      </c>
      <c r="O85">
        <f>1000*9.81*K85*L85</f>
        <v>17.1675</v>
      </c>
      <c r="P85">
        <f>O85/(1650*9.81*I85)</f>
        <v>0.39281705948372614</v>
      </c>
      <c r="Q85">
        <f>3.97 * (SQRT(1.65)) * (SQRT(9.81)) * ((P85-N85)^(3/2)) * ((I85)^(3/2)) * J85</f>
        <v>6.6111281934472816E-3</v>
      </c>
      <c r="R85">
        <f>Q85 * 31500000</f>
        <v>208250.53809358936</v>
      </c>
    </row>
    <row r="86" spans="1:18" x14ac:dyDescent="0.2">
      <c r="A86" t="s">
        <v>13</v>
      </c>
      <c r="B86" t="s">
        <v>65</v>
      </c>
      <c r="C86" t="s">
        <v>67</v>
      </c>
      <c r="D86" s="2">
        <v>17</v>
      </c>
      <c r="E86">
        <f>D86*31500000</f>
        <v>535500000</v>
      </c>
      <c r="F86" s="5">
        <v>209.78918999999999</v>
      </c>
      <c r="G86">
        <f>F86*1000000</f>
        <v>209789190</v>
      </c>
      <c r="H86">
        <f>I86 * 1000</f>
        <v>40</v>
      </c>
      <c r="I86">
        <v>0.04</v>
      </c>
      <c r="J86" s="2">
        <v>14</v>
      </c>
      <c r="K86" s="2">
        <v>0.52</v>
      </c>
      <c r="L86">
        <v>8.8999999999999999E-3</v>
      </c>
      <c r="M86">
        <v>4.9500000000000002E-2</v>
      </c>
      <c r="N86">
        <f>0.15 * L86^(0.25)</f>
        <v>4.6072179834610989E-2</v>
      </c>
      <c r="O86">
        <f>1000*9.81*K86*L86</f>
        <v>45.400680000000001</v>
      </c>
      <c r="P86">
        <f>O86/(1650*9.81*I86)</f>
        <v>7.0121212121212126E-2</v>
      </c>
      <c r="Q86">
        <f>3.97 * (SQRT(1.65)) * (SQRT(9.81)) * ((P86-N86)^(3/2)) * ((I86)^(3/2)) * J86</f>
        <v>6.6716217115117488E-3</v>
      </c>
      <c r="R86">
        <f>Q86 * 31500000</f>
        <v>210156.08391262009</v>
      </c>
    </row>
    <row r="87" spans="1:18" x14ac:dyDescent="0.2">
      <c r="A87" t="s">
        <v>13</v>
      </c>
      <c r="B87" t="s">
        <v>150</v>
      </c>
      <c r="C87" t="s">
        <v>162</v>
      </c>
      <c r="D87" s="2">
        <v>31.431699717120004</v>
      </c>
      <c r="E87">
        <f>D87*31500000</f>
        <v>990098541.08928013</v>
      </c>
      <c r="F87" s="5">
        <v>148.40642699999998</v>
      </c>
      <c r="G87">
        <f>F87*1000000</f>
        <v>148406426.99999997</v>
      </c>
      <c r="H87">
        <f>I87 * 1000</f>
        <v>7.8740000000000006</v>
      </c>
      <c r="I87">
        <v>7.8740000000000008E-3</v>
      </c>
      <c r="J87" s="2">
        <v>20.137119999999999</v>
      </c>
      <c r="K87" s="2">
        <v>1.6</v>
      </c>
      <c r="L87">
        <v>1E-3</v>
      </c>
      <c r="M87">
        <v>4.9500000000000002E-2</v>
      </c>
      <c r="N87">
        <f>0.15 * L87^(0.25)</f>
        <v>2.6674191150583844E-2</v>
      </c>
      <c r="O87">
        <f>1000*9.81*K87*L87</f>
        <v>15.696</v>
      </c>
      <c r="P87">
        <f>O87/(1650*9.81*I87)</f>
        <v>0.12315176145503805</v>
      </c>
      <c r="Q87">
        <f>3.97 * (SQRT(1.65)) * (SQRT(9.81)) * ((P87-N87)^(3/2)) * ((I87)^(3/2)) * J87</f>
        <v>6.7343702957135274E-3</v>
      </c>
      <c r="R87">
        <f>Q87 * 31500000</f>
        <v>212132.66431497611</v>
      </c>
    </row>
    <row r="88" spans="1:18" x14ac:dyDescent="0.2">
      <c r="A88" t="s">
        <v>13</v>
      </c>
      <c r="B88" t="s">
        <v>127</v>
      </c>
      <c r="C88" t="s">
        <v>129</v>
      </c>
      <c r="D88" s="2">
        <v>37.659999999999997</v>
      </c>
      <c r="E88">
        <f>D88*31500000</f>
        <v>1186290000</v>
      </c>
      <c r="F88" s="5">
        <v>613.82763</v>
      </c>
      <c r="G88">
        <f>F88*1000000</f>
        <v>613827630</v>
      </c>
      <c r="H88">
        <f>I88 * 1000</f>
        <v>0.3</v>
      </c>
      <c r="I88">
        <v>2.9999999999999997E-4</v>
      </c>
      <c r="J88" s="2">
        <v>35.5</v>
      </c>
      <c r="K88" s="2">
        <v>1.46</v>
      </c>
      <c r="L88">
        <v>5.9999999999999995E-4</v>
      </c>
      <c r="M88">
        <v>4.9500000000000002E-2</v>
      </c>
      <c r="N88">
        <f>0.15 * L88^(0.25)</f>
        <v>2.3476268701099305E-2</v>
      </c>
      <c r="O88">
        <f>1000*9.81*K88*L88</f>
        <v>8.5935600000000001</v>
      </c>
      <c r="P88">
        <f>O88/(1650*9.81*I88)</f>
        <v>1.7696969696969698</v>
      </c>
      <c r="Q88">
        <f>3.97 * (SQRT(1.65)) * (SQRT(9.81)) * ((P88-N88)^(3/2)) * ((I88)^(3/2)) * J88</f>
        <v>6.7987006004659725E-3</v>
      </c>
      <c r="R88">
        <f>Q88 * 31500000</f>
        <v>214159.06891467812</v>
      </c>
    </row>
    <row r="89" spans="1:18" x14ac:dyDescent="0.2">
      <c r="A89" t="s">
        <v>13</v>
      </c>
      <c r="B89" t="s">
        <v>127</v>
      </c>
      <c r="C89" t="s">
        <v>130</v>
      </c>
      <c r="D89" s="2">
        <v>37.659999999999997</v>
      </c>
      <c r="E89">
        <f>D89*31500000</f>
        <v>1186290000</v>
      </c>
      <c r="F89" s="5">
        <v>613.82763</v>
      </c>
      <c r="G89">
        <f>F89*1000000</f>
        <v>613827630</v>
      </c>
      <c r="H89">
        <f>I89 * 1000</f>
        <v>0.3</v>
      </c>
      <c r="I89">
        <v>2.9999999999999997E-4</v>
      </c>
      <c r="J89" s="2">
        <v>35.5</v>
      </c>
      <c r="K89" s="2">
        <v>1.46</v>
      </c>
      <c r="L89">
        <v>5.9999999999999995E-4</v>
      </c>
      <c r="M89">
        <v>4.9500000000000002E-2</v>
      </c>
      <c r="N89">
        <f>0.15 * L89^(0.25)</f>
        <v>2.3476268701099305E-2</v>
      </c>
      <c r="O89">
        <f>1000*9.81*K89*L89</f>
        <v>8.5935600000000001</v>
      </c>
      <c r="P89">
        <f>O89/(1650*9.81*I89)</f>
        <v>1.7696969696969698</v>
      </c>
      <c r="Q89">
        <f>3.97 * (SQRT(1.65)) * (SQRT(9.81)) * ((P89-N89)^(3/2)) * ((I89)^(3/2)) * J89</f>
        <v>6.7987006004659725E-3</v>
      </c>
      <c r="R89">
        <f>Q89 * 31500000</f>
        <v>214159.06891467812</v>
      </c>
    </row>
    <row r="90" spans="1:18" x14ac:dyDescent="0.2">
      <c r="A90" t="s">
        <v>13</v>
      </c>
      <c r="B90" t="s">
        <v>127</v>
      </c>
      <c r="C90" t="s">
        <v>132</v>
      </c>
      <c r="D90" s="2">
        <v>12.43</v>
      </c>
      <c r="E90">
        <f>D90*31500000</f>
        <v>391545000</v>
      </c>
      <c r="F90" s="5">
        <v>174.04732799999999</v>
      </c>
      <c r="G90">
        <f>F90*1000000</f>
        <v>174047328</v>
      </c>
      <c r="H90">
        <f>I90 * 1000</f>
        <v>0.41</v>
      </c>
      <c r="I90">
        <v>4.0999999999999999E-4</v>
      </c>
      <c r="J90" s="2">
        <v>14.4</v>
      </c>
      <c r="K90" s="2">
        <v>1.62</v>
      </c>
      <c r="L90">
        <v>1E-3</v>
      </c>
      <c r="M90">
        <v>4.9500000000000002E-2</v>
      </c>
      <c r="N90">
        <f>0.15 * L90^(0.25)</f>
        <v>2.6674191150583844E-2</v>
      </c>
      <c r="O90">
        <f>1000*9.81*K90*L90</f>
        <v>15.892200000000001</v>
      </c>
      <c r="P90">
        <f>O90/(1650*9.81*I90)</f>
        <v>2.3946784922394677</v>
      </c>
      <c r="Q90">
        <f>3.97 * (SQRT(1.65)) * (SQRT(9.81)) * ((P90-N90)^(3/2)) * ((I90)^(3/2)) * J90</f>
        <v>6.9579129345126748E-3</v>
      </c>
      <c r="R90">
        <f>Q90 * 31500000</f>
        <v>219174.25743714927</v>
      </c>
    </row>
    <row r="91" spans="1:18" s="9" customFormat="1" x14ac:dyDescent="0.2">
      <c r="A91" s="9" t="s">
        <v>13</v>
      </c>
      <c r="B91" s="9" t="s">
        <v>65</v>
      </c>
      <c r="C91" s="9" t="s">
        <v>71</v>
      </c>
      <c r="D91" s="10">
        <v>28.3</v>
      </c>
      <c r="E91" s="9">
        <f>D91*31500000</f>
        <v>891450000</v>
      </c>
      <c r="F91" s="11">
        <v>380.72852999999998</v>
      </c>
      <c r="G91" s="9">
        <f>F91*1000000</f>
        <v>380728530</v>
      </c>
      <c r="H91" s="9">
        <f>I91 * 1000</f>
        <v>30</v>
      </c>
      <c r="I91" s="9">
        <v>0.03</v>
      </c>
      <c r="J91" s="10">
        <v>24</v>
      </c>
      <c r="K91" s="10">
        <v>0.76</v>
      </c>
      <c r="L91" s="9">
        <v>4.0000000000000001E-3</v>
      </c>
      <c r="M91" s="9">
        <v>4.9500000000000002E-2</v>
      </c>
      <c r="N91" s="9">
        <f>0.15 * L91^(0.25)</f>
        <v>3.7723002890488071E-2</v>
      </c>
      <c r="O91" s="9">
        <f>1000*9.81*K91*L91</f>
        <v>29.822400000000002</v>
      </c>
      <c r="P91" s="9">
        <f>O91/(1650*9.81*I91)</f>
        <v>6.1414141414141421E-2</v>
      </c>
      <c r="Q91" s="9">
        <f>3.97 * (SQRT(1.65)) * (SQRT(9.81)) * ((P91-N91)^(3/2)) * ((I91)^(3/2)) * J91</f>
        <v>7.2633839911388741E-3</v>
      </c>
      <c r="R91" s="9">
        <f>Q91 * 31500000</f>
        <v>228796.59572087452</v>
      </c>
    </row>
    <row r="92" spans="1:18" x14ac:dyDescent="0.2">
      <c r="A92" t="s">
        <v>13</v>
      </c>
      <c r="B92" t="s">
        <v>170</v>
      </c>
      <c r="C92" t="s">
        <v>187</v>
      </c>
      <c r="D92" s="2">
        <v>22.398625654272003</v>
      </c>
      <c r="E92">
        <f>D92*31500000</f>
        <v>705556708.10956812</v>
      </c>
      <c r="F92" s="5">
        <v>424.75835999999998</v>
      </c>
      <c r="G92">
        <f>F92*1000000</f>
        <v>424758360</v>
      </c>
      <c r="H92">
        <f>I92 * 1000</f>
        <v>21</v>
      </c>
      <c r="I92">
        <v>2.1000000000000001E-2</v>
      </c>
      <c r="J92" s="2">
        <v>21.396960000000004</v>
      </c>
      <c r="K92" s="2">
        <v>0.83</v>
      </c>
      <c r="L92">
        <v>3.0200000000000001E-3</v>
      </c>
      <c r="M92">
        <v>4.9500000000000002E-2</v>
      </c>
      <c r="N92">
        <f>0.15 * L92^(0.25)</f>
        <v>3.5163572767326526E-2</v>
      </c>
      <c r="O92">
        <f>1000*9.81*K92*L92</f>
        <v>24.589745999999998</v>
      </c>
      <c r="P92">
        <f>O92/(1650*9.81*I92)</f>
        <v>7.234054834054833E-2</v>
      </c>
      <c r="Q92">
        <f>3.97 * (SQRT(1.65)) * (SQRT(9.81)) * ((P92-N92)^(3/2)) * ((I92)^(3/2)) * J92</f>
        <v>7.455196306848458E-3</v>
      </c>
      <c r="R92">
        <f>Q92 * 31500000</f>
        <v>234838.68366572642</v>
      </c>
    </row>
    <row r="93" spans="1:18" s="9" customFormat="1" x14ac:dyDescent="0.2">
      <c r="A93" s="9" t="s">
        <v>13</v>
      </c>
      <c r="B93" s="9" t="s">
        <v>74</v>
      </c>
      <c r="C93" s="9" t="s">
        <v>76</v>
      </c>
      <c r="D93" s="10">
        <v>30.893679631872004</v>
      </c>
      <c r="E93" s="9">
        <f>D93*31500000</f>
        <v>973150908.4039681</v>
      </c>
      <c r="F93" s="11">
        <v>205.127208</v>
      </c>
      <c r="G93" s="9">
        <f>F93*1000000</f>
        <v>205127208</v>
      </c>
      <c r="H93" s="9">
        <f>I93 * 1000</f>
        <v>104.80000000000001</v>
      </c>
      <c r="I93" s="9">
        <v>0.1048</v>
      </c>
      <c r="J93" s="10">
        <v>24.841200000000001</v>
      </c>
      <c r="K93" s="10">
        <v>0.65</v>
      </c>
      <c r="L93" s="9">
        <v>1.6E-2</v>
      </c>
      <c r="M93" s="9">
        <v>4.9500000000000002E-2</v>
      </c>
      <c r="N93" s="9">
        <f>0.15 * L93^(0.25)</f>
        <v>5.3348382301167681E-2</v>
      </c>
      <c r="O93" s="9">
        <f>1000*9.81*K93*L93</f>
        <v>102.024</v>
      </c>
      <c r="P93" s="9">
        <f>O93/(1650*9.81*I93)</f>
        <v>6.0143418922044875E-2</v>
      </c>
      <c r="Q93" s="9">
        <f>3.97 * (SQRT(1.65)) * (SQRT(9.81)) * ((P93-N93)^(3/2)) * ((I93)^(3/2)) * J93</f>
        <v>7.5399624043655392E-3</v>
      </c>
      <c r="R93" s="9">
        <f>Q93 * 31500000</f>
        <v>237508.81573751449</v>
      </c>
    </row>
    <row r="94" spans="1:18" s="9" customFormat="1" x14ac:dyDescent="0.2">
      <c r="A94" s="9" t="s">
        <v>13</v>
      </c>
      <c r="B94" s="9" t="s">
        <v>95</v>
      </c>
      <c r="C94" s="9" t="s">
        <v>96</v>
      </c>
      <c r="D94" s="10">
        <v>3.1035263864832001</v>
      </c>
      <c r="E94" s="9">
        <f>D94*31500000</f>
        <v>97761081.1742208</v>
      </c>
      <c r="F94" s="11">
        <v>118.103544</v>
      </c>
      <c r="G94" s="9">
        <f>F94*1000000</f>
        <v>118103544</v>
      </c>
      <c r="H94" s="9">
        <f>I94 * 1000</f>
        <v>1</v>
      </c>
      <c r="I94" s="9">
        <v>1E-3</v>
      </c>
      <c r="J94" s="10">
        <v>9.5402400000000007</v>
      </c>
      <c r="K94" s="10">
        <v>0.94</v>
      </c>
      <c r="L94" s="9">
        <v>2.5000000000000001E-3</v>
      </c>
      <c r="M94" s="9">
        <v>4.9500000000000002E-2</v>
      </c>
      <c r="N94" s="9">
        <f>0.15 * L94^(0.25)</f>
        <v>3.3541019662496847E-2</v>
      </c>
      <c r="O94" s="9">
        <f>1000*9.81*K94*L94</f>
        <v>23.0535</v>
      </c>
      <c r="P94" s="9">
        <f>O94/(1650*9.81*I94)</f>
        <v>1.4242424242424243</v>
      </c>
      <c r="Q94" s="9">
        <f>3.97 * (SQRT(1.65)) * (SQRT(9.81)) * ((P94-N94)^(3/2)) * ((I94)^(3/2)) * J94</f>
        <v>7.9027296060904095E-3</v>
      </c>
      <c r="R94" s="9">
        <f>Q94 * 31500000</f>
        <v>248935.98259184789</v>
      </c>
    </row>
    <row r="95" spans="1:18" x14ac:dyDescent="0.2">
      <c r="A95" t="s">
        <v>13</v>
      </c>
      <c r="B95" t="s">
        <v>80</v>
      </c>
      <c r="C95" t="s">
        <v>85</v>
      </c>
      <c r="D95" s="2">
        <v>68.5</v>
      </c>
      <c r="E95">
        <f>D95*31500000</f>
        <v>2157750000</v>
      </c>
      <c r="F95" s="5">
        <v>341.87867999999997</v>
      </c>
      <c r="G95">
        <f>F95*1000000</f>
        <v>341878680</v>
      </c>
      <c r="H95">
        <f>I95 * 1000</f>
        <v>46.1</v>
      </c>
      <c r="I95">
        <v>4.6100000000000002E-2</v>
      </c>
      <c r="J95" s="2">
        <v>25.3</v>
      </c>
      <c r="K95" s="2">
        <v>1.2</v>
      </c>
      <c r="L95">
        <v>3.3E-3</v>
      </c>
      <c r="M95">
        <v>4.9500000000000002E-2</v>
      </c>
      <c r="N95">
        <f>0.15 * L95^(0.25)</f>
        <v>3.5951725903926451E-2</v>
      </c>
      <c r="O95">
        <f>1000*9.81*K95*L95</f>
        <v>38.8476</v>
      </c>
      <c r="P95">
        <f>O95/(1650*9.81*I95)</f>
        <v>5.2060737527114966E-2</v>
      </c>
      <c r="Q95">
        <f>3.97 * (SQRT(1.65)) * (SQRT(9.81)) * ((P95-N95)^(3/2)) * ((I95)^(3/2)) * J95</f>
        <v>8.1779082564290648E-3</v>
      </c>
      <c r="R95">
        <f>Q95 * 31500000</f>
        <v>257604.11007751554</v>
      </c>
    </row>
    <row r="96" spans="1:18" x14ac:dyDescent="0.2">
      <c r="A96" t="s">
        <v>13</v>
      </c>
      <c r="B96" t="s">
        <v>197</v>
      </c>
      <c r="C96" t="s">
        <v>198</v>
      </c>
      <c r="D96" s="2">
        <v>36.811900569999999</v>
      </c>
      <c r="E96">
        <f>D96*31500000</f>
        <v>1159574867.9549999</v>
      </c>
      <c r="F96" s="5">
        <v>549.07787999999994</v>
      </c>
      <c r="G96">
        <f>F96*1000000</f>
        <v>549077879.99999988</v>
      </c>
      <c r="H96">
        <f>I96 * 1000</f>
        <v>0.5</v>
      </c>
      <c r="I96">
        <v>5.0000000000000001E-4</v>
      </c>
      <c r="J96" s="2">
        <v>9.7536000000000005</v>
      </c>
      <c r="K96" s="2">
        <v>2.37744</v>
      </c>
      <c r="L96">
        <v>1E-3</v>
      </c>
      <c r="M96">
        <v>4.9500000000000002E-2</v>
      </c>
      <c r="N96">
        <f>0.15 * L96^(0.25)</f>
        <v>2.6674191150583844E-2</v>
      </c>
      <c r="O96">
        <f>1000*9.81*K96*L96</f>
        <v>23.322686399999998</v>
      </c>
      <c r="P96">
        <f>O96/(1650*9.81*I96)</f>
        <v>2.8817454545454546</v>
      </c>
      <c r="Q96">
        <f>3.97 * (SQRT(1.65)) * (SQRT(9.81)) * ((P96-N96)^(3/2)) * ((I96)^(3/2)) * J96</f>
        <v>8.4025742589676437E-3</v>
      </c>
      <c r="R96">
        <f>Q96 * 31500000</f>
        <v>264681.08915748075</v>
      </c>
    </row>
    <row r="97" spans="1:18" x14ac:dyDescent="0.2">
      <c r="A97" t="s">
        <v>13</v>
      </c>
      <c r="B97" t="s">
        <v>150</v>
      </c>
      <c r="C97" t="s">
        <v>159</v>
      </c>
      <c r="D97" s="2">
        <v>68.52676875264001</v>
      </c>
      <c r="E97">
        <f>D97*31500000</f>
        <v>2158593215.7081604</v>
      </c>
      <c r="F97" s="5">
        <v>229.732113</v>
      </c>
      <c r="G97">
        <f>F97*1000000</f>
        <v>229732113</v>
      </c>
      <c r="H97">
        <f>I97 * 1000</f>
        <v>86.61399999999999</v>
      </c>
      <c r="I97">
        <v>8.6613999999999997E-2</v>
      </c>
      <c r="J97" s="2">
        <v>35.377119999999998</v>
      </c>
      <c r="K97" s="2">
        <v>1.3411200000000001</v>
      </c>
      <c r="L97">
        <v>5.0000000000000001E-3</v>
      </c>
      <c r="M97">
        <v>4.9500000000000002E-2</v>
      </c>
      <c r="N97">
        <f>0.15 * L97^(0.25)</f>
        <v>3.9887219227087413E-2</v>
      </c>
      <c r="O97">
        <f>1000*9.81*K97*L97</f>
        <v>65.781936000000002</v>
      </c>
      <c r="P97">
        <f>O97/(1650*9.81*I97)</f>
        <v>4.6920821114369501E-2</v>
      </c>
      <c r="Q97">
        <f>3.97 * (SQRT(1.65)) * (SQRT(9.81)) * ((P97-N97)^(3/2)) * ((I97)^(3/2)) * J97</f>
        <v>8.4964650465768135E-3</v>
      </c>
      <c r="R97">
        <f>Q97 * 31500000</f>
        <v>267638.64896716963</v>
      </c>
    </row>
    <row r="98" spans="1:18" x14ac:dyDescent="0.2">
      <c r="A98" t="s">
        <v>13</v>
      </c>
      <c r="B98" t="s">
        <v>51</v>
      </c>
      <c r="C98" t="s">
        <v>52</v>
      </c>
      <c r="D98" s="2">
        <v>103</v>
      </c>
      <c r="E98">
        <f>D98*31500000</f>
        <v>3244500000</v>
      </c>
      <c r="F98" s="5">
        <v>808.07687999999996</v>
      </c>
      <c r="G98">
        <f>F98*1000000</f>
        <v>808076880</v>
      </c>
      <c r="H98">
        <f>I98 * 1000</f>
        <v>23.66</v>
      </c>
      <c r="I98">
        <v>2.366E-2</v>
      </c>
      <c r="J98" s="6">
        <v>51.72</v>
      </c>
      <c r="K98" s="6">
        <v>1.25</v>
      </c>
      <c r="L98">
        <v>1.57E-3</v>
      </c>
      <c r="M98">
        <v>4.9500000000000002E-2</v>
      </c>
      <c r="N98">
        <f>0.15 * L98^(0.25)</f>
        <v>2.9858375274404214E-2</v>
      </c>
      <c r="O98">
        <f>1000*9.81*K98*L98</f>
        <v>19.252124999999999</v>
      </c>
      <c r="P98">
        <f>O98/(1650*9.81*I98)</f>
        <v>5.027024257793488E-2</v>
      </c>
      <c r="Q98">
        <f>3.97 * (SQRT(1.65)) * (SQRT(9.81)) * ((P98-N98)^(3/2)) * ((I98)^(3/2)) * J98</f>
        <v>8.7674180206651457E-3</v>
      </c>
      <c r="R98">
        <f>Q98 * 31500000</f>
        <v>276173.66765095206</v>
      </c>
    </row>
    <row r="99" spans="1:18" x14ac:dyDescent="0.2">
      <c r="A99" t="s">
        <v>13</v>
      </c>
      <c r="B99" s="7" t="s">
        <v>53</v>
      </c>
      <c r="C99" s="7" t="s">
        <v>54</v>
      </c>
      <c r="D99" s="2">
        <v>0.99108963072000011</v>
      </c>
      <c r="E99">
        <f>D99*31500000</f>
        <v>31219323.367680002</v>
      </c>
      <c r="F99" s="8">
        <v>282.30890999999997</v>
      </c>
      <c r="G99">
        <f>F99*1000000</f>
        <v>282308909.99999994</v>
      </c>
      <c r="H99">
        <f>I99 * 1000</f>
        <v>10.200000000000001</v>
      </c>
      <c r="I99">
        <v>1.0200000000000001E-2</v>
      </c>
      <c r="J99" s="2">
        <v>4.8768000000000002</v>
      </c>
      <c r="K99" s="2">
        <v>0.67</v>
      </c>
      <c r="L99">
        <v>6.8999999999999999E-3</v>
      </c>
      <c r="M99">
        <v>4.9500000000000002E-2</v>
      </c>
      <c r="N99">
        <f>0.15 * L99^(0.25)</f>
        <v>4.3231821256530086E-2</v>
      </c>
      <c r="O99">
        <f>1000*9.81*K99*L99</f>
        <v>45.351630000000007</v>
      </c>
      <c r="P99">
        <f>O99/(1650*9.81*I99)</f>
        <v>0.27468805704099825</v>
      </c>
      <c r="Q99">
        <f>3.97 * (SQRT(1.65)) * (SQRT(9.81)) * ((P99-N99)^(3/2)) * ((I99)^(3/2)) * J99</f>
        <v>8.9352254366901959E-3</v>
      </c>
      <c r="R99">
        <f>Q99 * 31500000</f>
        <v>281459.60125574114</v>
      </c>
    </row>
    <row r="100" spans="1:18" x14ac:dyDescent="0.2">
      <c r="A100" t="s">
        <v>13</v>
      </c>
      <c r="B100" t="s">
        <v>215</v>
      </c>
      <c r="C100" t="s">
        <v>217</v>
      </c>
      <c r="D100" s="2">
        <v>23.6</v>
      </c>
      <c r="E100">
        <f>D100*31500000</f>
        <v>743400000</v>
      </c>
      <c r="F100" s="5">
        <v>173.78832899999998</v>
      </c>
      <c r="G100">
        <f>F100*1000000</f>
        <v>173788328.99999997</v>
      </c>
      <c r="H100">
        <f>I100 * 1000</f>
        <v>41</v>
      </c>
      <c r="I100">
        <v>4.1000000000000002E-2</v>
      </c>
      <c r="J100" s="2">
        <v>15.8</v>
      </c>
      <c r="K100" s="2">
        <v>0.74</v>
      </c>
      <c r="L100">
        <v>6.3E-3</v>
      </c>
      <c r="M100">
        <v>4.9500000000000002E-2</v>
      </c>
      <c r="N100">
        <f>0.15 * L100^(0.25)</f>
        <v>4.2259698708918866E-2</v>
      </c>
      <c r="O100">
        <f>1000*9.81*K100*L100</f>
        <v>45.734220000000001</v>
      </c>
      <c r="P100">
        <f>O100/(1650*9.81*I100)</f>
        <v>6.8913525498891348E-2</v>
      </c>
      <c r="Q100">
        <f>3.97 * (SQRT(1.65)) * (SQRT(9.81)) * ((P100-N100)^(3/2)) * ((I100)^(3/2)) * J100</f>
        <v>9.11673248358192E-3</v>
      </c>
      <c r="R100">
        <f>Q100 * 31500000</f>
        <v>287177.0732328305</v>
      </c>
    </row>
    <row r="101" spans="1:18" x14ac:dyDescent="0.2">
      <c r="A101" t="s">
        <v>13</v>
      </c>
      <c r="B101" t="s">
        <v>170</v>
      </c>
      <c r="C101" t="s">
        <v>194</v>
      </c>
      <c r="D101" s="2">
        <v>125.01887770368002</v>
      </c>
      <c r="E101">
        <f>D101*31500000</f>
        <v>3938094647.6659207</v>
      </c>
      <c r="F101" s="5">
        <v>997.14614999999992</v>
      </c>
      <c r="G101">
        <f>F101*1000000</f>
        <v>997146149.99999988</v>
      </c>
      <c r="H101">
        <f>I101 * 1000</f>
        <v>30</v>
      </c>
      <c r="I101">
        <v>0.03</v>
      </c>
      <c r="J101" s="2">
        <v>56.967120000000001</v>
      </c>
      <c r="K101" s="2">
        <v>1.34</v>
      </c>
      <c r="L101">
        <v>1.6999999999999999E-3</v>
      </c>
      <c r="M101">
        <v>4.9500000000000002E-2</v>
      </c>
      <c r="N101">
        <f>0.15 * L101^(0.25)</f>
        <v>3.0458147773033958E-2</v>
      </c>
      <c r="O101">
        <f>1000*9.81*K101*L101</f>
        <v>22.347180000000002</v>
      </c>
      <c r="P101">
        <f>O101/(1650*9.81*I101)</f>
        <v>4.6020202020202024E-2</v>
      </c>
      <c r="Q101">
        <f>3.97 * (SQRT(1.65)) * (SQRT(9.81)) * ((P101-N101)^(3/2)) * ((I101)^(3/2)) * J101</f>
        <v>9.1785381208672641E-3</v>
      </c>
      <c r="R101">
        <f>Q101 * 31500000</f>
        <v>289123.95080731879</v>
      </c>
    </row>
    <row r="102" spans="1:18" x14ac:dyDescent="0.2">
      <c r="A102" t="s">
        <v>13</v>
      </c>
      <c r="B102" t="s">
        <v>105</v>
      </c>
      <c r="C102" t="s">
        <v>107</v>
      </c>
      <c r="D102" s="2">
        <v>197.65158921215999</v>
      </c>
      <c r="E102">
        <f>D102*31500000</f>
        <v>6226025060.1830397</v>
      </c>
      <c r="F102" s="4">
        <v>287.48888999999997</v>
      </c>
      <c r="G102">
        <f>F102*1000000</f>
        <v>287488889.99999994</v>
      </c>
      <c r="H102">
        <f>I102 * 1000</f>
        <v>90.4</v>
      </c>
      <c r="I102">
        <v>9.0400000000000008E-2</v>
      </c>
      <c r="J102" s="2">
        <v>41.148000000000003</v>
      </c>
      <c r="K102" s="2">
        <v>1.64592</v>
      </c>
      <c r="L102">
        <v>4.0000000000000001E-3</v>
      </c>
      <c r="M102">
        <v>4.9500000000000002E-2</v>
      </c>
      <c r="N102">
        <f>0.15 * L102^(0.25)</f>
        <v>3.7723002890488071E-2</v>
      </c>
      <c r="O102">
        <f>1000*9.81*K102*L102</f>
        <v>64.585900800000005</v>
      </c>
      <c r="P102">
        <f>O102/(1650*9.81*I102)</f>
        <v>4.4138374899436845E-2</v>
      </c>
      <c r="Q102">
        <f>3.97 * (SQRT(1.65)) * (SQRT(9.81)) * ((P102-N102)^(3/2)) * ((I102)^(3/2)) * J102</f>
        <v>9.1791216768285361E-3</v>
      </c>
      <c r="R102">
        <f>Q102 * 31500000</f>
        <v>289142.33282009891</v>
      </c>
    </row>
    <row r="103" spans="1:18" s="9" customFormat="1" x14ac:dyDescent="0.2">
      <c r="A103" s="9" t="s">
        <v>13</v>
      </c>
      <c r="B103" s="9" t="s">
        <v>65</v>
      </c>
      <c r="C103" s="9" t="s">
        <v>73</v>
      </c>
      <c r="D103" s="10">
        <v>20.2</v>
      </c>
      <c r="E103" s="9">
        <f>D103*31500000</f>
        <v>636300000</v>
      </c>
      <c r="F103" s="11">
        <v>489.50810999999999</v>
      </c>
      <c r="G103" s="9">
        <f>F103*1000000</f>
        <v>489508110</v>
      </c>
      <c r="H103" s="9">
        <f>I103 * 1000</f>
        <v>28.5</v>
      </c>
      <c r="I103" s="9">
        <v>2.8500000000000001E-2</v>
      </c>
      <c r="J103" s="10">
        <v>16</v>
      </c>
      <c r="K103" s="10">
        <v>0.98</v>
      </c>
      <c r="L103" s="9">
        <v>3.5999999999999999E-3</v>
      </c>
      <c r="M103" s="9">
        <v>4.9500000000000002E-2</v>
      </c>
      <c r="N103" s="9">
        <f>0.15 * L103^(0.25)</f>
        <v>3.6742346141747671E-2</v>
      </c>
      <c r="O103" s="9">
        <f>1000*9.81*K103*L103</f>
        <v>34.609679999999997</v>
      </c>
      <c r="P103" s="9">
        <f>O103/(1650*9.81*I103)</f>
        <v>7.5023923444976076E-2</v>
      </c>
      <c r="Q103" s="9">
        <f>3.97 * (SQRT(1.65)) * (SQRT(9.81)) * ((P103-N103)^(3/2)) * ((I103)^(3/2)) * J103</f>
        <v>9.2095623099474385E-3</v>
      </c>
      <c r="R103" s="9">
        <f>Q103 * 31500000</f>
        <v>290101.21276334429</v>
      </c>
    </row>
    <row r="104" spans="1:18" x14ac:dyDescent="0.2">
      <c r="A104" t="s">
        <v>13</v>
      </c>
      <c r="B104" t="s">
        <v>105</v>
      </c>
      <c r="C104" t="s">
        <v>106</v>
      </c>
      <c r="D104" s="2">
        <v>32.847542046720008</v>
      </c>
      <c r="E104">
        <f>D104*31500000</f>
        <v>1034697574.4716803</v>
      </c>
      <c r="F104" s="4">
        <v>180.26330399999998</v>
      </c>
      <c r="G104">
        <f>F104*1000000</f>
        <v>180263303.99999997</v>
      </c>
      <c r="H104">
        <f>I104 * 1000</f>
        <v>0.1</v>
      </c>
      <c r="I104">
        <v>1E-4</v>
      </c>
      <c r="J104" s="2">
        <v>13.80744</v>
      </c>
      <c r="K104" s="2">
        <v>1.01</v>
      </c>
      <c r="L104">
        <v>2E-3</v>
      </c>
      <c r="M104">
        <v>4.9500000000000002E-2</v>
      </c>
      <c r="N104">
        <f>0.15 * L104^(0.25)</f>
        <v>3.1721137903216928E-2</v>
      </c>
      <c r="O104">
        <f>1000*9.81*K104*L104</f>
        <v>19.816200000000002</v>
      </c>
      <c r="P104">
        <f>O104/(1650*9.81*I104)</f>
        <v>12.242424242424242</v>
      </c>
      <c r="Q104">
        <f>3.97 * (SQRT(1.65)) * (SQRT(9.81)) * ((P104-N104)^(3/2)) * ((I104)^(3/2)) * J104</f>
        <v>9.410033183084766E-3</v>
      </c>
      <c r="R104">
        <f>Q104 * 31500000</f>
        <v>296416.04526717012</v>
      </c>
    </row>
    <row r="105" spans="1:18" x14ac:dyDescent="0.2">
      <c r="A105" t="s">
        <v>13</v>
      </c>
      <c r="B105" t="s">
        <v>221</v>
      </c>
      <c r="C105" t="s">
        <v>225</v>
      </c>
      <c r="D105" s="2">
        <v>13.2</v>
      </c>
      <c r="E105">
        <f>D105*31500000</f>
        <v>415800000</v>
      </c>
      <c r="F105" s="5">
        <v>859</v>
      </c>
      <c r="G105">
        <f>F105*1000000</f>
        <v>859000000</v>
      </c>
      <c r="H105">
        <f>I105 * 1000</f>
        <v>3.4</v>
      </c>
      <c r="I105">
        <v>3.3999999999999998E-3</v>
      </c>
      <c r="J105" s="2">
        <v>8.1999999999999993</v>
      </c>
      <c r="K105" s="2">
        <v>0.81</v>
      </c>
      <c r="L105">
        <v>3.8999999999999998E-3</v>
      </c>
      <c r="M105">
        <v>4.9500000000000002E-2</v>
      </c>
      <c r="N105">
        <f>0.15 * L105^(0.25)</f>
        <v>3.748499099159075E-2</v>
      </c>
      <c r="O105">
        <f>1000*9.81*K105*L105</f>
        <v>30.989789999999999</v>
      </c>
      <c r="P105">
        <f>O105/(1650*9.81*I105)</f>
        <v>0.56310160427807487</v>
      </c>
      <c r="Q105">
        <f>3.97 * (SQRT(1.65)) * (SQRT(9.81)) * ((P105-N105)^(3/2)) * ((I105)^(3/2)) * J105</f>
        <v>9.8947046632182969E-3</v>
      </c>
      <c r="R105">
        <f>Q105 * 31500000</f>
        <v>311683.19689137634</v>
      </c>
    </row>
    <row r="106" spans="1:18" s="9" customFormat="1" x14ac:dyDescent="0.2">
      <c r="A106" s="9" t="s">
        <v>13</v>
      </c>
      <c r="B106" s="9" t="s">
        <v>110</v>
      </c>
      <c r="C106" s="9" t="s">
        <v>113</v>
      </c>
      <c r="D106" s="10">
        <v>75.3</v>
      </c>
      <c r="E106" s="9">
        <f>D106*31500000</f>
        <v>2371950000</v>
      </c>
      <c r="F106" s="11">
        <v>264.17897999999997</v>
      </c>
      <c r="G106" s="9">
        <f>F106*1000000</f>
        <v>264178979.99999997</v>
      </c>
      <c r="H106" s="9">
        <f>I106 * 1000</f>
        <v>20.2</v>
      </c>
      <c r="I106" s="9">
        <v>2.0199999999999999E-2</v>
      </c>
      <c r="J106" s="10">
        <v>26.3</v>
      </c>
      <c r="K106" s="10">
        <v>1.8</v>
      </c>
      <c r="L106" s="9">
        <v>1.2999999999999999E-3</v>
      </c>
      <c r="M106" s="9">
        <v>4.9500000000000002E-2</v>
      </c>
      <c r="N106" s="9">
        <f>0.15 * L106^(0.25)</f>
        <v>2.8482433831739123E-2</v>
      </c>
      <c r="O106" s="9">
        <f>1000*9.81*K106*L106</f>
        <v>22.955399999999997</v>
      </c>
      <c r="P106" s="9">
        <f>O106/(1650*9.81*I106)</f>
        <v>7.0207020702070203E-2</v>
      </c>
      <c r="Q106" s="9">
        <f>3.97 * (SQRT(1.65)) * (SQRT(9.81)) * ((P106-N106)^(3/2)) * ((I106)^(3/2)) * J106</f>
        <v>1.027869201099259E-2</v>
      </c>
      <c r="R106" s="9">
        <f>Q106 * 31500000</f>
        <v>323778.79834626656</v>
      </c>
    </row>
    <row r="107" spans="1:18" x14ac:dyDescent="0.2">
      <c r="A107" t="s">
        <v>13</v>
      </c>
      <c r="B107" t="s">
        <v>144</v>
      </c>
      <c r="C107" t="s">
        <v>145</v>
      </c>
      <c r="D107" s="2">
        <v>6.4</v>
      </c>
      <c r="E107">
        <f>D107*31500000</f>
        <v>201600000</v>
      </c>
      <c r="F107" s="5">
        <v>238.53807899999995</v>
      </c>
      <c r="G107">
        <f>F107*1000000</f>
        <v>238538078.99999994</v>
      </c>
      <c r="H107">
        <f>I107 * 1000</f>
        <v>7.9</v>
      </c>
      <c r="I107">
        <v>7.9000000000000008E-3</v>
      </c>
      <c r="J107" s="2">
        <v>14.9</v>
      </c>
      <c r="K107" s="2">
        <v>0.9</v>
      </c>
      <c r="L107">
        <v>2.8E-3</v>
      </c>
      <c r="M107">
        <v>4.9500000000000002E-2</v>
      </c>
      <c r="N107">
        <f>0.15 * L107^(0.25)</f>
        <v>3.4504899506868095E-2</v>
      </c>
      <c r="O107">
        <f>1000*9.81*K107*L107</f>
        <v>24.7212</v>
      </c>
      <c r="P107">
        <f>O107/(1650*9.81*I107)</f>
        <v>0.19332566168009202</v>
      </c>
      <c r="Q107">
        <f>3.97 * (SQRT(1.65)) * (SQRT(9.81)) * ((P107-N107)^(3/2)) * ((I107)^(3/2)) * J107</f>
        <v>1.0576812407363604E-2</v>
      </c>
      <c r="R107">
        <f>Q107 * 31500000</f>
        <v>333169.59083195351</v>
      </c>
    </row>
    <row r="108" spans="1:18" x14ac:dyDescent="0.2">
      <c r="A108" t="s">
        <v>13</v>
      </c>
      <c r="B108" t="s">
        <v>97</v>
      </c>
      <c r="C108" t="s">
        <v>104</v>
      </c>
      <c r="D108" s="2">
        <v>20.399999999999999</v>
      </c>
      <c r="E108">
        <f>D108*31500000</f>
        <v>642600000</v>
      </c>
      <c r="F108" s="5">
        <v>212.63817899999998</v>
      </c>
      <c r="G108">
        <f>F108*1000000</f>
        <v>212638178.99999997</v>
      </c>
      <c r="H108">
        <f>I108 * 1000</f>
        <v>89</v>
      </c>
      <c r="I108">
        <v>8.8999999999999996E-2</v>
      </c>
      <c r="J108" s="2">
        <v>13.7</v>
      </c>
      <c r="K108" s="2">
        <v>0.8</v>
      </c>
      <c r="L108">
        <v>1.2E-2</v>
      </c>
      <c r="M108">
        <v>4.9500000000000002E-2</v>
      </c>
      <c r="N108">
        <f>0.15 * L108^(0.25)</f>
        <v>4.9646263794703091E-2</v>
      </c>
      <c r="O108">
        <f>1000*9.81*K108*L108</f>
        <v>94.176000000000002</v>
      </c>
      <c r="P108">
        <f>O108/(1650*9.81*I108)</f>
        <v>6.5372829417773254E-2</v>
      </c>
      <c r="Q108">
        <f>3.97 * (SQRT(1.65)) * (SQRT(9.81)) * ((P108-N108)^(3/2)) * ((I108)^(3/2)) * J108</f>
        <v>1.1458384644462163E-2</v>
      </c>
      <c r="R108">
        <f>Q108 * 31500000</f>
        <v>360939.11630055815</v>
      </c>
    </row>
    <row r="109" spans="1:18" x14ac:dyDescent="0.2">
      <c r="A109" t="s">
        <v>13</v>
      </c>
      <c r="B109" t="s">
        <v>123</v>
      </c>
      <c r="C109" t="s">
        <v>124</v>
      </c>
      <c r="D109" s="2">
        <v>127.99214659584003</v>
      </c>
      <c r="E109">
        <f>D109*31500000</f>
        <v>4031752617.768961</v>
      </c>
      <c r="F109" s="5">
        <v>530.94794999999999</v>
      </c>
      <c r="G109">
        <f>F109*1000000</f>
        <v>530947950</v>
      </c>
      <c r="H109">
        <f>I109 * 1000</f>
        <v>39.624000000000002</v>
      </c>
      <c r="I109">
        <v>3.9623999999999999E-2</v>
      </c>
      <c r="J109" s="2">
        <v>46.9392</v>
      </c>
      <c r="K109" s="2">
        <v>2.79</v>
      </c>
      <c r="L109">
        <v>1E-3</v>
      </c>
      <c r="M109">
        <v>4.9500000000000002E-2</v>
      </c>
      <c r="N109">
        <f>0.15 * L109^(0.25)</f>
        <v>2.6674191150583844E-2</v>
      </c>
      <c r="O109">
        <f>1000*9.81*K109*L109</f>
        <v>27.369900000000001</v>
      </c>
      <c r="P109">
        <f>O109/(1650*9.81*I109)</f>
        <v>4.2673861571499369E-2</v>
      </c>
      <c r="Q109">
        <f>3.97 * (SQRT(1.65)) * (SQRT(9.81)) * ((P109-N109)^(3/2)) * ((I109)^(3/2)) * J109</f>
        <v>1.1967589761018601E-2</v>
      </c>
      <c r="R109">
        <f>Q109 * 31500000</f>
        <v>376979.07747208595</v>
      </c>
    </row>
    <row r="110" spans="1:18" s="9" customFormat="1" x14ac:dyDescent="0.2">
      <c r="A110" s="9" t="s">
        <v>13</v>
      </c>
      <c r="B110" s="9" t="s">
        <v>150</v>
      </c>
      <c r="C110" s="9" t="s">
        <v>158</v>
      </c>
      <c r="D110" s="10">
        <v>78.437665059840015</v>
      </c>
      <c r="E110" s="9">
        <f>D110*31500000</f>
        <v>2470786449.3849607</v>
      </c>
      <c r="F110" s="11">
        <v>164.98236299999999</v>
      </c>
      <c r="G110" s="9">
        <f>F110*1000000</f>
        <v>164982363</v>
      </c>
      <c r="H110" s="9">
        <f>I110 * 1000</f>
        <v>119.634</v>
      </c>
      <c r="I110" s="9">
        <v>0.119634</v>
      </c>
      <c r="J110" s="10">
        <v>24.521160000000002</v>
      </c>
      <c r="K110" s="10">
        <v>1.31</v>
      </c>
      <c r="L110" s="9">
        <v>8.0000000000000002E-3</v>
      </c>
      <c r="M110" s="9">
        <v>4.9500000000000002E-2</v>
      </c>
      <c r="N110" s="9">
        <f>0.15 * L110^(0.25)</f>
        <v>4.4860463436636612E-2</v>
      </c>
      <c r="O110" s="9">
        <f>1000*9.81*K110*L110</f>
        <v>102.80880000000001</v>
      </c>
      <c r="P110" s="9">
        <f>O110/(1650*9.81*I110)</f>
        <v>5.3091221153812061E-2</v>
      </c>
      <c r="Q110" s="9">
        <f>3.97 * (SQRT(1.65)) * (SQRT(9.81)) * ((P110-N110)^(3/2)) * ((I110)^(3/2)) * J110</f>
        <v>1.2101791216340637E-2</v>
      </c>
      <c r="R110" s="9">
        <f>Q110 * 31500000</f>
        <v>381206.42331473005</v>
      </c>
    </row>
    <row r="111" spans="1:18" x14ac:dyDescent="0.2">
      <c r="A111" t="s">
        <v>13</v>
      </c>
      <c r="B111" t="s">
        <v>150</v>
      </c>
      <c r="C111" t="s">
        <v>157</v>
      </c>
      <c r="D111" s="2">
        <v>78.44</v>
      </c>
      <c r="E111">
        <f>D111*31500000</f>
        <v>2470860000</v>
      </c>
      <c r="F111" s="5">
        <v>164.98236299999999</v>
      </c>
      <c r="G111">
        <f>F111*1000000</f>
        <v>164982363</v>
      </c>
      <c r="H111">
        <f>I111 * 1000</f>
        <v>119.63</v>
      </c>
      <c r="I111">
        <v>0.11963</v>
      </c>
      <c r="J111" s="2">
        <v>24.52</v>
      </c>
      <c r="K111" s="2">
        <v>1.31</v>
      </c>
      <c r="L111">
        <v>8.0000000000000002E-3</v>
      </c>
      <c r="M111">
        <v>4.9500000000000002E-2</v>
      </c>
      <c r="N111">
        <f>0.15 * L111^(0.25)</f>
        <v>4.4860463436636612E-2</v>
      </c>
      <c r="O111">
        <f>1000*9.81*K111*L111</f>
        <v>102.80880000000001</v>
      </c>
      <c r="P111">
        <f>O111/(1650*9.81*I111)</f>
        <v>5.3092996334658131E-2</v>
      </c>
      <c r="Q111">
        <f>3.97 * (SQRT(1.65)) * (SQRT(9.81)) * ((P111-N111)^(3/2)) * ((I111)^(3/2)) * J111</f>
        <v>1.2104526758173527E-2</v>
      </c>
      <c r="R111">
        <f>Q111 * 31500000</f>
        <v>381292.5928824661</v>
      </c>
    </row>
    <row r="112" spans="1:18" s="9" customFormat="1" x14ac:dyDescent="0.2">
      <c r="A112" s="9" t="s">
        <v>13</v>
      </c>
      <c r="B112" s="9" t="s">
        <v>144</v>
      </c>
      <c r="C112" s="9" t="s">
        <v>147</v>
      </c>
      <c r="D112" s="10">
        <v>45.3</v>
      </c>
      <c r="E112" s="9">
        <f>D112*31500000</f>
        <v>1426950000</v>
      </c>
      <c r="F112" s="11">
        <v>344.46866999999997</v>
      </c>
      <c r="G112" s="9">
        <f>F112*1000000</f>
        <v>344468670</v>
      </c>
      <c r="H112" s="9">
        <f>I112 * 1000</f>
        <v>37.1</v>
      </c>
      <c r="I112" s="9">
        <v>3.7100000000000001E-2</v>
      </c>
      <c r="J112" s="10">
        <v>40.9</v>
      </c>
      <c r="K112" s="10">
        <v>1.7</v>
      </c>
      <c r="L112" s="9">
        <v>1.8E-3</v>
      </c>
      <c r="M112" s="9">
        <v>4.9500000000000002E-2</v>
      </c>
      <c r="N112" s="9">
        <f>0.15 * L112^(0.25)</f>
        <v>3.0896507158606763E-2</v>
      </c>
      <c r="O112" s="9">
        <f>1000*9.81*K112*L112</f>
        <v>30.018599999999999</v>
      </c>
      <c r="P112" s="9">
        <f>O112/(1650*9.81*I112)</f>
        <v>4.9987748100955652E-2</v>
      </c>
      <c r="Q112" s="9">
        <f>3.97 * (SQRT(1.65)) * (SQRT(9.81)) * ((P112-N112)^(3/2)) * ((I112)^(3/2)) * J112</f>
        <v>1.2314091975496693E-2</v>
      </c>
      <c r="R112" s="9">
        <f>Q112 * 31500000</f>
        <v>387893.89722814586</v>
      </c>
    </row>
    <row r="113" spans="1:18" s="9" customFormat="1" x14ac:dyDescent="0.2">
      <c r="A113" s="9" t="s">
        <v>13</v>
      </c>
      <c r="B113" s="9" t="s">
        <v>14</v>
      </c>
      <c r="C113" s="9" t="s">
        <v>15</v>
      </c>
      <c r="D113" s="10">
        <v>33.4</v>
      </c>
      <c r="E113" s="9">
        <f>D113*31500000</f>
        <v>1052100000</v>
      </c>
      <c r="F113" s="32">
        <v>111.11</v>
      </c>
      <c r="G113" s="9">
        <f>F113*1000000</f>
        <v>111110000</v>
      </c>
      <c r="H113" s="9">
        <f>I113 * 1000</f>
        <v>6.2</v>
      </c>
      <c r="I113" s="9">
        <v>6.1999999999999998E-3</v>
      </c>
      <c r="J113" s="10">
        <v>26.2</v>
      </c>
      <c r="K113" s="10">
        <v>1.2</v>
      </c>
      <c r="L113" s="9">
        <v>1.6000000000000001E-3</v>
      </c>
      <c r="M113" s="9">
        <v>4.9500000000000002E-2</v>
      </c>
      <c r="N113" s="9">
        <f>0.15 * L113^(0.25)</f>
        <v>0.03</v>
      </c>
      <c r="O113" s="9">
        <f>1000*9.81*K113*L113</f>
        <v>18.8352</v>
      </c>
      <c r="P113" s="9">
        <f>O113/(1650*9.81*I113)</f>
        <v>0.18768328445747803</v>
      </c>
      <c r="Q113" s="9">
        <f>3.97 * (SQRT(1.65)) * (SQRT(9.81)) * ((P113-N113)^(3/2)) * ((I113)^(3/2)) * J113</f>
        <v>1.279187757567064E-2</v>
      </c>
      <c r="R113" s="9">
        <f>Q113 * 31500000</f>
        <v>402944.14363362518</v>
      </c>
    </row>
    <row r="114" spans="1:18" x14ac:dyDescent="0.2">
      <c r="A114" t="s">
        <v>13</v>
      </c>
      <c r="B114" t="s">
        <v>218</v>
      </c>
      <c r="C114" t="s">
        <v>220</v>
      </c>
      <c r="D114" s="2">
        <v>106.75451165184002</v>
      </c>
      <c r="E114">
        <f>D114*31500000</f>
        <v>3362767117.0329604</v>
      </c>
      <c r="F114" s="5">
        <v>756.27707999999996</v>
      </c>
      <c r="G114">
        <f>F114*1000000</f>
        <v>756277080</v>
      </c>
      <c r="H114">
        <f>I114 * 1000</f>
        <v>17.100000000000001</v>
      </c>
      <c r="I114">
        <v>1.7100000000000001E-2</v>
      </c>
      <c r="J114" s="2">
        <v>58.166000000000004</v>
      </c>
      <c r="K114" s="2">
        <v>1.7170399999999999</v>
      </c>
      <c r="L114">
        <v>1E-3</v>
      </c>
      <c r="M114">
        <v>4.9500000000000002E-2</v>
      </c>
      <c r="N114">
        <f>0.15 * L114^(0.25)</f>
        <v>2.6674191150583844E-2</v>
      </c>
      <c r="O114">
        <f>1000*9.81*K114*L114</f>
        <v>16.844162399999998</v>
      </c>
      <c r="P114">
        <f>O114/(1650*9.81*I114)</f>
        <v>6.0855573276625899E-2</v>
      </c>
      <c r="Q114">
        <f>3.97 * (SQRT(1.65)) * (SQRT(9.81)) * ((P114-N114)^(3/2)) * ((I114)^(3/2)) * J114</f>
        <v>1.312848995771267E-2</v>
      </c>
      <c r="R114">
        <f>Q114 * 31500000</f>
        <v>413547.43366794911</v>
      </c>
    </row>
    <row r="115" spans="1:18" s="9" customFormat="1" x14ac:dyDescent="0.2">
      <c r="A115" s="9" t="s">
        <v>13</v>
      </c>
      <c r="B115" s="9" t="s">
        <v>170</v>
      </c>
      <c r="C115" s="9" t="s">
        <v>196</v>
      </c>
      <c r="D115" s="10">
        <v>34.659820228608005</v>
      </c>
      <c r="E115" s="9">
        <f>D115*31500000</f>
        <v>1091784337.2011521</v>
      </c>
      <c r="F115" s="11">
        <v>232.06310399999995</v>
      </c>
      <c r="G115" s="9">
        <f>F115*1000000</f>
        <v>232063103.99999994</v>
      </c>
      <c r="H115" s="9">
        <f>I115 * 1000</f>
        <v>9</v>
      </c>
      <c r="I115" s="9">
        <v>8.9999999999999993E-3</v>
      </c>
      <c r="J115" s="10">
        <v>18.40992</v>
      </c>
      <c r="K115" s="10">
        <v>1.57</v>
      </c>
      <c r="L115" s="9">
        <v>1.6199999999999999E-3</v>
      </c>
      <c r="M115" s="9">
        <v>4.9500000000000002E-2</v>
      </c>
      <c r="N115" s="9">
        <f>0.15 * L115^(0.25)</f>
        <v>3.0093313723938992E-2</v>
      </c>
      <c r="O115" s="9">
        <f>1000*9.81*K115*L115</f>
        <v>24.950754</v>
      </c>
      <c r="P115" s="9">
        <f>O115/(1650*9.81*I115)</f>
        <v>0.1712727272727273</v>
      </c>
      <c r="Q115" s="9">
        <f>3.97 * (SQRT(1.65)) * (SQRT(9.81)) * ((P115-N115)^(3/2)) * ((I115)^(3/2)) * J115</f>
        <v>1.3318021396934717E-2</v>
      </c>
      <c r="R115" s="9">
        <f>Q115 * 31500000</f>
        <v>419517.67400344356</v>
      </c>
    </row>
    <row r="116" spans="1:18" x14ac:dyDescent="0.2">
      <c r="A116" t="s">
        <v>13</v>
      </c>
      <c r="B116" t="s">
        <v>25</v>
      </c>
      <c r="C116" t="s">
        <v>29</v>
      </c>
      <c r="D116" s="2">
        <v>59.75</v>
      </c>
      <c r="E116">
        <f>D116*31500000</f>
        <v>1882125000</v>
      </c>
      <c r="F116" s="5">
        <v>107.22558599999999</v>
      </c>
      <c r="G116">
        <f>F116*1000000</f>
        <v>107225586</v>
      </c>
      <c r="H116">
        <f>I116 * 1000</f>
        <v>92.81</v>
      </c>
      <c r="I116">
        <v>9.2810000000000004E-2</v>
      </c>
      <c r="J116" s="2">
        <v>16.8</v>
      </c>
      <c r="K116" s="2">
        <v>1.2</v>
      </c>
      <c r="L116">
        <v>7.4999999999999997E-3</v>
      </c>
      <c r="M116">
        <v>4.9500000000000002E-2</v>
      </c>
      <c r="N116">
        <f>0.15 * L116^(0.25)</f>
        <v>4.4142464345740672E-2</v>
      </c>
      <c r="O116">
        <f>1000*9.81*K116*L116</f>
        <v>88.289999999999992</v>
      </c>
      <c r="P116">
        <f>O116/(1650*9.81*I116)</f>
        <v>5.8771096374802871E-2</v>
      </c>
      <c r="Q116">
        <f>3.97 * (SQRT(1.65)) * (SQRT(9.81)) * ((P116-N116)^(3/2)) * ((I116)^(3/2)) * J116</f>
        <v>1.3423754373986853E-2</v>
      </c>
      <c r="R116">
        <f>Q116 * 31500000</f>
        <v>422848.26278058585</v>
      </c>
    </row>
    <row r="117" spans="1:18" x14ac:dyDescent="0.2">
      <c r="A117" t="s">
        <v>13</v>
      </c>
      <c r="B117" t="s">
        <v>221</v>
      </c>
      <c r="C117" t="s">
        <v>229</v>
      </c>
      <c r="D117" s="2">
        <v>116</v>
      </c>
      <c r="E117">
        <f>D117*31500000</f>
        <v>3654000000</v>
      </c>
      <c r="F117" s="5">
        <v>484</v>
      </c>
      <c r="G117">
        <f>F117*1000000</f>
        <v>484000000</v>
      </c>
      <c r="H117">
        <f>I117 * 1000</f>
        <v>5</v>
      </c>
      <c r="I117">
        <v>5.0000000000000001E-3</v>
      </c>
      <c r="J117" s="2">
        <v>32</v>
      </c>
      <c r="K117" s="2">
        <v>1.73</v>
      </c>
      <c r="L117">
        <v>1E-3</v>
      </c>
      <c r="M117">
        <v>4.9500000000000002E-2</v>
      </c>
      <c r="N117">
        <f>0.15 * L117^(0.25)</f>
        <v>2.6674191150583844E-2</v>
      </c>
      <c r="O117">
        <f>1000*9.81*K117*L117</f>
        <v>16.971299999999999</v>
      </c>
      <c r="P117">
        <f>O117/(1650*9.81*I117)</f>
        <v>0.20969696969696969</v>
      </c>
      <c r="Q117">
        <f>3.97 * (SQRT(1.65)) * (SQRT(9.81)) * ((P117-N117)^(3/2)) * ((I117)^(3/2)) * J117</f>
        <v>1.4149128271967848E-2</v>
      </c>
      <c r="R117">
        <f>Q117 * 31500000</f>
        <v>445697.54056698718</v>
      </c>
    </row>
    <row r="118" spans="1:18" s="9" customFormat="1" x14ac:dyDescent="0.2">
      <c r="A118" s="9" t="s">
        <v>13</v>
      </c>
      <c r="B118" s="14" t="s">
        <v>53</v>
      </c>
      <c r="C118" s="14" t="s">
        <v>55</v>
      </c>
      <c r="D118" s="10">
        <v>0.12</v>
      </c>
      <c r="E118" s="9">
        <f>D118*31500000</f>
        <v>3780000</v>
      </c>
      <c r="F118" s="15">
        <v>113.95956</v>
      </c>
      <c r="G118" s="9">
        <f>F118*1000000</f>
        <v>113959560</v>
      </c>
      <c r="H118" s="9">
        <f>I118 * 1000</f>
        <v>1.9200000000000002</v>
      </c>
      <c r="I118" s="9">
        <v>1.92E-3</v>
      </c>
      <c r="J118" s="10">
        <v>4.0999999999999996</v>
      </c>
      <c r="K118" s="10">
        <v>0.72</v>
      </c>
      <c r="L118" s="9">
        <v>8.5000000000000006E-3</v>
      </c>
      <c r="M118" s="9">
        <v>4.9500000000000002E-2</v>
      </c>
      <c r="N118" s="9">
        <f>0.15 * L118^(0.25)</f>
        <v>4.5545554150662172E-2</v>
      </c>
      <c r="O118" s="9">
        <f>1000*9.81*K118*L118</f>
        <v>60.037200000000006</v>
      </c>
      <c r="P118" s="9">
        <f>O118/(1650*9.81*I118)</f>
        <v>1.9318181818181821</v>
      </c>
      <c r="Q118" s="9">
        <f>3.97 * (SQRT(1.65)) * (SQRT(9.81)) * ((P118-N118)^(3/2)) * ((I118)^(3/2)) * J118</f>
        <v>1.4272806442105476E-2</v>
      </c>
      <c r="R118" s="9">
        <f>Q118 * 31500000</f>
        <v>449593.40292632248</v>
      </c>
    </row>
    <row r="119" spans="1:18" x14ac:dyDescent="0.2">
      <c r="A119" t="s">
        <v>13</v>
      </c>
      <c r="B119" t="s">
        <v>209</v>
      </c>
      <c r="C119" t="s">
        <v>214</v>
      </c>
      <c r="D119" s="2">
        <v>172.7</v>
      </c>
      <c r="E119">
        <f>D119*31500000</f>
        <v>5440050000</v>
      </c>
      <c r="F119" s="5">
        <v>937.57637999999997</v>
      </c>
      <c r="G119">
        <f>F119*1000000</f>
        <v>937576380</v>
      </c>
      <c r="H119">
        <f>I119 * 1000</f>
        <v>1.6</v>
      </c>
      <c r="I119">
        <v>1.6000000000000001E-3</v>
      </c>
      <c r="J119" s="2">
        <v>35.200000000000003</v>
      </c>
      <c r="K119" s="2">
        <v>3.83</v>
      </c>
      <c r="L119">
        <v>4.0000000000000002E-4</v>
      </c>
      <c r="M119">
        <v>4.9500000000000002E-2</v>
      </c>
      <c r="N119">
        <f>0.15 * L119^(0.25)</f>
        <v>2.1213203435596423E-2</v>
      </c>
      <c r="O119">
        <f>1000*9.81*K119*L119</f>
        <v>15.028920000000001</v>
      </c>
      <c r="P119">
        <f>O119/(1650*9.81*I119)</f>
        <v>0.58030303030303032</v>
      </c>
      <c r="Q119">
        <f>3.97 * (SQRT(1.65)) * (SQRT(9.81)) * ((P119-N119)^(3/2)) * ((I119)^(3/2)) * J119</f>
        <v>1.5042222382906274E-2</v>
      </c>
      <c r="R119">
        <f>Q119 * 31500000</f>
        <v>473830.00506154762</v>
      </c>
    </row>
    <row r="120" spans="1:18" x14ac:dyDescent="0.2">
      <c r="A120" t="s">
        <v>13</v>
      </c>
      <c r="B120" t="s">
        <v>221</v>
      </c>
      <c r="C120" t="s">
        <v>231</v>
      </c>
      <c r="D120" s="2">
        <v>91.8</v>
      </c>
      <c r="E120">
        <f>D120*31500000</f>
        <v>2891700000</v>
      </c>
      <c r="F120" s="5">
        <v>567</v>
      </c>
      <c r="G120">
        <f>F120*1000000</f>
        <v>567000000</v>
      </c>
      <c r="H120">
        <f>I120 * 1000</f>
        <v>12</v>
      </c>
      <c r="I120">
        <v>1.2E-2</v>
      </c>
      <c r="J120" s="2">
        <v>42.1</v>
      </c>
      <c r="K120" s="2">
        <v>2.58</v>
      </c>
      <c r="L120">
        <v>6.9999999999999999E-4</v>
      </c>
      <c r="M120">
        <v>4.9500000000000002E-2</v>
      </c>
      <c r="N120">
        <f>0.15 * L120^(0.25)</f>
        <v>2.4398648425466789E-2</v>
      </c>
      <c r="O120">
        <f>1000*9.81*K120*L120</f>
        <v>17.71686</v>
      </c>
      <c r="P120">
        <f>O120/(1650*9.81*I120)</f>
        <v>9.1212121212121217E-2</v>
      </c>
      <c r="Q120">
        <f>3.97 * (SQRT(1.65)) * (SQRT(9.81)) * ((P120-N120)^(3/2)) * ((I120)^(3/2)) * J120</f>
        <v>1.5265710290975391E-2</v>
      </c>
      <c r="R120">
        <f>Q120 * 31500000</f>
        <v>480869.87416572485</v>
      </c>
    </row>
    <row r="121" spans="1:18" x14ac:dyDescent="0.2">
      <c r="A121" t="s">
        <v>13</v>
      </c>
      <c r="B121" t="s">
        <v>46</v>
      </c>
      <c r="C121" t="s">
        <v>48</v>
      </c>
      <c r="D121" s="2">
        <v>46.5</v>
      </c>
      <c r="E121">
        <f>D121*31500000</f>
        <v>1464750000</v>
      </c>
      <c r="F121" s="5">
        <v>142.44944999999998</v>
      </c>
      <c r="G121">
        <f>F121*1000000</f>
        <v>142449449.99999997</v>
      </c>
      <c r="H121">
        <f>I121 * 1000</f>
        <v>24.299999999999997</v>
      </c>
      <c r="I121">
        <v>2.4299999999999999E-2</v>
      </c>
      <c r="J121" s="2">
        <v>29.6</v>
      </c>
      <c r="K121" s="2">
        <v>0.8</v>
      </c>
      <c r="L121">
        <v>4.0000000000000001E-3</v>
      </c>
      <c r="M121">
        <v>4.9500000000000002E-2</v>
      </c>
      <c r="N121">
        <f>0.15 * L121^(0.25)</f>
        <v>3.7723002890488071E-2</v>
      </c>
      <c r="O121">
        <f>1000*9.81*K121*L121</f>
        <v>31.391999999999999</v>
      </c>
      <c r="P121">
        <f>O121/(1650*9.81*I121)</f>
        <v>7.9810450180820544E-2</v>
      </c>
      <c r="Q121">
        <f>3.97 * (SQRT(1.65)) * (SQRT(9.81)) * ((P121-N121)^(3/2)) * ((I121)^(3/2)) * J121</f>
        <v>1.5463114874920175E-2</v>
      </c>
      <c r="R121">
        <f>Q121 * 31500000</f>
        <v>487088.11855998548</v>
      </c>
    </row>
    <row r="122" spans="1:18" x14ac:dyDescent="0.2">
      <c r="A122" t="s">
        <v>13</v>
      </c>
      <c r="B122" t="s">
        <v>114</v>
      </c>
      <c r="C122" t="s">
        <v>117</v>
      </c>
      <c r="D122" s="2">
        <v>52.867552590000003</v>
      </c>
      <c r="E122">
        <f>D122*31500000</f>
        <v>1665327906.585</v>
      </c>
      <c r="F122" s="5">
        <v>162.65137199999998</v>
      </c>
      <c r="G122">
        <f>F122*1000000</f>
        <v>162651371.99999997</v>
      </c>
      <c r="H122">
        <f>I122 * 1000</f>
        <v>16.95</v>
      </c>
      <c r="I122">
        <v>1.695E-2</v>
      </c>
      <c r="J122" s="2">
        <v>25.359359999999999</v>
      </c>
      <c r="K122" s="2">
        <v>1.456944</v>
      </c>
      <c r="L122">
        <v>1.9E-3</v>
      </c>
      <c r="M122">
        <v>4.9500000000000002E-2</v>
      </c>
      <c r="N122">
        <f>0.15 * L122^(0.25)</f>
        <v>3.131696444894766E-2</v>
      </c>
      <c r="O122">
        <f>1000*9.81*K122*L122</f>
        <v>27.155979216000002</v>
      </c>
      <c r="P122">
        <f>O122/(1650*9.81*I122)</f>
        <v>9.8978943416465542E-2</v>
      </c>
      <c r="Q122">
        <f>3.97 * (SQRT(1.65)) * (SQRT(9.81)) * ((P122-N122)^(3/2)) * ((I122)^(3/2)) * J122</f>
        <v>1.5731743944199676E-2</v>
      </c>
      <c r="R122">
        <f>Q122 * 31500000</f>
        <v>495549.9342422898</v>
      </c>
    </row>
    <row r="123" spans="1:18" s="9" customFormat="1" x14ac:dyDescent="0.2">
      <c r="A123" s="9" t="s">
        <v>13</v>
      </c>
      <c r="B123" s="9" t="s">
        <v>170</v>
      </c>
      <c r="C123" s="9" t="s">
        <v>185</v>
      </c>
      <c r="D123" s="10">
        <v>11.751491335680003</v>
      </c>
      <c r="E123" s="9">
        <f>D123*31500000</f>
        <v>370171977.07392007</v>
      </c>
      <c r="F123" s="11">
        <v>155.39939999999999</v>
      </c>
      <c r="G123" s="9">
        <f>F123*1000000</f>
        <v>155399400</v>
      </c>
      <c r="H123" s="9">
        <f>I123 * 1000</f>
        <v>31</v>
      </c>
      <c r="I123" s="9">
        <v>3.1E-2</v>
      </c>
      <c r="J123" s="10">
        <v>10.728960000000001</v>
      </c>
      <c r="K123" s="10">
        <v>0.82</v>
      </c>
      <c r="L123" s="9">
        <v>6.8700000000000002E-3</v>
      </c>
      <c r="M123" s="9">
        <v>4.9500000000000002E-2</v>
      </c>
      <c r="N123" s="9">
        <f>0.15 * L123^(0.25)</f>
        <v>4.3184753335629801E-2</v>
      </c>
      <c r="O123" s="9">
        <f>1000*9.81*K123*L123</f>
        <v>55.263654000000002</v>
      </c>
      <c r="P123" s="9">
        <f>O123/(1650*9.81*I123)</f>
        <v>0.11013489736070382</v>
      </c>
      <c r="Q123" s="9">
        <f>3.97 * (SQRT(1.65)) * (SQRT(9.81)) * ((P123-N123)^(3/2)) * ((I123)^(3/2)) * J123</f>
        <v>1.6202962351001181E-2</v>
      </c>
      <c r="R123" s="9">
        <f>Q123 * 31500000</f>
        <v>510393.31405653717</v>
      </c>
    </row>
    <row r="124" spans="1:18" s="9" customFormat="1" x14ac:dyDescent="0.2">
      <c r="A124" s="9" t="s">
        <v>13</v>
      </c>
      <c r="B124" s="9" t="s">
        <v>150</v>
      </c>
      <c r="C124" s="9" t="s">
        <v>151</v>
      </c>
      <c r="D124" s="10">
        <v>2.0388129546240004</v>
      </c>
      <c r="E124" s="9">
        <f>D124*31500000</f>
        <v>64222608.070656009</v>
      </c>
      <c r="F124" s="11">
        <v>108.77958</v>
      </c>
      <c r="G124" s="9">
        <f>F124*1000000</f>
        <v>108779580</v>
      </c>
      <c r="H124" s="9">
        <f>I124 * 1000</f>
        <v>40.893999999999998</v>
      </c>
      <c r="I124" s="9">
        <v>4.0894E-2</v>
      </c>
      <c r="J124" s="10">
        <v>4.6482000000000001</v>
      </c>
      <c r="K124" s="10">
        <v>0.49</v>
      </c>
      <c r="L124" s="9">
        <v>0.02</v>
      </c>
      <c r="M124" s="9">
        <v>4.9500000000000002E-2</v>
      </c>
      <c r="N124" s="9">
        <f>0.15 * L124^(0.25)</f>
        <v>5.6409046396295903E-2</v>
      </c>
      <c r="O124" s="9">
        <f>1000*9.81*K124*L124</f>
        <v>96.137999999999991</v>
      </c>
      <c r="P124" s="9">
        <f>O124/(1650*9.81*I124)</f>
        <v>0.14523876215077855</v>
      </c>
      <c r="Q124" s="9">
        <f>3.97 * (SQRT(1.65)) * (SQRT(9.81)) * ((P124-N124)^(3/2)) * ((I124)^(3/2)) * J124</f>
        <v>1.6254686078029323E-2</v>
      </c>
      <c r="R124" s="9">
        <f>Q124 * 31500000</f>
        <v>512022.61145792366</v>
      </c>
    </row>
    <row r="125" spans="1:18" x14ac:dyDescent="0.2">
      <c r="A125" t="s">
        <v>13</v>
      </c>
      <c r="B125" t="s">
        <v>150</v>
      </c>
      <c r="C125" t="s">
        <v>154</v>
      </c>
      <c r="D125" s="2">
        <v>12.3</v>
      </c>
      <c r="E125">
        <f>D125*31500000</f>
        <v>387450000</v>
      </c>
      <c r="F125" s="5">
        <v>101.527608</v>
      </c>
      <c r="G125">
        <f>F125*1000000</f>
        <v>101527608</v>
      </c>
      <c r="H125">
        <f>I125 * 1000</f>
        <v>10.9</v>
      </c>
      <c r="I125">
        <v>1.09E-2</v>
      </c>
      <c r="J125" s="2">
        <v>15.674999999999999</v>
      </c>
      <c r="K125" s="2">
        <v>1.1000000000000001</v>
      </c>
      <c r="L125">
        <v>3.0000000000000001E-3</v>
      </c>
      <c r="M125">
        <v>4.9500000000000002E-2</v>
      </c>
      <c r="N125">
        <f>0.15 * L125^(0.25)</f>
        <v>3.5105209789810736E-2</v>
      </c>
      <c r="O125">
        <f>1000*9.81*K125*L125</f>
        <v>32.372999999999998</v>
      </c>
      <c r="P125">
        <f>O125/(1650*9.81*I125)</f>
        <v>0.18348623853211007</v>
      </c>
      <c r="Q125">
        <f>3.97 * (SQRT(1.65)) * (SQRT(9.81)) * ((P125-N125)^(3/2)) * ((I125)^(3/2)) * J125</f>
        <v>1.6284778117887363E-2</v>
      </c>
      <c r="R125">
        <f>Q125 * 31500000</f>
        <v>512970.51071345195</v>
      </c>
    </row>
    <row r="126" spans="1:18" x14ac:dyDescent="0.2">
      <c r="A126" t="s">
        <v>13</v>
      </c>
      <c r="B126" t="s">
        <v>97</v>
      </c>
      <c r="C126" t="s">
        <v>102</v>
      </c>
      <c r="D126" s="2">
        <v>7.8</v>
      </c>
      <c r="E126">
        <f>D126*31500000</f>
        <v>245700000</v>
      </c>
      <c r="F126" s="5">
        <v>102.304605</v>
      </c>
      <c r="G126">
        <f>F126*1000000</f>
        <v>102304605</v>
      </c>
      <c r="H126">
        <f>I126 * 1000</f>
        <v>5.2</v>
      </c>
      <c r="I126">
        <v>5.1999999999999998E-3</v>
      </c>
      <c r="J126" s="2">
        <v>7.6</v>
      </c>
      <c r="K126" s="2">
        <v>0.7</v>
      </c>
      <c r="L126">
        <v>7.0000000000000001E-3</v>
      </c>
      <c r="M126">
        <v>4.9500000000000002E-2</v>
      </c>
      <c r="N126">
        <f>0.15 * L126^(0.25)</f>
        <v>4.3387614127786168E-2</v>
      </c>
      <c r="O126">
        <f>1000*9.81*K126*L126</f>
        <v>48.069000000000003</v>
      </c>
      <c r="P126">
        <f>O126/(1650*9.81*I126)</f>
        <v>0.57109557109557119</v>
      </c>
      <c r="Q126">
        <f>3.97 * (SQRT(1.65)) * (SQRT(9.81)) * ((P126-N126)^(3/2)) * ((I126)^(3/2)) * J126</f>
        <v>1.7449221447659907E-2</v>
      </c>
      <c r="R126">
        <f>Q126 * 31500000</f>
        <v>549650.47560128709</v>
      </c>
    </row>
    <row r="127" spans="1:18" x14ac:dyDescent="0.2">
      <c r="A127" t="s">
        <v>13</v>
      </c>
      <c r="B127" t="s">
        <v>80</v>
      </c>
      <c r="C127" t="s">
        <v>87</v>
      </c>
      <c r="D127" s="2">
        <v>38.200000000000003</v>
      </c>
      <c r="E127">
        <f>D127*31500000</f>
        <v>1203300000</v>
      </c>
      <c r="F127" s="5">
        <v>242.42306399999995</v>
      </c>
      <c r="G127">
        <f>F127*1000000</f>
        <v>242423063.99999994</v>
      </c>
      <c r="H127">
        <f>I127 * 1000</f>
        <v>21.9</v>
      </c>
      <c r="I127">
        <v>2.1899999999999999E-2</v>
      </c>
      <c r="J127" s="2">
        <v>27.9</v>
      </c>
      <c r="K127" s="2">
        <v>1.4</v>
      </c>
      <c r="L127">
        <v>2.2000000000000001E-3</v>
      </c>
      <c r="M127">
        <v>4.9500000000000002E-2</v>
      </c>
      <c r="N127">
        <f>0.15 * L127^(0.25)</f>
        <v>3.24860515600199E-2</v>
      </c>
      <c r="O127">
        <f>1000*9.81*K127*L127</f>
        <v>30.2148</v>
      </c>
      <c r="P127">
        <f>O127/(1650*9.81*I127)</f>
        <v>8.5235920852359204E-2</v>
      </c>
      <c r="Q127">
        <f>3.97 * (SQRT(1.65)) * (SQRT(9.81)) * ((P127-N127)^(3/2)) * ((I127)^(3/2)) * J127</f>
        <v>1.7497235609230933E-2</v>
      </c>
      <c r="R127">
        <f>Q127 * 31500000</f>
        <v>551162.92169077438</v>
      </c>
    </row>
    <row r="128" spans="1:18" s="9" customFormat="1" x14ac:dyDescent="0.2">
      <c r="A128" s="9" t="s">
        <v>13</v>
      </c>
      <c r="B128" s="9" t="s">
        <v>199</v>
      </c>
      <c r="C128" s="9" t="s">
        <v>206</v>
      </c>
      <c r="D128" s="10">
        <v>59.46537784320001</v>
      </c>
      <c r="E128" s="9">
        <f>D128*31500000</f>
        <v>1873159402.0608003</v>
      </c>
      <c r="F128" s="11">
        <v>404.03843999999998</v>
      </c>
      <c r="G128" s="9">
        <f>F128*1000000</f>
        <v>404038440</v>
      </c>
      <c r="H128" s="9">
        <f>I128 * 1000</f>
        <v>17.899999999999999</v>
      </c>
      <c r="I128" s="9">
        <v>1.7899999999999999E-2</v>
      </c>
      <c r="J128" s="10">
        <v>27.218640000000001</v>
      </c>
      <c r="K128" s="10">
        <v>2.310384</v>
      </c>
      <c r="L128" s="9">
        <v>1.1999999999999999E-3</v>
      </c>
      <c r="M128" s="9">
        <v>4.9500000000000002E-2</v>
      </c>
      <c r="N128" s="9">
        <f>0.15 * L128^(0.25)</f>
        <v>2.7918145773062984E-2</v>
      </c>
      <c r="O128" s="9">
        <f>1000*9.81*K128*L128</f>
        <v>27.197840447999997</v>
      </c>
      <c r="P128" s="9">
        <f>O128/(1650*9.81*I128)</f>
        <v>9.3870350431691216E-2</v>
      </c>
      <c r="Q128" s="9">
        <f>3.97 * (SQRT(1.65)) * (SQRT(9.81)) * ((P128-N128)^(3/2)) * ((I128)^(3/2)) * J128</f>
        <v>1.7634247311006917E-2</v>
      </c>
      <c r="R128" s="9">
        <f>Q128 * 31500000</f>
        <v>555478.7902967179</v>
      </c>
    </row>
    <row r="129" spans="1:18" x14ac:dyDescent="0.2">
      <c r="A129" t="s">
        <v>13</v>
      </c>
      <c r="B129" t="s">
        <v>110</v>
      </c>
      <c r="C129" t="s">
        <v>112</v>
      </c>
      <c r="D129" s="2">
        <v>72.5</v>
      </c>
      <c r="E129">
        <f>D129*31500000</f>
        <v>2283750000</v>
      </c>
      <c r="F129" s="5">
        <v>261.58898999999997</v>
      </c>
      <c r="G129">
        <f>F129*1000000</f>
        <v>261588989.99999997</v>
      </c>
      <c r="H129">
        <f>I129 * 1000</f>
        <v>2.83</v>
      </c>
      <c r="I129">
        <v>2.8300000000000001E-3</v>
      </c>
      <c r="J129" s="2">
        <v>20.399999999999999</v>
      </c>
      <c r="K129" s="2">
        <v>1.8</v>
      </c>
      <c r="L129">
        <v>1.4E-3</v>
      </c>
      <c r="M129">
        <v>4.9500000000000002E-2</v>
      </c>
      <c r="N129">
        <f>0.15 * L129^(0.25)</f>
        <v>2.9015046304015038E-2</v>
      </c>
      <c r="O129">
        <f>1000*9.81*K129*L129</f>
        <v>24.7212</v>
      </c>
      <c r="P129">
        <f>O129/(1650*9.81*I129)</f>
        <v>0.53967234179248313</v>
      </c>
      <c r="Q129">
        <f>3.97 * (SQRT(1.65)) * (SQRT(9.81)) * ((P129-N129)^(3/2)) * ((I129)^(3/2)) * J129</f>
        <v>1.7900745351026443E-2</v>
      </c>
      <c r="R129">
        <f>Q129 * 31500000</f>
        <v>563873.478557333</v>
      </c>
    </row>
    <row r="130" spans="1:18" x14ac:dyDescent="0.2">
      <c r="A130" t="s">
        <v>13</v>
      </c>
      <c r="B130" t="s">
        <v>170</v>
      </c>
      <c r="C130" t="s">
        <v>192</v>
      </c>
      <c r="D130" s="2">
        <v>24.947141847552004</v>
      </c>
      <c r="E130">
        <f>D130*31500000</f>
        <v>785834968.19788814</v>
      </c>
      <c r="F130" s="5">
        <v>634.54755</v>
      </c>
      <c r="G130">
        <f>F130*1000000</f>
        <v>634547550</v>
      </c>
      <c r="H130">
        <f>I130 * 1000</f>
        <v>3</v>
      </c>
      <c r="I130">
        <v>3.0000000000000001E-3</v>
      </c>
      <c r="J130" s="2">
        <v>19.629120000000004</v>
      </c>
      <c r="K130" s="2">
        <v>1.02</v>
      </c>
      <c r="L130">
        <v>2.5899999999999999E-3</v>
      </c>
      <c r="M130">
        <v>4.9500000000000002E-2</v>
      </c>
      <c r="N130">
        <f>0.15 * L130^(0.25)</f>
        <v>3.3838897122984858E-2</v>
      </c>
      <c r="O130">
        <f>1000*9.81*K130*L130</f>
        <v>25.916058</v>
      </c>
      <c r="P130">
        <f>O130/(1650*9.81*I130)</f>
        <v>0.53369696969696967</v>
      </c>
      <c r="Q130">
        <f>3.97 * (SQRT(1.65)) * (SQRT(9.81)) * ((P130-N130)^(3/2)) * ((I130)^(3/2)) * J130</f>
        <v>1.8206218896661075E-2</v>
      </c>
      <c r="R130">
        <f>Q130 * 31500000</f>
        <v>573495.89524482389</v>
      </c>
    </row>
    <row r="131" spans="1:18" x14ac:dyDescent="0.2">
      <c r="A131" t="s">
        <v>13</v>
      </c>
      <c r="B131" t="s">
        <v>105</v>
      </c>
      <c r="C131" t="s">
        <v>109</v>
      </c>
      <c r="D131" s="2">
        <v>117.51491335680002</v>
      </c>
      <c r="E131">
        <f>D131*31500000</f>
        <v>3701719770.7392006</v>
      </c>
      <c r="F131" s="4">
        <v>246.82604699999996</v>
      </c>
      <c r="G131">
        <f>F131*1000000</f>
        <v>246826046.99999997</v>
      </c>
      <c r="H131">
        <f>I131 * 1000</f>
        <v>1.8</v>
      </c>
      <c r="I131">
        <v>1.8E-3</v>
      </c>
      <c r="J131" s="2">
        <v>27.950160000000004</v>
      </c>
      <c r="K131" s="2">
        <v>2.04</v>
      </c>
      <c r="L131">
        <v>1E-3</v>
      </c>
      <c r="M131">
        <v>4.9500000000000002E-2</v>
      </c>
      <c r="N131">
        <f>0.15 * L131^(0.25)</f>
        <v>2.6674191150583844E-2</v>
      </c>
      <c r="O131">
        <f>1000*9.81*K131*L131</f>
        <v>20.012400000000003</v>
      </c>
      <c r="P131">
        <f>O131/(1650*9.81*I131)</f>
        <v>0.68686868686868696</v>
      </c>
      <c r="Q131">
        <f>3.97 * (SQRT(1.65)) * (SQRT(9.81)) * ((P131-N131)^(3/2)) * ((I131)^(3/2)) * J131</f>
        <v>1.8288070500518609E-2</v>
      </c>
      <c r="R131">
        <f>Q131 * 31500000</f>
        <v>576074.22076633619</v>
      </c>
    </row>
    <row r="132" spans="1:18" x14ac:dyDescent="0.2">
      <c r="A132" t="s">
        <v>13</v>
      </c>
      <c r="B132" t="s">
        <v>150</v>
      </c>
      <c r="C132" t="s">
        <v>165</v>
      </c>
      <c r="D132" s="2">
        <v>117.2</v>
      </c>
      <c r="E132">
        <f>D132*31500000</f>
        <v>3691800000</v>
      </c>
      <c r="F132" s="5">
        <v>903.90650999999991</v>
      </c>
      <c r="G132">
        <f>F132*1000000</f>
        <v>903906509.99999988</v>
      </c>
      <c r="H132">
        <f>I132 * 1000</f>
        <v>18.399999999999999</v>
      </c>
      <c r="I132">
        <v>1.84E-2</v>
      </c>
      <c r="J132" s="2">
        <v>57.199999999999996</v>
      </c>
      <c r="K132" s="2">
        <v>2.0666666666666669</v>
      </c>
      <c r="L132">
        <v>1E-3</v>
      </c>
      <c r="M132">
        <v>4.9500000000000002E-2</v>
      </c>
      <c r="N132">
        <f>0.15 * L132^(0.25)</f>
        <v>2.6674191150583844E-2</v>
      </c>
      <c r="O132">
        <f>1000*9.81*K132*L132</f>
        <v>20.274000000000004</v>
      </c>
      <c r="P132">
        <f>O132/(1650*9.81*I132)</f>
        <v>6.8072024593763741E-2</v>
      </c>
      <c r="Q132">
        <f>3.97 * (SQRT(1.65)) * (SQRT(9.81)) * ((P132-N132)^(3/2)) * ((I132)^(3/2)) * J132</f>
        <v>1.9206850908593455E-2</v>
      </c>
      <c r="R132">
        <f>Q132 * 31500000</f>
        <v>605015.80362069386</v>
      </c>
    </row>
    <row r="133" spans="1:18" x14ac:dyDescent="0.2">
      <c r="A133" t="s">
        <v>13</v>
      </c>
      <c r="B133" t="s">
        <v>110</v>
      </c>
      <c r="C133" t="s">
        <v>111</v>
      </c>
      <c r="D133" s="2">
        <v>74.020236991488005</v>
      </c>
      <c r="E133">
        <f>D133*31500000</f>
        <v>2331637465.2318721</v>
      </c>
      <c r="F133" s="5">
        <v>244.49505600000001</v>
      </c>
      <c r="G133">
        <f>F133*1000000</f>
        <v>244495056</v>
      </c>
      <c r="H133">
        <f>I133 * 1000</f>
        <v>19.04</v>
      </c>
      <c r="I133">
        <v>1.9039999999999998E-2</v>
      </c>
      <c r="J133" s="2">
        <v>30.784800000000001</v>
      </c>
      <c r="K133" s="2">
        <v>1.4295120000000001</v>
      </c>
      <c r="L133">
        <v>2.0999999999999999E-3</v>
      </c>
      <c r="M133">
        <v>4.9500000000000002E-2</v>
      </c>
      <c r="N133">
        <f>0.15 * L133^(0.25)</f>
        <v>3.211042714392108E-2</v>
      </c>
      <c r="O133">
        <f>1000*9.81*K133*L133</f>
        <v>29.449376711999999</v>
      </c>
      <c r="P133">
        <f>O133/(1650*9.81*I133)</f>
        <v>9.5555614973262037E-2</v>
      </c>
      <c r="Q133">
        <f>3.97 * (SQRT(1.65)) * (SQRT(9.81)) * ((P133-N133)^(3/2)) * ((I133)^(3/2)) * J133</f>
        <v>2.0644376280302277E-2</v>
      </c>
      <c r="R133">
        <f>Q133 * 31500000</f>
        <v>650297.85282952175</v>
      </c>
    </row>
    <row r="134" spans="1:18" x14ac:dyDescent="0.2">
      <c r="A134" t="s">
        <v>13</v>
      </c>
      <c r="B134" t="s">
        <v>170</v>
      </c>
      <c r="C134" t="s">
        <v>193</v>
      </c>
      <c r="D134" s="2">
        <v>40.719625399296007</v>
      </c>
      <c r="E134">
        <f>D134*31500000</f>
        <v>1282668200.0778241</v>
      </c>
      <c r="F134" s="5">
        <v>391.08848999999998</v>
      </c>
      <c r="G134">
        <f>F134*1000000</f>
        <v>391088490</v>
      </c>
      <c r="H134">
        <f>I134 * 1000</f>
        <v>11</v>
      </c>
      <c r="I134">
        <v>1.0999999999999999E-2</v>
      </c>
      <c r="J134" s="2">
        <v>22.86</v>
      </c>
      <c r="K134" s="2">
        <v>1.31</v>
      </c>
      <c r="L134">
        <v>2.3400000000000001E-3</v>
      </c>
      <c r="M134">
        <v>4.9500000000000002E-2</v>
      </c>
      <c r="N134">
        <f>0.15 * L134^(0.25)</f>
        <v>3.2990980525293638E-2</v>
      </c>
      <c r="O134">
        <f>1000*9.81*K134*L134</f>
        <v>30.071574000000002</v>
      </c>
      <c r="P134">
        <f>O134/(1650*9.81*I134)</f>
        <v>0.16889256198347111</v>
      </c>
      <c r="Q134">
        <f>3.97 * (SQRT(1.65)) * (SQRT(9.81)) * ((P134-N134)^(3/2)) * ((I134)^(3/2)) * J134</f>
        <v>2.1104205260429498E-2</v>
      </c>
      <c r="R134">
        <f>Q134 * 31500000</f>
        <v>664782.46570352919</v>
      </c>
    </row>
    <row r="135" spans="1:18" x14ac:dyDescent="0.2">
      <c r="A135" t="s">
        <v>13</v>
      </c>
      <c r="B135" s="7" t="s">
        <v>53</v>
      </c>
      <c r="C135" s="7" t="s">
        <v>57</v>
      </c>
      <c r="D135" s="2">
        <v>0.68</v>
      </c>
      <c r="E135">
        <f>D135*31500000</f>
        <v>21420000</v>
      </c>
      <c r="F135" s="8">
        <v>125.35551599999998</v>
      </c>
      <c r="G135">
        <f>F135*1000000</f>
        <v>125355515.99999999</v>
      </c>
      <c r="H135">
        <f>I135 * 1000</f>
        <v>2.15</v>
      </c>
      <c r="I135">
        <v>2.15E-3</v>
      </c>
      <c r="J135" s="2">
        <v>10.1</v>
      </c>
      <c r="K135" s="2">
        <v>0.91</v>
      </c>
      <c r="L135">
        <v>4.8999999999999998E-3</v>
      </c>
      <c r="M135">
        <v>4.9500000000000002E-2</v>
      </c>
      <c r="N135">
        <f>0.15 * L135^(0.25)</f>
        <v>3.968626966596886E-2</v>
      </c>
      <c r="O135">
        <f>1000*9.81*K135*L135</f>
        <v>43.742789999999999</v>
      </c>
      <c r="P135">
        <f>O135/(1650*9.81*I135)</f>
        <v>1.2569415081042987</v>
      </c>
      <c r="Q135">
        <f>3.97 * (SQRT(1.65)) * (SQRT(9.81)) * ((P135-N135)^(3/2)) * ((I135)^(3/2)) * J135</f>
        <v>2.1598248044944215E-2</v>
      </c>
      <c r="R135">
        <f>Q135 * 31500000</f>
        <v>680344.81341574283</v>
      </c>
    </row>
    <row r="136" spans="1:18" x14ac:dyDescent="0.2">
      <c r="A136" t="s">
        <v>13</v>
      </c>
      <c r="B136" t="s">
        <v>199</v>
      </c>
      <c r="C136" t="s">
        <v>203</v>
      </c>
      <c r="D136" s="2">
        <v>82.7</v>
      </c>
      <c r="E136">
        <f>D136*31500000</f>
        <v>2605050000</v>
      </c>
      <c r="F136" s="5">
        <v>380.72852999999998</v>
      </c>
      <c r="G136">
        <f>F136*1000000</f>
        <v>380728530</v>
      </c>
      <c r="H136">
        <f>I136 * 1000</f>
        <v>54.120000000000005</v>
      </c>
      <c r="I136">
        <v>5.4120000000000001E-2</v>
      </c>
      <c r="J136" s="2">
        <v>38.5</v>
      </c>
      <c r="K136" s="2">
        <v>1.5</v>
      </c>
      <c r="L136">
        <v>3.3300000000000001E-3</v>
      </c>
      <c r="M136">
        <v>4.9500000000000002E-2</v>
      </c>
      <c r="N136">
        <f>0.15 * L136^(0.25)</f>
        <v>3.6033157288292345E-2</v>
      </c>
      <c r="O136">
        <f>1000*9.81*K136*L136</f>
        <v>49.000950000000003</v>
      </c>
      <c r="P136">
        <f>O136/(1650*9.81*I136)</f>
        <v>5.5936303164684543E-2</v>
      </c>
      <c r="Q136">
        <f>3.97 * (SQRT(1.65)) * (SQRT(9.81)) * ((P136-N136)^(3/2)) * ((I136)^(3/2)) * J136</f>
        <v>2.173937144590507E-2</v>
      </c>
      <c r="R136">
        <f>Q136 * 31500000</f>
        <v>684790.2005460097</v>
      </c>
    </row>
    <row r="137" spans="1:18" x14ac:dyDescent="0.2">
      <c r="A137" t="s">
        <v>13</v>
      </c>
      <c r="B137" t="s">
        <v>114</v>
      </c>
      <c r="C137" t="s">
        <v>118</v>
      </c>
      <c r="D137" s="2">
        <v>47.4024012</v>
      </c>
      <c r="E137">
        <f>D137*31500000</f>
        <v>1493175637.8</v>
      </c>
      <c r="F137" s="5">
        <v>137.010471</v>
      </c>
      <c r="G137">
        <f>F137*1000000</f>
        <v>137010471</v>
      </c>
      <c r="H137">
        <f>I137 * 1000</f>
        <v>1.74</v>
      </c>
      <c r="I137">
        <v>1.74E-3</v>
      </c>
      <c r="J137" s="2">
        <v>20.726400000000002</v>
      </c>
      <c r="K137" s="2">
        <v>1.502664</v>
      </c>
      <c r="L137">
        <v>1.9E-3</v>
      </c>
      <c r="M137">
        <v>4.9500000000000002E-2</v>
      </c>
      <c r="N137">
        <f>0.15 * L137^(0.25)</f>
        <v>3.131696444894766E-2</v>
      </c>
      <c r="O137">
        <f>1000*9.81*K137*L137</f>
        <v>28.008154296000001</v>
      </c>
      <c r="P137">
        <f>O137/(1650*9.81*I137)</f>
        <v>0.99444848484848491</v>
      </c>
      <c r="Q137">
        <f>3.97 * (SQRT(1.65)) * (SQRT(9.81)) * ((P137-N137)^(3/2)) * ((I137)^(3/2)) * J137</f>
        <v>2.2711359128634277E-2</v>
      </c>
      <c r="R137">
        <f>Q137 * 31500000</f>
        <v>715407.81255197979</v>
      </c>
    </row>
    <row r="138" spans="1:18" x14ac:dyDescent="0.2">
      <c r="A138" t="s">
        <v>13</v>
      </c>
      <c r="B138" t="s">
        <v>218</v>
      </c>
      <c r="C138" t="s">
        <v>219</v>
      </c>
      <c r="D138" s="2">
        <v>48.138639206400008</v>
      </c>
      <c r="E138">
        <f>D138*31500000</f>
        <v>1516367135.0016003</v>
      </c>
      <c r="F138" s="5">
        <v>128.98150199999998</v>
      </c>
      <c r="G138">
        <f>F138*1000000</f>
        <v>128981501.99999999</v>
      </c>
      <c r="H138">
        <f>I138 * 1000</f>
        <v>20.633333333333333</v>
      </c>
      <c r="I138">
        <v>2.0633333333333333E-2</v>
      </c>
      <c r="J138" s="2">
        <v>22.951440000000002</v>
      </c>
      <c r="K138" s="2">
        <v>0.99568000000000012</v>
      </c>
      <c r="L138">
        <v>4.0000000000000001E-3</v>
      </c>
      <c r="M138">
        <v>4.9500000000000002E-2</v>
      </c>
      <c r="N138">
        <f>0.15 * L138^(0.25)</f>
        <v>3.7723002890488071E-2</v>
      </c>
      <c r="O138">
        <f>1000*9.81*K138*L138</f>
        <v>39.070483200000005</v>
      </c>
      <c r="P138">
        <f>O138/(1650*9.81*I138)</f>
        <v>0.11698399177559114</v>
      </c>
      <c r="Q138">
        <f>3.97 * (SQRT(1.65)) * (SQRT(9.81)) * ((P138-N138)^(3/2)) * ((I138)^(3/2)) * J138</f>
        <v>2.4244891366294017E-2</v>
      </c>
      <c r="R138">
        <f>Q138 * 31500000</f>
        <v>763714.0780382615</v>
      </c>
    </row>
    <row r="139" spans="1:18" s="9" customFormat="1" x14ac:dyDescent="0.2">
      <c r="A139" s="9" t="s">
        <v>13</v>
      </c>
      <c r="B139" s="9" t="s">
        <v>150</v>
      </c>
      <c r="C139" s="9" t="s">
        <v>166</v>
      </c>
      <c r="D139" s="10">
        <v>87.782224435200007</v>
      </c>
      <c r="E139" s="9">
        <f>D139*31500000</f>
        <v>2765140069.7088003</v>
      </c>
      <c r="F139" s="11">
        <v>300.43883999999997</v>
      </c>
      <c r="G139" s="9">
        <f>F139*1000000</f>
        <v>300438840</v>
      </c>
      <c r="H139" s="9">
        <f>I139 * 1000</f>
        <v>2.032</v>
      </c>
      <c r="I139" s="9">
        <v>2.032E-3</v>
      </c>
      <c r="J139" s="10">
        <v>35.56</v>
      </c>
      <c r="K139" s="10">
        <v>2.12</v>
      </c>
      <c r="L139" s="9">
        <v>1E-3</v>
      </c>
      <c r="M139" s="9">
        <v>4.9500000000000002E-2</v>
      </c>
      <c r="N139" s="9">
        <f>0.15 * L139^(0.25)</f>
        <v>2.6674191150583844E-2</v>
      </c>
      <c r="O139" s="9">
        <f>1000*9.81*K139*L139</f>
        <v>20.7972</v>
      </c>
      <c r="P139" s="9">
        <f>O139/(1650*9.81*I139)</f>
        <v>0.63230732522071098</v>
      </c>
      <c r="Q139" s="9">
        <f>3.97 * (SQRT(1.65)) * (SQRT(9.81)) * ((P139-N139)^(3/2)) * ((I139)^(3/2)) * J139</f>
        <v>2.4520466663385407E-2</v>
      </c>
      <c r="R139" s="9">
        <f>Q139 * 31500000</f>
        <v>772394.69989664026</v>
      </c>
    </row>
    <row r="140" spans="1:18" x14ac:dyDescent="0.2">
      <c r="A140" t="s">
        <v>13</v>
      </c>
      <c r="B140" t="s">
        <v>199</v>
      </c>
      <c r="C140" t="s">
        <v>204</v>
      </c>
      <c r="D140" s="2">
        <v>59.18220937728001</v>
      </c>
      <c r="E140">
        <f>D140*31500000</f>
        <v>1864239595.3843203</v>
      </c>
      <c r="F140" s="5">
        <v>196.062243</v>
      </c>
      <c r="G140">
        <f>F140*1000000</f>
        <v>196062243</v>
      </c>
      <c r="H140">
        <f>I140 * 1000</f>
        <v>13.83</v>
      </c>
      <c r="I140">
        <v>1.383E-2</v>
      </c>
      <c r="J140" s="2">
        <v>30.0228</v>
      </c>
      <c r="K140" s="2">
        <v>2.0116800000000001</v>
      </c>
      <c r="L140">
        <v>1.5E-3</v>
      </c>
      <c r="M140">
        <v>4.9500000000000002E-2</v>
      </c>
      <c r="N140">
        <f>0.15 * L140^(0.25)</f>
        <v>2.9519845068981459E-2</v>
      </c>
      <c r="O140">
        <f>1000*9.81*K140*L140</f>
        <v>29.601871200000001</v>
      </c>
      <c r="P140">
        <f>O140/(1650*9.81*I140)</f>
        <v>0.13223427331887203</v>
      </c>
      <c r="Q140">
        <f>3.97 * (SQRT(1.65)) * (SQRT(9.81)) * ((P140-N140)^(3/2)) * ((I140)^(3/2)) * J140</f>
        <v>2.5674300820754177E-2</v>
      </c>
      <c r="R140">
        <f>Q140 * 31500000</f>
        <v>808740.47585375654</v>
      </c>
    </row>
    <row r="141" spans="1:18" x14ac:dyDescent="0.2">
      <c r="A141" t="s">
        <v>13</v>
      </c>
      <c r="B141" t="s">
        <v>114</v>
      </c>
      <c r="C141" t="s">
        <v>115</v>
      </c>
      <c r="D141" s="2">
        <v>43.35309213</v>
      </c>
      <c r="E141">
        <f>D141*31500000</f>
        <v>1365622402.095</v>
      </c>
      <c r="F141" s="5">
        <v>154.88140199999998</v>
      </c>
      <c r="G141">
        <f>F141*1000000</f>
        <v>154881401.99999997</v>
      </c>
      <c r="H141">
        <f>I141 * 1000</f>
        <v>4.28</v>
      </c>
      <c r="I141">
        <v>4.28E-3</v>
      </c>
      <c r="J141" s="2">
        <v>22.981919999999999</v>
      </c>
      <c r="K141" s="2">
        <v>1.267968</v>
      </c>
      <c r="L141">
        <v>2.3999999999999998E-3</v>
      </c>
      <c r="M141">
        <v>4.9500000000000002E-2</v>
      </c>
      <c r="N141">
        <f>0.15 * L141^(0.25)</f>
        <v>3.3200457591009647E-2</v>
      </c>
      <c r="O141">
        <f>1000*9.81*K141*L141</f>
        <v>29.853038591999997</v>
      </c>
      <c r="P141">
        <f>O141/(1650*9.81*I141)</f>
        <v>0.43091520815632961</v>
      </c>
      <c r="Q141">
        <f>3.97 * (SQRT(1.65)) * (SQRT(9.81)) * ((P141-N141)^(3/2)) * ((I141)^(3/2)) * J141</f>
        <v>2.5779618871572565E-2</v>
      </c>
      <c r="R141">
        <f>Q141 * 31500000</f>
        <v>812057.99445453577</v>
      </c>
    </row>
    <row r="142" spans="1:18" s="9" customFormat="1" x14ac:dyDescent="0.2">
      <c r="A142" s="9" t="s">
        <v>13</v>
      </c>
      <c r="B142" s="9" t="s">
        <v>150</v>
      </c>
      <c r="C142" s="9" t="s">
        <v>152</v>
      </c>
      <c r="D142" s="10">
        <v>32.6</v>
      </c>
      <c r="E142" s="9">
        <f>D142*31500000</f>
        <v>1026900000</v>
      </c>
      <c r="F142" s="11">
        <v>106.448589</v>
      </c>
      <c r="G142" s="9">
        <f>F142*1000000</f>
        <v>106448589</v>
      </c>
      <c r="H142" s="9">
        <f>I142 * 1000</f>
        <v>40.180000000000007</v>
      </c>
      <c r="I142" s="9">
        <v>4.0180000000000007E-2</v>
      </c>
      <c r="J142" s="10">
        <v>18.48</v>
      </c>
      <c r="K142" s="10">
        <v>0.83999999999999986</v>
      </c>
      <c r="L142" s="9">
        <v>7.4000000000000012E-3</v>
      </c>
      <c r="M142" s="9">
        <v>4.9500000000000002E-2</v>
      </c>
      <c r="N142" s="9">
        <f>0.15 * L142^(0.25)</f>
        <v>4.399458131502778E-2</v>
      </c>
      <c r="O142" s="9">
        <f>1000*9.81*K142*L142</f>
        <v>60.978959999999994</v>
      </c>
      <c r="P142" s="9">
        <f>O142/(1650*9.81*I142)</f>
        <v>9.3759898637947398E-2</v>
      </c>
      <c r="Q142" s="9">
        <f>3.97 * (SQRT(1.65)) * (SQRT(9.81)) * ((P142-N142)^(3/2)) * ((I142)^(3/2)) * J142</f>
        <v>2.6392104037603552E-2</v>
      </c>
      <c r="R142" s="9">
        <f>Q142 * 31500000</f>
        <v>831351.27718451188</v>
      </c>
    </row>
    <row r="143" spans="1:18" x14ac:dyDescent="0.2">
      <c r="A143" t="s">
        <v>13</v>
      </c>
      <c r="B143" t="s">
        <v>91</v>
      </c>
      <c r="C143" t="s">
        <v>94</v>
      </c>
      <c r="D143" s="2">
        <v>70.8</v>
      </c>
      <c r="E143">
        <f>D143*31500000</f>
        <v>2230200000</v>
      </c>
      <c r="F143" s="5">
        <v>854.69669999999996</v>
      </c>
      <c r="G143">
        <f>F143*1000000</f>
        <v>854696700</v>
      </c>
      <c r="H143">
        <f>I143 * 1000</f>
        <v>38</v>
      </c>
      <c r="I143">
        <v>3.7999999999999999E-2</v>
      </c>
      <c r="J143" s="2">
        <v>34.200000000000003</v>
      </c>
      <c r="K143" s="2">
        <v>1.72</v>
      </c>
      <c r="L143">
        <v>2.5000000000000001E-3</v>
      </c>
      <c r="M143">
        <v>4.9500000000000002E-2</v>
      </c>
      <c r="N143">
        <f>0.15 * L143^(0.25)</f>
        <v>3.3541019662496847E-2</v>
      </c>
      <c r="O143">
        <f>1000*9.81*K143*L143</f>
        <v>42.183</v>
      </c>
      <c r="P143">
        <f>O143/(1650*9.81*I143)</f>
        <v>6.8580542264752797E-2</v>
      </c>
      <c r="Q143">
        <f>3.97 * (SQRT(1.65)) * (SQRT(9.81)) * ((P143-N143)^(3/2)) * ((I143)^(3/2)) * J143</f>
        <v>2.6540295515245258E-2</v>
      </c>
      <c r="R143">
        <f>Q143 * 31500000</f>
        <v>836019.30873022566</v>
      </c>
    </row>
    <row r="144" spans="1:18" x14ac:dyDescent="0.2">
      <c r="A144" t="s">
        <v>13</v>
      </c>
      <c r="B144" t="s">
        <v>209</v>
      </c>
      <c r="C144" t="s">
        <v>212</v>
      </c>
      <c r="D144" s="2">
        <v>117.6</v>
      </c>
      <c r="E144">
        <f>D144*31500000</f>
        <v>3704400000</v>
      </c>
      <c r="F144" s="5">
        <v>857.28668999999991</v>
      </c>
      <c r="G144">
        <f>F144*1000000</f>
        <v>857286689.99999988</v>
      </c>
      <c r="H144">
        <f>I144 * 1000</f>
        <v>1.61</v>
      </c>
      <c r="I144">
        <v>1.6100000000000001E-3</v>
      </c>
      <c r="J144" s="2">
        <v>28.1</v>
      </c>
      <c r="K144" s="2">
        <v>2.95</v>
      </c>
      <c r="L144">
        <v>8.8000000000000003E-4</v>
      </c>
      <c r="M144">
        <v>4.9500000000000002E-2</v>
      </c>
      <c r="N144">
        <f>0.15 * L144^(0.25)</f>
        <v>2.5835205898901013E-2</v>
      </c>
      <c r="O144">
        <f>1000*9.81*K144*L144</f>
        <v>25.466760000000001</v>
      </c>
      <c r="P144">
        <f>O144/(1650*9.81*I144)</f>
        <v>0.97722567287784678</v>
      </c>
      <c r="Q144">
        <f>3.97 * (SQRT(1.65)) * (SQRT(9.81)) * ((P144-N144)^(3/2)) * ((I144)^(3/2)) * J144</f>
        <v>2.6906072597424103E-2</v>
      </c>
      <c r="R144">
        <f>Q144 * 31500000</f>
        <v>847541.28681885928</v>
      </c>
    </row>
    <row r="145" spans="1:18" x14ac:dyDescent="0.2">
      <c r="A145" t="s">
        <v>13</v>
      </c>
      <c r="B145" s="7" t="s">
        <v>53</v>
      </c>
      <c r="C145" s="7" t="s">
        <v>60</v>
      </c>
      <c r="D145" s="2">
        <v>2.15</v>
      </c>
      <c r="E145">
        <f>D145*31500000</f>
        <v>67725000</v>
      </c>
      <c r="F145" s="8">
        <v>458.42822999999999</v>
      </c>
      <c r="G145">
        <f>F145*1000000</f>
        <v>458428230</v>
      </c>
      <c r="H145">
        <f>I145 * 1000</f>
        <v>3.9899999999999998</v>
      </c>
      <c r="I145">
        <v>3.9899999999999996E-3</v>
      </c>
      <c r="J145" s="2">
        <v>16.8</v>
      </c>
      <c r="K145" s="2">
        <v>1.58</v>
      </c>
      <c r="L145">
        <v>2.3999999999999998E-3</v>
      </c>
      <c r="M145">
        <v>4.9500000000000002E-2</v>
      </c>
      <c r="N145">
        <f>0.15 * L145^(0.25)</f>
        <v>3.3200457591009647E-2</v>
      </c>
      <c r="O145">
        <f>1000*9.81*K145*L145</f>
        <v>37.19952</v>
      </c>
      <c r="P145">
        <f>O145/(1650*9.81*I145)</f>
        <v>0.57598541809068138</v>
      </c>
      <c r="Q145">
        <f>3.97 * (SQRT(1.65)) * (SQRT(9.81)) * ((P145-N145)^(3/2)) * ((I145)^(3/2)) * J145</f>
        <v>2.704439786044973E-2</v>
      </c>
      <c r="R145">
        <f>Q145 * 31500000</f>
        <v>851898.53260416654</v>
      </c>
    </row>
    <row r="146" spans="1:18" s="9" customFormat="1" x14ac:dyDescent="0.2">
      <c r="A146" s="9" t="s">
        <v>13</v>
      </c>
      <c r="B146" s="9" t="s">
        <v>119</v>
      </c>
      <c r="C146" s="9" t="s">
        <v>122</v>
      </c>
      <c r="D146" s="10">
        <v>77.2</v>
      </c>
      <c r="E146" s="9">
        <f>D146*31500000</f>
        <v>2431800000</v>
      </c>
      <c r="F146" s="11">
        <v>264.17897999999997</v>
      </c>
      <c r="G146" s="9">
        <f>F146*1000000</f>
        <v>264178979.99999997</v>
      </c>
      <c r="H146" s="9">
        <f>I146 * 1000</f>
        <v>51</v>
      </c>
      <c r="I146" s="9">
        <v>5.0999999999999997E-2</v>
      </c>
      <c r="J146" s="10">
        <v>24</v>
      </c>
      <c r="K146" s="10">
        <v>1.5</v>
      </c>
      <c r="L146" s="9">
        <v>4.0000000000000001E-3</v>
      </c>
      <c r="M146" s="9">
        <v>4.9500000000000002E-2</v>
      </c>
      <c r="N146" s="9">
        <f>0.15 * L146^(0.25)</f>
        <v>3.7723002890488071E-2</v>
      </c>
      <c r="O146" s="9">
        <f>1000*9.81*K146*L146</f>
        <v>58.86</v>
      </c>
      <c r="P146" s="9">
        <f>O146/(1650*9.81*I146)</f>
        <v>7.130124777183601E-2</v>
      </c>
      <c r="Q146" s="9">
        <f>3.97 * (SQRT(1.65)) * (SQRT(9.81)) * ((P146-N146)^(3/2)) * ((I146)^(3/2)) * J146</f>
        <v>2.7165673487314815E-2</v>
      </c>
      <c r="R146" s="9">
        <f>Q146 * 31500000</f>
        <v>855718.71485041664</v>
      </c>
    </row>
    <row r="147" spans="1:18" x14ac:dyDescent="0.2">
      <c r="A147" t="s">
        <v>13</v>
      </c>
      <c r="B147" t="s">
        <v>46</v>
      </c>
      <c r="C147" t="s">
        <v>47</v>
      </c>
      <c r="D147" s="2">
        <v>31.1</v>
      </c>
      <c r="E147">
        <f>D147*31500000</f>
        <v>979650000</v>
      </c>
      <c r="F147" s="5">
        <v>118.62154199999998</v>
      </c>
      <c r="G147">
        <f>F147*1000000</f>
        <v>118621541.99999997</v>
      </c>
      <c r="H147">
        <f>I147 * 1000</f>
        <v>42.2</v>
      </c>
      <c r="I147">
        <v>4.2200000000000001E-2</v>
      </c>
      <c r="J147" s="2">
        <v>23.7</v>
      </c>
      <c r="K147" s="2">
        <v>0.7</v>
      </c>
      <c r="L147">
        <v>8.9999999999999993E-3</v>
      </c>
      <c r="M147">
        <v>4.9500000000000002E-2</v>
      </c>
      <c r="N147">
        <f>0.15 * L147^(0.25)</f>
        <v>4.6201054323615341E-2</v>
      </c>
      <c r="O147">
        <f>1000*9.81*K147*L147</f>
        <v>61.802999999999997</v>
      </c>
      <c r="P147">
        <f>O147/(1650*9.81*I147)</f>
        <v>9.0478242137009904E-2</v>
      </c>
      <c r="Q147">
        <f>3.97 * (SQRT(1.65)) * (SQRT(9.81)) * ((P147-N147)^(3/2)) * ((I147)^(3/2)) * J147</f>
        <v>3.057412589073627E-2</v>
      </c>
      <c r="R147">
        <f>Q147 * 31500000</f>
        <v>963084.96555819246</v>
      </c>
    </row>
    <row r="148" spans="1:18" x14ac:dyDescent="0.2">
      <c r="A148" t="s">
        <v>13</v>
      </c>
      <c r="B148" t="s">
        <v>127</v>
      </c>
      <c r="C148" t="s">
        <v>133</v>
      </c>
      <c r="D148" s="2">
        <v>35.68</v>
      </c>
      <c r="E148">
        <f>D148*31500000</f>
        <v>1123920000</v>
      </c>
      <c r="F148" s="5">
        <v>789.9469499999999</v>
      </c>
      <c r="G148">
        <f>F148*1000000</f>
        <v>789946949.99999988</v>
      </c>
      <c r="H148">
        <f>I148 * 1000</f>
        <v>0.86</v>
      </c>
      <c r="I148">
        <v>8.5999999999999998E-4</v>
      </c>
      <c r="J148" s="2">
        <v>29.1</v>
      </c>
      <c r="K148" s="2">
        <v>2.29</v>
      </c>
      <c r="L148">
        <v>1.1999999999999999E-3</v>
      </c>
      <c r="M148">
        <v>4.9500000000000002E-2</v>
      </c>
      <c r="N148">
        <f>0.15 * L148^(0.25)</f>
        <v>2.7918145773062984E-2</v>
      </c>
      <c r="O148">
        <f>1000*9.81*K148*L148</f>
        <v>26.957879999999999</v>
      </c>
      <c r="P148">
        <f>O148/(1650*9.81*I148)</f>
        <v>1.9365750528541226</v>
      </c>
      <c r="Q148">
        <f>3.97 * (SQRT(1.65)) * (SQRT(9.81)) * ((P148-N148)^(3/2)) * ((I148)^(3/2)) * J148</f>
        <v>3.0910031726853276E-2</v>
      </c>
      <c r="R148">
        <f>Q148 * 31500000</f>
        <v>973665.99939587817</v>
      </c>
    </row>
    <row r="149" spans="1:18" x14ac:dyDescent="0.2">
      <c r="A149" t="s">
        <v>13</v>
      </c>
      <c r="B149" t="s">
        <v>65</v>
      </c>
      <c r="C149" t="s">
        <v>69</v>
      </c>
      <c r="D149" s="2">
        <v>12.9</v>
      </c>
      <c r="E149">
        <f>D149*31500000</f>
        <v>406350000</v>
      </c>
      <c r="F149" s="5">
        <v>207.19919999999999</v>
      </c>
      <c r="G149">
        <f>F149*1000000</f>
        <v>207199200</v>
      </c>
      <c r="H149">
        <f>I149 * 1000</f>
        <v>37.5</v>
      </c>
      <c r="I149">
        <v>3.7499999999999999E-2</v>
      </c>
      <c r="J149" s="2">
        <v>9</v>
      </c>
      <c r="K149" s="2">
        <v>0.73</v>
      </c>
      <c r="L149">
        <v>1.24E-2</v>
      </c>
      <c r="M149">
        <v>4.9500000000000002E-2</v>
      </c>
      <c r="N149">
        <f>0.15 * L149^(0.25)</f>
        <v>5.0054909482222722E-2</v>
      </c>
      <c r="O149">
        <f>1000*9.81*K149*L149</f>
        <v>88.800119999999993</v>
      </c>
      <c r="P149">
        <f>O149/(1650*9.81*I149)</f>
        <v>0.14629494949494948</v>
      </c>
      <c r="Q149">
        <f>3.97 * (SQRT(1.65)) * (SQRT(9.81)) * ((P149-N149)^(3/2)) * ((I149)^(3/2)) * J149</f>
        <v>3.1166647274560842E-2</v>
      </c>
      <c r="R149">
        <f>Q149 * 31500000</f>
        <v>981749.38914866652</v>
      </c>
    </row>
    <row r="150" spans="1:18" x14ac:dyDescent="0.2">
      <c r="A150" t="s">
        <v>13</v>
      </c>
      <c r="B150" t="s">
        <v>65</v>
      </c>
      <c r="C150" t="s">
        <v>68</v>
      </c>
      <c r="D150" s="2">
        <v>11.6</v>
      </c>
      <c r="E150">
        <f>D150*31500000</f>
        <v>365400000</v>
      </c>
      <c r="F150" s="5">
        <v>132.08948999999998</v>
      </c>
      <c r="G150">
        <f>F150*1000000</f>
        <v>132089489.99999999</v>
      </c>
      <c r="H150">
        <f>I150 * 1000</f>
        <v>27.5</v>
      </c>
      <c r="I150">
        <v>2.75E-2</v>
      </c>
      <c r="J150" s="2">
        <v>10</v>
      </c>
      <c r="K150" s="2">
        <v>0.61</v>
      </c>
      <c r="L150">
        <v>1.2999999999999999E-2</v>
      </c>
      <c r="M150">
        <v>4.9500000000000002E-2</v>
      </c>
      <c r="N150">
        <f>0.15 * L150^(0.25)</f>
        <v>5.0649725630777707E-2</v>
      </c>
      <c r="O150">
        <f>1000*9.81*K150*L150</f>
        <v>77.793299999999988</v>
      </c>
      <c r="P150">
        <f>O150/(1650*9.81*I150)</f>
        <v>0.17476584022038563</v>
      </c>
      <c r="Q150">
        <f>3.97 * (SQRT(1.65)) * (SQRT(9.81)) * ((P150-N150)^(3/2)) * ((I150)^(3/2)) * J150</f>
        <v>3.1849915234787717E-2</v>
      </c>
      <c r="R150">
        <f>Q150 * 31500000</f>
        <v>1003272.329895813</v>
      </c>
    </row>
    <row r="151" spans="1:18" x14ac:dyDescent="0.2">
      <c r="A151" t="s">
        <v>13</v>
      </c>
      <c r="B151" t="s">
        <v>74</v>
      </c>
      <c r="C151" t="s">
        <v>75</v>
      </c>
      <c r="D151" s="2">
        <v>25.598429319168005</v>
      </c>
      <c r="E151">
        <f>D151*31500000</f>
        <v>806350523.55379212</v>
      </c>
      <c r="F151" s="5">
        <v>233.87609699999999</v>
      </c>
      <c r="G151">
        <f>F151*1000000</f>
        <v>233876097</v>
      </c>
      <c r="H151">
        <f>I151 * 1000</f>
        <v>32</v>
      </c>
      <c r="I151">
        <v>3.2000000000000001E-2</v>
      </c>
      <c r="J151" s="2">
        <v>35.2044</v>
      </c>
      <c r="K151" s="2">
        <v>0.46</v>
      </c>
      <c r="L151">
        <v>1.0999999999999999E-2</v>
      </c>
      <c r="M151">
        <v>4.9500000000000002E-2</v>
      </c>
      <c r="N151">
        <f>0.15 * L151^(0.25)</f>
        <v>4.8577977606965493E-2</v>
      </c>
      <c r="O151">
        <f>1000*9.81*K151*L151</f>
        <v>49.638600000000004</v>
      </c>
      <c r="P151">
        <f>O151/(1650*9.81*I151)</f>
        <v>9.5833333333333354E-2</v>
      </c>
      <c r="Q151">
        <f>3.97 * (SQRT(1.65)) * (SQRT(9.81)) * ((P151-N151)^(3/2)) * ((I151)^(3/2)) * J151</f>
        <v>3.3064765890000972E-2</v>
      </c>
      <c r="R151">
        <f>Q151 * 31500000</f>
        <v>1041540.1255350306</v>
      </c>
    </row>
    <row r="152" spans="1:18" x14ac:dyDescent="0.2">
      <c r="A152" t="s">
        <v>13</v>
      </c>
      <c r="B152" t="s">
        <v>65</v>
      </c>
      <c r="C152" t="s">
        <v>72</v>
      </c>
      <c r="D152" s="2">
        <v>13.5</v>
      </c>
      <c r="E152">
        <f>D152*31500000</f>
        <v>425250000</v>
      </c>
      <c r="F152" s="5">
        <v>132.08948999999998</v>
      </c>
      <c r="G152">
        <f>F152*1000000</f>
        <v>132089489.99999999</v>
      </c>
      <c r="H152">
        <f>I152 * 1000</f>
        <v>30</v>
      </c>
      <c r="I152">
        <v>0.03</v>
      </c>
      <c r="J152" s="2">
        <v>10</v>
      </c>
      <c r="K152" s="2">
        <v>0.82</v>
      </c>
      <c r="L152">
        <v>9.9000000000000008E-3</v>
      </c>
      <c r="M152">
        <v>4.9500000000000002E-2</v>
      </c>
      <c r="N152">
        <f>0.15 * L152^(0.25)</f>
        <v>4.7315132182948562E-2</v>
      </c>
      <c r="O152">
        <f>1000*9.81*K152*L152</f>
        <v>79.63758</v>
      </c>
      <c r="P152">
        <f>O152/(1650*9.81*I152)</f>
        <v>0.16400000000000001</v>
      </c>
      <c r="Q152">
        <f>3.97 * (SQRT(1.65)) * (SQRT(9.81)) * ((P152-N152)^(3/2)) * ((I152)^(3/2)) * J152</f>
        <v>3.3080393921392691E-2</v>
      </c>
      <c r="R152">
        <f>Q152 * 31500000</f>
        <v>1042032.4085238698</v>
      </c>
    </row>
    <row r="153" spans="1:18" x14ac:dyDescent="0.2">
      <c r="A153" t="s">
        <v>13</v>
      </c>
      <c r="B153" t="s">
        <v>119</v>
      </c>
      <c r="C153" t="s">
        <v>120</v>
      </c>
      <c r="D153" s="2">
        <v>32.1</v>
      </c>
      <c r="E153">
        <f>D153*31500000</f>
        <v>1011150000</v>
      </c>
      <c r="F153" s="5">
        <v>126.65051099999998</v>
      </c>
      <c r="G153">
        <f>F153*1000000</f>
        <v>126650510.99999999</v>
      </c>
      <c r="H153">
        <f>I153 * 1000</f>
        <v>152</v>
      </c>
      <c r="I153">
        <v>0.152</v>
      </c>
      <c r="J153" s="2">
        <v>14.2</v>
      </c>
      <c r="K153" s="2">
        <v>0.9</v>
      </c>
      <c r="L153">
        <v>2.1000000000000001E-2</v>
      </c>
      <c r="M153">
        <v>4.9500000000000002E-2</v>
      </c>
      <c r="N153">
        <f>0.15 * L153^(0.25)</f>
        <v>5.71013114375898E-2</v>
      </c>
      <c r="O153">
        <f>1000*9.81*K153*L153</f>
        <v>185.40900000000002</v>
      </c>
      <c r="P153">
        <f>O153/(1650*9.81*I153)</f>
        <v>7.5358851674641153E-2</v>
      </c>
      <c r="Q153">
        <f>3.97 * (SQRT(1.65)) * (SQRT(9.81)) * ((P153-N153)^(3/2)) * ((I153)^(3/2)) * J153</f>
        <v>3.3157677908067201E-2</v>
      </c>
      <c r="R153">
        <f>Q153 * 31500000</f>
        <v>1044466.8541041168</v>
      </c>
    </row>
    <row r="154" spans="1:18" s="9" customFormat="1" x14ac:dyDescent="0.2">
      <c r="A154" s="9" t="s">
        <v>13</v>
      </c>
      <c r="B154" s="9" t="s">
        <v>25</v>
      </c>
      <c r="C154" s="9" t="s">
        <v>28</v>
      </c>
      <c r="D154" s="10">
        <v>45.306954547200007</v>
      </c>
      <c r="E154" s="9">
        <f>D154*31500000</f>
        <v>1427169068.2368002</v>
      </c>
      <c r="F154" s="11">
        <v>136.233474</v>
      </c>
      <c r="G154" s="9">
        <f>F154*1000000</f>
        <v>136233474</v>
      </c>
      <c r="H154" s="9">
        <f>I154 * 1000</f>
        <v>16.95</v>
      </c>
      <c r="I154" s="9">
        <v>1.695E-2</v>
      </c>
      <c r="J154" s="10">
        <v>25.755600000000001</v>
      </c>
      <c r="K154" s="10">
        <v>1.0880000000000001</v>
      </c>
      <c r="L154" s="9">
        <v>3.8E-3</v>
      </c>
      <c r="M154" s="9">
        <v>4.9500000000000002E-2</v>
      </c>
      <c r="N154" s="9">
        <f>0.15 * L154^(0.25)</f>
        <v>3.7242356942975827E-2</v>
      </c>
      <c r="O154" s="9">
        <f>1000*9.81*K154*L154</f>
        <v>40.558464000000001</v>
      </c>
      <c r="P154" s="9">
        <f>O154/(1650*9.81*I154)</f>
        <v>0.14782872977563244</v>
      </c>
      <c r="Q154" s="9">
        <f>3.97 * (SQRT(1.65)) * (SQRT(9.81)) * ((P154-N154)^(3/2)) * ((I154)^(3/2)) * J154</f>
        <v>3.3384557833016915E-2</v>
      </c>
      <c r="R154" s="9">
        <f>Q154 * 31500000</f>
        <v>1051613.5717400329</v>
      </c>
    </row>
    <row r="155" spans="1:18" x14ac:dyDescent="0.2">
      <c r="A155" t="s">
        <v>13</v>
      </c>
      <c r="B155" t="s">
        <v>97</v>
      </c>
      <c r="C155" t="s">
        <v>98</v>
      </c>
      <c r="D155" s="2">
        <v>0.8</v>
      </c>
      <c r="E155">
        <f>D155*31500000</f>
        <v>25200000</v>
      </c>
      <c r="F155" s="5">
        <v>124.31951999999998</v>
      </c>
      <c r="G155">
        <f>F155*1000000</f>
        <v>124319519.99999999</v>
      </c>
      <c r="H155">
        <f>I155 * 1000</f>
        <v>14</v>
      </c>
      <c r="I155">
        <v>1.4E-2</v>
      </c>
      <c r="J155" s="2">
        <v>3</v>
      </c>
      <c r="K155" s="2">
        <v>0.3</v>
      </c>
      <c r="L155">
        <v>4.9000000000000002E-2</v>
      </c>
      <c r="M155">
        <v>4.9500000000000002E-2</v>
      </c>
      <c r="N155">
        <f>0.15 * L155^(0.25)</f>
        <v>7.0573276208244703E-2</v>
      </c>
      <c r="O155">
        <f>1000*9.81*K155*L155</f>
        <v>144.20699999999999</v>
      </c>
      <c r="P155">
        <f>O155/(1650*9.81*I155)</f>
        <v>0.63636363636363624</v>
      </c>
      <c r="Q155">
        <f>3.97 * (SQRT(1.65)) * (SQRT(9.81)) * ((P155-N155)^(3/2)) * ((I155)^(3/2)) * J155</f>
        <v>3.3780308107186297E-2</v>
      </c>
      <c r="R155">
        <f>Q155 * 31500000</f>
        <v>1064079.7053763682</v>
      </c>
    </row>
    <row r="156" spans="1:18" s="9" customFormat="1" x14ac:dyDescent="0.2">
      <c r="A156" s="9" t="s">
        <v>13</v>
      </c>
      <c r="B156" s="9" t="s">
        <v>148</v>
      </c>
      <c r="C156" s="9" t="s">
        <v>149</v>
      </c>
      <c r="D156" s="10">
        <v>29.73</v>
      </c>
      <c r="E156" s="9">
        <f>D156*31500000</f>
        <v>936495000</v>
      </c>
      <c r="F156" s="11">
        <v>367.77857999999998</v>
      </c>
      <c r="G156" s="9">
        <f>F156*1000000</f>
        <v>367778580</v>
      </c>
      <c r="H156" s="9">
        <f>I156 * 1000</f>
        <v>10.921999999999999</v>
      </c>
      <c r="I156" s="9">
        <v>1.0921999999999999E-2</v>
      </c>
      <c r="J156" s="10">
        <v>19</v>
      </c>
      <c r="K156" s="10">
        <v>1.5</v>
      </c>
      <c r="L156" s="9">
        <v>3.0000000000000001E-3</v>
      </c>
      <c r="M156" s="9">
        <v>4.9500000000000002E-2</v>
      </c>
      <c r="N156" s="9">
        <f>0.15 * L156^(0.25)</f>
        <v>3.5105209789810736E-2</v>
      </c>
      <c r="O156" s="9">
        <f>1000*9.81*K156*L156</f>
        <v>44.145000000000003</v>
      </c>
      <c r="P156" s="9">
        <f>O156/(1650*9.81*I156)</f>
        <v>0.24970451632235191</v>
      </c>
      <c r="Q156" s="9">
        <f>3.97 * (SQRT(1.65)) * (SQRT(9.81)) * ((P156-N156)^(3/2)) * ((I156)^(3/2)) * J156</f>
        <v>3.4436286562756414E-2</v>
      </c>
      <c r="R156" s="9">
        <f>Q156 * 31500000</f>
        <v>1084743.026726827</v>
      </c>
    </row>
    <row r="157" spans="1:18" x14ac:dyDescent="0.2">
      <c r="A157" t="s">
        <v>13</v>
      </c>
      <c r="B157" t="s">
        <v>221</v>
      </c>
      <c r="C157" t="s">
        <v>228</v>
      </c>
      <c r="D157" s="2">
        <v>45.3</v>
      </c>
      <c r="E157">
        <f>D157*31500000</f>
        <v>1426950000</v>
      </c>
      <c r="F157" s="5">
        <v>147</v>
      </c>
      <c r="G157">
        <f>F157*1000000</f>
        <v>147000000</v>
      </c>
      <c r="H157">
        <f>I157 * 1000</f>
        <v>35</v>
      </c>
      <c r="I157">
        <v>3.5000000000000003E-2</v>
      </c>
      <c r="J157" s="2">
        <v>29</v>
      </c>
      <c r="K157" s="2">
        <v>1.71</v>
      </c>
      <c r="L157">
        <v>2.8999999999999998E-3</v>
      </c>
      <c r="M157">
        <v>4.9500000000000002E-2</v>
      </c>
      <c r="N157">
        <f>0.15 * L157^(0.25)</f>
        <v>3.4808936806591251E-2</v>
      </c>
      <c r="O157">
        <f>1000*9.81*K157*L157</f>
        <v>48.647789999999993</v>
      </c>
      <c r="P157">
        <f>O157/(1650*9.81*I157)</f>
        <v>8.587012987012986E-2</v>
      </c>
      <c r="Q157">
        <f>3.97 * (SQRT(1.65)) * (SQRT(9.81)) * ((P157-N157)^(3/2)) * ((I157)^(3/2)) * J157</f>
        <v>3.4994797440408218E-2</v>
      </c>
      <c r="R157">
        <f>Q157 * 31500000</f>
        <v>1102336.1193728589</v>
      </c>
    </row>
    <row r="158" spans="1:18" s="9" customFormat="1" x14ac:dyDescent="0.2">
      <c r="A158" s="9" t="s">
        <v>13</v>
      </c>
      <c r="B158" s="9" t="s">
        <v>80</v>
      </c>
      <c r="C158" s="13" t="s">
        <v>90</v>
      </c>
      <c r="D158" s="10">
        <v>102.8</v>
      </c>
      <c r="E158" s="9">
        <f>D158*31500000</f>
        <v>3238200000</v>
      </c>
      <c r="F158" s="11">
        <v>608.64765</v>
      </c>
      <c r="G158" s="9">
        <f>F158*1000000</f>
        <v>608647650</v>
      </c>
      <c r="H158" s="9">
        <f>I158 * 1000</f>
        <v>36.799999999999997</v>
      </c>
      <c r="I158" s="9">
        <v>3.6799999999999999E-2</v>
      </c>
      <c r="J158" s="10">
        <v>36.9</v>
      </c>
      <c r="K158" s="10">
        <v>1.6</v>
      </c>
      <c r="L158" s="9">
        <v>3.0000000000000001E-3</v>
      </c>
      <c r="M158" s="9">
        <v>4.9500000000000002E-2</v>
      </c>
      <c r="N158" s="9">
        <f>0.15 * L158^(0.25)</f>
        <v>3.5105209789810736E-2</v>
      </c>
      <c r="O158" s="9">
        <f>1000*9.81*K158*L158</f>
        <v>47.088000000000001</v>
      </c>
      <c r="P158" s="9">
        <f>O158/(1650*9.81*I158)</f>
        <v>7.9051383399209488E-2</v>
      </c>
      <c r="Q158" s="9">
        <f>3.97 * (SQRT(1.65)) * (SQRT(9.81)) * ((P158-N158)^(3/2)) * ((I158)^(3/2)) * J158</f>
        <v>3.8330693544377882E-2</v>
      </c>
      <c r="R158" s="9">
        <f>Q158 * 31500000</f>
        <v>1207416.8466479033</v>
      </c>
    </row>
    <row r="159" spans="1:18" x14ac:dyDescent="0.2">
      <c r="A159" t="s">
        <v>13</v>
      </c>
      <c r="B159" t="s">
        <v>105</v>
      </c>
      <c r="C159" t="s">
        <v>108</v>
      </c>
      <c r="D159" s="2">
        <v>100.52480540160002</v>
      </c>
      <c r="E159">
        <f>D159*31500000</f>
        <v>3166531370.1504006</v>
      </c>
      <c r="F159" s="4">
        <v>279.71891999999997</v>
      </c>
      <c r="G159">
        <f>F159*1000000</f>
        <v>279718919.99999994</v>
      </c>
      <c r="H159">
        <f>I159 * 1000</f>
        <v>11.299999999999999</v>
      </c>
      <c r="I159">
        <v>1.1299999999999999E-2</v>
      </c>
      <c r="J159" s="2">
        <v>29.382720000000003</v>
      </c>
      <c r="K159" s="2">
        <v>1.86</v>
      </c>
      <c r="L159">
        <v>2E-3</v>
      </c>
      <c r="M159">
        <v>4.9500000000000002E-2</v>
      </c>
      <c r="N159">
        <f>0.15 * L159^(0.25)</f>
        <v>3.1721137903216928E-2</v>
      </c>
      <c r="O159">
        <f>1000*9.81*K159*L159</f>
        <v>36.493200000000002</v>
      </c>
      <c r="P159">
        <f>O159/(1650*9.81*I159)</f>
        <v>0.19951729686242964</v>
      </c>
      <c r="Q159">
        <f>3.97 * (SQRT(1.65)) * (SQRT(9.81)) * ((P159-N159)^(3/2)) * ((I159)^(3/2)) * J159</f>
        <v>3.8748033544679365E-2</v>
      </c>
      <c r="R159">
        <f>Q159 * 31500000</f>
        <v>1220563.0566574</v>
      </c>
    </row>
    <row r="160" spans="1:18" x14ac:dyDescent="0.2">
      <c r="A160" t="s">
        <v>13</v>
      </c>
      <c r="B160" t="s">
        <v>119</v>
      </c>
      <c r="C160" t="s">
        <v>121</v>
      </c>
      <c r="D160" s="2">
        <v>77.19</v>
      </c>
      <c r="E160">
        <f>D160*31500000</f>
        <v>2431485000</v>
      </c>
      <c r="F160" s="5">
        <v>264.17897999999997</v>
      </c>
      <c r="G160">
        <f>F160*1000000</f>
        <v>264178979.99999997</v>
      </c>
      <c r="H160">
        <f>I160 * 1000</f>
        <v>51</v>
      </c>
      <c r="I160">
        <v>5.0999999999999997E-2</v>
      </c>
      <c r="J160" s="2">
        <v>35.75</v>
      </c>
      <c r="K160" s="2">
        <v>1.49</v>
      </c>
      <c r="L160">
        <v>4.0000000000000001E-3</v>
      </c>
      <c r="M160">
        <v>4.9500000000000002E-2</v>
      </c>
      <c r="N160">
        <f>0.15 * L160^(0.25)</f>
        <v>3.7723002890488071E-2</v>
      </c>
      <c r="O160">
        <f>1000*9.81*K160*L160</f>
        <v>58.467599999999997</v>
      </c>
      <c r="P160">
        <f>O160/(1650*9.81*I160)</f>
        <v>7.0825906120023763E-2</v>
      </c>
      <c r="Q160">
        <f>3.97 * (SQRT(1.65)) * (SQRT(9.81)) * ((P160-N160)^(3/2)) * ((I160)^(3/2)) * J160</f>
        <v>3.9609322998419509E-2</v>
      </c>
      <c r="R160">
        <f>Q160 * 31500000</f>
        <v>1247693.6744502145</v>
      </c>
    </row>
    <row r="161" spans="1:18" x14ac:dyDescent="0.2">
      <c r="A161" t="s">
        <v>13</v>
      </c>
      <c r="B161" s="7" t="s">
        <v>53</v>
      </c>
      <c r="C161" s="7" t="s">
        <v>61</v>
      </c>
      <c r="D161" s="2">
        <v>1.5857434091520002</v>
      </c>
      <c r="E161">
        <f>D161*31500000</f>
        <v>49950917.388288006</v>
      </c>
      <c r="F161" s="8">
        <v>660.44745</v>
      </c>
      <c r="G161">
        <f>F161*1000000</f>
        <v>660447450</v>
      </c>
      <c r="H161">
        <f>I161 * 1000</f>
        <v>3.66</v>
      </c>
      <c r="I161">
        <v>3.6600000000000001E-3</v>
      </c>
      <c r="J161" s="2">
        <v>5.1511199999999997</v>
      </c>
      <c r="K161" s="2">
        <v>2.15</v>
      </c>
      <c r="L161">
        <v>4.8999999999999998E-3</v>
      </c>
      <c r="M161">
        <v>4.9500000000000002E-2</v>
      </c>
      <c r="N161">
        <f>0.15 * L161^(0.25)</f>
        <v>3.968626966596886E-2</v>
      </c>
      <c r="O161">
        <f>1000*9.81*K161*L161</f>
        <v>103.34835</v>
      </c>
      <c r="P161">
        <f>O161/(1650*9.81*I161)</f>
        <v>1.7444941215433019</v>
      </c>
      <c r="Q161">
        <f>3.97 * (SQRT(1.65)) * (SQRT(9.81)) * ((P161-N161)^(3/2)) * ((I161)^(3/2)) * J161</f>
        <v>4.0551174125162154E-2</v>
      </c>
      <c r="R161">
        <f>Q161 * 31500000</f>
        <v>1277361.9849426078</v>
      </c>
    </row>
    <row r="162" spans="1:18" x14ac:dyDescent="0.2">
      <c r="A162" t="s">
        <v>13</v>
      </c>
      <c r="B162" s="7" t="s">
        <v>62</v>
      </c>
      <c r="C162" s="7" t="s">
        <v>63</v>
      </c>
      <c r="D162" s="2">
        <v>8.5</v>
      </c>
      <c r="E162">
        <f>D162*31500000</f>
        <v>267750000</v>
      </c>
      <c r="F162" s="8">
        <v>181.29929999999999</v>
      </c>
      <c r="G162">
        <f>F162*1000000</f>
        <v>181299300</v>
      </c>
      <c r="H162">
        <f>I162 * 1000</f>
        <v>18</v>
      </c>
      <c r="I162">
        <v>1.7999999999999999E-2</v>
      </c>
      <c r="J162" s="2">
        <v>12</v>
      </c>
      <c r="K162" s="2">
        <v>0.49</v>
      </c>
      <c r="L162" s="3">
        <v>1.5599999999999999E-2</v>
      </c>
      <c r="M162">
        <v>4.9500000000000002E-2</v>
      </c>
      <c r="N162">
        <f>0.15 * L162^(0.25)</f>
        <v>5.3011782645740926E-2</v>
      </c>
      <c r="O162">
        <f>1000*9.81*K162*L162</f>
        <v>74.987639999999985</v>
      </c>
      <c r="P162">
        <f>O162/(1650*9.81*I162)</f>
        <v>0.25737373737373737</v>
      </c>
      <c r="Q162">
        <f>3.97 * (SQRT(1.65)) * (SQRT(9.81)) * ((P162-N162)^(3/2)) * ((I162)^(3/2)) * J162</f>
        <v>4.2761906379972139E-2</v>
      </c>
      <c r="R162">
        <f>Q162 * 31500000</f>
        <v>1347000.0509691224</v>
      </c>
    </row>
    <row r="163" spans="1:18" x14ac:dyDescent="0.2">
      <c r="A163" t="s">
        <v>13</v>
      </c>
      <c r="B163" t="s">
        <v>150</v>
      </c>
      <c r="C163" t="s">
        <v>167</v>
      </c>
      <c r="D163" s="2">
        <v>182.36049205248003</v>
      </c>
      <c r="E163">
        <f>D163*31500000</f>
        <v>5744355499.653121</v>
      </c>
      <c r="F163" s="5">
        <v>940.16636999999992</v>
      </c>
      <c r="G163">
        <f>F163*1000000</f>
        <v>940166369.99999988</v>
      </c>
      <c r="H163">
        <f>I163 * 1000</f>
        <v>19.812000000000001</v>
      </c>
      <c r="I163">
        <v>1.9812E-2</v>
      </c>
      <c r="J163" s="2">
        <v>68.986400000000003</v>
      </c>
      <c r="K163" s="2">
        <v>2.79</v>
      </c>
      <c r="L163">
        <v>1E-3</v>
      </c>
      <c r="M163">
        <v>4.9500000000000002E-2</v>
      </c>
      <c r="N163">
        <f>0.15 * L163^(0.25)</f>
        <v>2.6674191150583844E-2</v>
      </c>
      <c r="O163">
        <f>1000*9.81*K163*L163</f>
        <v>27.369900000000001</v>
      </c>
      <c r="P163">
        <f>O163/(1650*9.81*I163)</f>
        <v>8.5347723142998738E-2</v>
      </c>
      <c r="Q163">
        <f>3.97 * (SQRT(1.65)) * (SQRT(9.81)) * ((P163-N163)^(3/2)) * ((I163)^(3/2)) * J163</f>
        <v>4.3670311760119804E-2</v>
      </c>
      <c r="R163">
        <f>Q163 * 31500000</f>
        <v>1375614.8204437739</v>
      </c>
    </row>
    <row r="164" spans="1:18" x14ac:dyDescent="0.2">
      <c r="A164" t="s">
        <v>13</v>
      </c>
      <c r="B164" t="s">
        <v>25</v>
      </c>
      <c r="C164" t="s">
        <v>31</v>
      </c>
      <c r="D164" s="2">
        <v>86.9</v>
      </c>
      <c r="E164">
        <f>D164*31500000</f>
        <v>2737350000</v>
      </c>
      <c r="F164" s="5">
        <v>230.50910999999999</v>
      </c>
      <c r="G164">
        <f>F164*1000000</f>
        <v>230509110</v>
      </c>
      <c r="H164">
        <f>I164 * 1000</f>
        <v>66.95</v>
      </c>
      <c r="I164">
        <v>6.695000000000001E-2</v>
      </c>
      <c r="J164" s="2">
        <v>41</v>
      </c>
      <c r="K164" s="2">
        <v>1.4</v>
      </c>
      <c r="L164">
        <v>5.1999999999999998E-3</v>
      </c>
      <c r="M164">
        <v>4.9500000000000002E-2</v>
      </c>
      <c r="N164">
        <f>0.15 * L164^(0.25)</f>
        <v>4.0280244214239751E-2</v>
      </c>
      <c r="O164">
        <f>1000*9.81*K164*L164</f>
        <v>71.416799999999995</v>
      </c>
      <c r="P164">
        <f>O164/(1650*9.81*I164)</f>
        <v>6.590173580464842E-2</v>
      </c>
      <c r="Q164">
        <f>3.97 * (SQRT(1.65)) * (SQRT(9.81)) * ((P164-N164)^(3/2)) * ((I164)^(3/2)) * J164</f>
        <v>4.6524672542919636E-2</v>
      </c>
      <c r="R164">
        <f>Q164 * 31500000</f>
        <v>1465527.1851019685</v>
      </c>
    </row>
    <row r="165" spans="1:18" x14ac:dyDescent="0.2">
      <c r="A165" t="s">
        <v>13</v>
      </c>
      <c r="B165" t="s">
        <v>221</v>
      </c>
      <c r="C165" t="s">
        <v>226</v>
      </c>
      <c r="D165" s="2">
        <v>24.5</v>
      </c>
      <c r="E165">
        <f>D165*31500000</f>
        <v>771750000</v>
      </c>
      <c r="F165" s="5">
        <v>790</v>
      </c>
      <c r="G165">
        <f>F165*1000000</f>
        <v>790000000</v>
      </c>
      <c r="H165">
        <f>I165 * 1000</f>
        <v>15</v>
      </c>
      <c r="I165">
        <v>1.4999999999999999E-2</v>
      </c>
      <c r="J165" s="2">
        <v>13</v>
      </c>
      <c r="K165" s="2">
        <v>0.83</v>
      </c>
      <c r="L165">
        <v>9.1999999999999998E-3</v>
      </c>
      <c r="M165">
        <v>4.9500000000000002E-2</v>
      </c>
      <c r="N165">
        <f>0.15 * L165^(0.25)</f>
        <v>4.6455615220237091E-2</v>
      </c>
      <c r="O165">
        <f>1000*9.81*K165*L165</f>
        <v>74.909159999999986</v>
      </c>
      <c r="P165">
        <f>O165/(1650*9.81*I165)</f>
        <v>0.30852525252525248</v>
      </c>
      <c r="Q165">
        <f>3.97 * (SQRT(1.65)) * (SQRT(9.81)) * ((P165-N165)^(3/2)) * ((I165)^(3/2)) * J165</f>
        <v>5.1176700807652221E-2</v>
      </c>
      <c r="R165">
        <f>Q165 * 31500000</f>
        <v>1612066.075441045</v>
      </c>
    </row>
    <row r="166" spans="1:18" x14ac:dyDescent="0.2">
      <c r="A166" t="s">
        <v>13</v>
      </c>
      <c r="B166" t="s">
        <v>74</v>
      </c>
      <c r="C166" t="s">
        <v>78</v>
      </c>
      <c r="D166" s="2">
        <v>92.652722049024007</v>
      </c>
      <c r="E166">
        <f>D166*31500000</f>
        <v>2918560744.5442562</v>
      </c>
      <c r="F166" s="5">
        <v>769.2270299999999</v>
      </c>
      <c r="G166">
        <f>F166*1000000</f>
        <v>769227029.99999988</v>
      </c>
      <c r="H166">
        <f>I166 * 1000</f>
        <v>74.400000000000006</v>
      </c>
      <c r="I166">
        <v>7.4400000000000008E-2</v>
      </c>
      <c r="J166" s="2">
        <v>42.732959999999999</v>
      </c>
      <c r="K166" s="2">
        <v>0.95707200000000003</v>
      </c>
      <c r="L166">
        <v>8.9999999999999993E-3</v>
      </c>
      <c r="M166">
        <v>4.9500000000000002E-2</v>
      </c>
      <c r="N166">
        <f>0.15 * L166^(0.25)</f>
        <v>4.6201054323615341E-2</v>
      </c>
      <c r="O166">
        <f>1000*9.81*K166*L166</f>
        <v>84.499886880000005</v>
      </c>
      <c r="P166">
        <f>O166/(1650*9.81*I166)</f>
        <v>7.0166568914956012E-2</v>
      </c>
      <c r="Q166">
        <f>3.97 * (SQRT(1.65)) * (SQRT(9.81)) * ((P166-N166)^(3/2)) * ((I166)^(3/2)) * J166</f>
        <v>5.1388921138232541E-2</v>
      </c>
      <c r="R166">
        <f>Q166 * 31500000</f>
        <v>1618751.0158543249</v>
      </c>
    </row>
    <row r="167" spans="1:18" x14ac:dyDescent="0.2">
      <c r="A167" t="s">
        <v>13</v>
      </c>
      <c r="B167" t="s">
        <v>209</v>
      </c>
      <c r="C167" t="s">
        <v>213</v>
      </c>
      <c r="D167" s="2">
        <v>246.7</v>
      </c>
      <c r="E167">
        <f>D167*31500000</f>
        <v>7771050000</v>
      </c>
      <c r="F167" s="5">
        <v>934.98638999999991</v>
      </c>
      <c r="G167">
        <f>F167*1000000</f>
        <v>934986389.99999988</v>
      </c>
      <c r="H167">
        <f>I167 * 1000</f>
        <v>0.12</v>
      </c>
      <c r="I167">
        <v>1.1999999999999999E-4</v>
      </c>
      <c r="J167" s="2">
        <v>49.5</v>
      </c>
      <c r="K167" s="2">
        <v>3.55</v>
      </c>
      <c r="L167">
        <v>7.9000000000000001E-4</v>
      </c>
      <c r="M167">
        <v>4.9500000000000002E-2</v>
      </c>
      <c r="N167">
        <f>0.15 * L167^(0.25)</f>
        <v>2.5147686166225782E-2</v>
      </c>
      <c r="O167">
        <f>1000*9.81*K167*L167</f>
        <v>27.512145</v>
      </c>
      <c r="P167">
        <f>O167/(1650*9.81*I167)</f>
        <v>14.164141414141415</v>
      </c>
      <c r="Q167">
        <f>3.97 * (SQRT(1.65)) * (SQRT(9.81)) * ((P167-N167)^(3/2)) * ((I167)^(3/2)) * J167</f>
        <v>5.5255027997983902E-2</v>
      </c>
      <c r="R167">
        <f>Q167 * 31500000</f>
        <v>1740533.3819364929</v>
      </c>
    </row>
    <row r="168" spans="1:18" x14ac:dyDescent="0.2">
      <c r="A168" t="s">
        <v>13</v>
      </c>
      <c r="B168" t="s">
        <v>233</v>
      </c>
      <c r="C168" t="s">
        <v>234</v>
      </c>
      <c r="D168" s="2">
        <v>12</v>
      </c>
      <c r="E168">
        <f>D168*31500000</f>
        <v>378000000</v>
      </c>
      <c r="F168" s="5">
        <v>906</v>
      </c>
      <c r="G168">
        <f>F168*1000000</f>
        <v>906000000</v>
      </c>
      <c r="H168">
        <f>I168 * 1000</f>
        <v>0.5</v>
      </c>
      <c r="I168">
        <v>5.0000000000000001E-4</v>
      </c>
      <c r="J168" s="2">
        <v>17.100000000000001</v>
      </c>
      <c r="K168" s="2">
        <v>0.93</v>
      </c>
      <c r="L168">
        <v>6.4000000000000003E-3</v>
      </c>
      <c r="M168">
        <v>4.9500000000000002E-2</v>
      </c>
      <c r="N168">
        <f>0.15 * L168^(0.25)</f>
        <v>4.2426406871192847E-2</v>
      </c>
      <c r="O168">
        <f>1000*9.81*K168*L168</f>
        <v>58.389120000000013</v>
      </c>
      <c r="P168">
        <f>O168/(1650*9.81*I168)</f>
        <v>7.2145454545454566</v>
      </c>
      <c r="Q168">
        <f>3.97 * (SQRT(1.65)) * (SQRT(9.81)) * ((P168-N168)^(3/2)) * ((I168)^(3/2)) * J168</f>
        <v>5.8652878926775384E-2</v>
      </c>
      <c r="R168">
        <f>Q168 * 31500000</f>
        <v>1847565.6861934245</v>
      </c>
    </row>
    <row r="169" spans="1:18" x14ac:dyDescent="0.2">
      <c r="A169" t="s">
        <v>13</v>
      </c>
      <c r="B169" t="s">
        <v>80</v>
      </c>
      <c r="C169" t="s">
        <v>86</v>
      </c>
      <c r="D169" s="2">
        <v>59.7</v>
      </c>
      <c r="E169">
        <f>D169*31500000</f>
        <v>1880550000</v>
      </c>
      <c r="F169" s="5">
        <v>224.03413499999999</v>
      </c>
      <c r="G169">
        <f>F169*1000000</f>
        <v>224034135</v>
      </c>
      <c r="H169">
        <f>I169 * 1000</f>
        <v>137</v>
      </c>
      <c r="I169">
        <v>0.13700000000000001</v>
      </c>
      <c r="J169" s="2">
        <v>23.8</v>
      </c>
      <c r="K169" s="2">
        <v>1.3</v>
      </c>
      <c r="L169">
        <v>1.24E-2</v>
      </c>
      <c r="M169">
        <v>4.9500000000000002E-2</v>
      </c>
      <c r="N169">
        <f>0.15 * L169^(0.25)</f>
        <v>5.0054909482222722E-2</v>
      </c>
      <c r="O169">
        <f>1000*9.81*K169*L169</f>
        <v>158.13720000000001</v>
      </c>
      <c r="P169">
        <f>O169/(1650*9.81*I169)</f>
        <v>7.1311656713116567E-2</v>
      </c>
      <c r="Q169">
        <f>3.97 * (SQRT(1.65)) * (SQRT(9.81)) * ((P169-N169)^(3/2)) * ((I169)^(3/2)) * J169</f>
        <v>5.9740658140820475E-2</v>
      </c>
      <c r="R169">
        <f>Q169 * 31500000</f>
        <v>1881830.7314358449</v>
      </c>
    </row>
    <row r="170" spans="1:18" s="9" customFormat="1" x14ac:dyDescent="0.2">
      <c r="A170" s="9" t="s">
        <v>13</v>
      </c>
      <c r="B170" s="9" t="s">
        <v>65</v>
      </c>
      <c r="C170" s="9" t="s">
        <v>70</v>
      </c>
      <c r="D170" s="10">
        <v>16.7</v>
      </c>
      <c r="E170" s="9">
        <f>D170*31500000</f>
        <v>526050000</v>
      </c>
      <c r="F170" s="11">
        <v>303.02882999999997</v>
      </c>
      <c r="G170" s="9">
        <f>F170*1000000</f>
        <v>303028830</v>
      </c>
      <c r="H170" s="9">
        <f>I170 * 1000</f>
        <v>37</v>
      </c>
      <c r="I170" s="9">
        <v>3.6999999999999998E-2</v>
      </c>
      <c r="J170" s="10">
        <v>9</v>
      </c>
      <c r="K170" s="10">
        <v>0.76</v>
      </c>
      <c r="L170" s="9">
        <v>1.6899999999999998E-2</v>
      </c>
      <c r="M170" s="9">
        <v>4.9500000000000002E-2</v>
      </c>
      <c r="N170" s="9">
        <f>0.15 * L170^(0.25)</f>
        <v>5.4083269131959842E-2</v>
      </c>
      <c r="O170" s="9">
        <f>1000*9.81*K170*L170</f>
        <v>125.99964</v>
      </c>
      <c r="P170" s="9">
        <f>O170/(1650*9.81*I170)</f>
        <v>0.21038493038493039</v>
      </c>
      <c r="Q170" s="9">
        <f>3.97 * (SQRT(1.65)) * (SQRT(9.81)) * ((P170-N170)^(3/2)) * ((I170)^(3/2)) * J170</f>
        <v>6.3220433436414494E-2</v>
      </c>
      <c r="R170" s="9">
        <f>Q170 * 31500000</f>
        <v>1991443.6532470565</v>
      </c>
    </row>
    <row r="171" spans="1:18" x14ac:dyDescent="0.2">
      <c r="A171" t="s">
        <v>13</v>
      </c>
      <c r="B171" t="s">
        <v>65</v>
      </c>
      <c r="C171" t="s">
        <v>66</v>
      </c>
      <c r="D171" s="2">
        <v>2.42</v>
      </c>
      <c r="E171">
        <f>D171*31500000</f>
        <v>76230000</v>
      </c>
      <c r="F171" s="5">
        <v>220.14914999999999</v>
      </c>
      <c r="G171">
        <f>F171*1000000</f>
        <v>220149150</v>
      </c>
      <c r="H171">
        <f>I171 * 1000</f>
        <v>17.5</v>
      </c>
      <c r="I171">
        <v>1.7500000000000002E-2</v>
      </c>
      <c r="J171" s="2">
        <v>7</v>
      </c>
      <c r="K171" s="2">
        <v>0.37</v>
      </c>
      <c r="L171">
        <v>3.56E-2</v>
      </c>
      <c r="M171">
        <v>4.9500000000000002E-2</v>
      </c>
      <c r="N171">
        <f>0.15 * L171^(0.25)</f>
        <v>6.5155901570199085E-2</v>
      </c>
      <c r="O171">
        <f>1000*9.81*K171*L171</f>
        <v>129.21732</v>
      </c>
      <c r="P171">
        <f>O171/(1650*9.81*I171)</f>
        <v>0.45617316017316017</v>
      </c>
      <c r="Q171">
        <f>3.97 * (SQRT(1.65)) * (SQRT(9.81)) * ((P171-N171)^(3/2)) * ((I171)^(3/2)) * J171</f>
        <v>6.3287215119828488E-2</v>
      </c>
      <c r="R171">
        <f>Q171 * 31500000</f>
        <v>1993547.2762745973</v>
      </c>
    </row>
    <row r="172" spans="1:18" x14ac:dyDescent="0.2">
      <c r="A172" t="s">
        <v>13</v>
      </c>
      <c r="B172" s="7" t="s">
        <v>53</v>
      </c>
      <c r="C172" s="7" t="s">
        <v>59</v>
      </c>
      <c r="D172" s="2">
        <v>4.8138639206400011</v>
      </c>
      <c r="E172">
        <f>D172*31500000</f>
        <v>151636713.50016004</v>
      </c>
      <c r="F172" s="8">
        <v>365.18858999999998</v>
      </c>
      <c r="G172">
        <f>F172*1000000</f>
        <v>365188590</v>
      </c>
      <c r="H172">
        <f>I172 * 1000</f>
        <v>8.67</v>
      </c>
      <c r="I172">
        <v>8.6700000000000006E-3</v>
      </c>
      <c r="J172" s="2">
        <v>11.5824</v>
      </c>
      <c r="K172" s="2">
        <v>1.24</v>
      </c>
      <c r="L172">
        <v>7.4000000000000003E-3</v>
      </c>
      <c r="M172">
        <v>4.9500000000000002E-2</v>
      </c>
      <c r="N172">
        <f>0.15 * L172^(0.25)</f>
        <v>4.399458131502778E-2</v>
      </c>
      <c r="O172">
        <f>1000*9.81*K172*L172</f>
        <v>90.016559999999998</v>
      </c>
      <c r="P172">
        <f>O172/(1650*9.81*I172)</f>
        <v>0.64143161721016384</v>
      </c>
      <c r="Q172">
        <f>3.97 * (SQRT(1.65)) * (SQRT(9.81)) * ((P172-N172)^(3/2)) * ((I172)^(3/2)) * J172</f>
        <v>6.8965581183914632E-2</v>
      </c>
      <c r="R172">
        <f>Q172 * 31500000</f>
        <v>2172415.8072933108</v>
      </c>
    </row>
    <row r="173" spans="1:18" x14ac:dyDescent="0.2">
      <c r="A173" t="s">
        <v>13</v>
      </c>
      <c r="B173" t="s">
        <v>25</v>
      </c>
      <c r="C173" t="s">
        <v>27</v>
      </c>
      <c r="D173" s="2">
        <v>34.546552842240004</v>
      </c>
      <c r="E173">
        <f>D173*31500000</f>
        <v>1088216414.53056</v>
      </c>
      <c r="F173" s="5">
        <v>110.333574</v>
      </c>
      <c r="G173">
        <f>F173*1000000</f>
        <v>110333574</v>
      </c>
      <c r="H173">
        <f>I173 * 1000</f>
        <v>59.56</v>
      </c>
      <c r="I173">
        <v>5.9560000000000002E-2</v>
      </c>
      <c r="J173" s="2">
        <v>24.0792</v>
      </c>
      <c r="K173" s="2">
        <v>0.941832</v>
      </c>
      <c r="L173">
        <v>1.0699999999999999E-2</v>
      </c>
      <c r="M173">
        <v>4.9500000000000002E-2</v>
      </c>
      <c r="N173">
        <f>0.15 * L173^(0.25)</f>
        <v>4.8243321790455457E-2</v>
      </c>
      <c r="O173">
        <f>1000*9.81*K173*L173</f>
        <v>98.861279543999984</v>
      </c>
      <c r="P173">
        <f>O173/(1650*9.81*I173)</f>
        <v>0.10254596739727698</v>
      </c>
      <c r="Q173">
        <f>3.97 * (SQRT(1.65)) * (SQRT(9.81)) * ((P173-N173)^(3/2)) * ((I173)^(3/2)) * J173</f>
        <v>7.0741221295212917E-2</v>
      </c>
      <c r="R173">
        <f>Q173 * 31500000</f>
        <v>2228348.4707992068</v>
      </c>
    </row>
    <row r="174" spans="1:18" x14ac:dyDescent="0.2">
      <c r="A174" t="s">
        <v>13</v>
      </c>
      <c r="B174" s="7" t="s">
        <v>53</v>
      </c>
      <c r="C174" s="7" t="s">
        <v>58</v>
      </c>
      <c r="D174" s="2">
        <v>1.22</v>
      </c>
      <c r="E174">
        <f>D174*31500000</f>
        <v>38430000</v>
      </c>
      <c r="F174" s="8">
        <v>678.57737999999995</v>
      </c>
      <c r="G174">
        <f>F174*1000000</f>
        <v>678577380</v>
      </c>
      <c r="H174">
        <f>I174 * 1000</f>
        <v>5.63</v>
      </c>
      <c r="I174">
        <v>5.6299999999999996E-3</v>
      </c>
      <c r="J174" s="2">
        <v>14.6</v>
      </c>
      <c r="K174" s="2">
        <v>1.0900000000000001</v>
      </c>
      <c r="L174">
        <v>8.0999999999999996E-3</v>
      </c>
      <c r="M174">
        <v>4.9500000000000002E-2</v>
      </c>
      <c r="N174">
        <f>0.15 * L174^(0.25)</f>
        <v>4.5000000000000005E-2</v>
      </c>
      <c r="O174">
        <f>1000*9.81*K174*L174</f>
        <v>86.612490000000008</v>
      </c>
      <c r="P174">
        <f>O174/(1650*9.81*I174)</f>
        <v>0.95042790247053144</v>
      </c>
      <c r="Q174">
        <f>3.97 * (SQRT(1.65)) * (SQRT(9.81)) * ((P174-N174)^(3/2)) * ((I174)^(3/2)) * J174</f>
        <v>8.4871766501487519E-2</v>
      </c>
      <c r="R174">
        <f>Q174 * 31500000</f>
        <v>2673460.6447968567</v>
      </c>
    </row>
    <row r="175" spans="1:18" x14ac:dyDescent="0.2">
      <c r="A175" t="s">
        <v>13</v>
      </c>
      <c r="B175" t="s">
        <v>168</v>
      </c>
      <c r="C175" t="s">
        <v>169</v>
      </c>
      <c r="D175" s="2">
        <v>25</v>
      </c>
      <c r="E175">
        <f>D175*31500000</f>
        <v>787500000</v>
      </c>
      <c r="F175" s="5">
        <v>102.563604</v>
      </c>
      <c r="G175">
        <f>F175*1000000</f>
        <v>102563604</v>
      </c>
      <c r="H175">
        <f>I175 * 1000</f>
        <v>6.3</v>
      </c>
      <c r="I175">
        <v>6.3E-3</v>
      </c>
      <c r="J175" s="2">
        <v>42.2</v>
      </c>
      <c r="K175" s="2">
        <v>1.23</v>
      </c>
      <c r="L175">
        <v>4.0000000000000001E-3</v>
      </c>
      <c r="M175">
        <v>4.9500000000000002E-2</v>
      </c>
      <c r="N175">
        <f>0.15 * L175^(0.25)</f>
        <v>3.7723002890488071E-2</v>
      </c>
      <c r="O175">
        <f>1000*9.81*K175*L175</f>
        <v>48.2652</v>
      </c>
      <c r="P175">
        <f>O175/(1650*9.81*I175)</f>
        <v>0.47330447330447328</v>
      </c>
      <c r="Q175">
        <f>3.97 * (SQRT(1.65)) * (SQRT(9.81)) * ((P175-N175)^(3/2)) * ((I175)^(3/2)) * J175</f>
        <v>9.689343503788625E-2</v>
      </c>
      <c r="R175">
        <f>Q175 * 31500000</f>
        <v>3052143.2036934169</v>
      </c>
    </row>
    <row r="176" spans="1:18" x14ac:dyDescent="0.2">
      <c r="A176" t="s">
        <v>13</v>
      </c>
      <c r="B176" t="s">
        <v>127</v>
      </c>
      <c r="C176" t="s">
        <v>134</v>
      </c>
      <c r="D176" s="2">
        <v>16.760000000000002</v>
      </c>
      <c r="E176">
        <f>D176*31500000</f>
        <v>527940000.00000006</v>
      </c>
      <c r="F176" s="5">
        <v>216.782163</v>
      </c>
      <c r="G176">
        <f>F176*1000000</f>
        <v>216782163</v>
      </c>
      <c r="H176">
        <f>I176 * 1000</f>
        <v>0.48000000000000004</v>
      </c>
      <c r="I176">
        <v>4.8000000000000001E-4</v>
      </c>
      <c r="J176" s="2">
        <v>15.2</v>
      </c>
      <c r="K176" s="2">
        <v>2.44</v>
      </c>
      <c r="L176">
        <v>4.0000000000000001E-3</v>
      </c>
      <c r="M176">
        <v>4.9500000000000002E-2</v>
      </c>
      <c r="N176">
        <f>0.15 * L176^(0.25)</f>
        <v>3.7723002890488071E-2</v>
      </c>
      <c r="O176">
        <f>1000*9.81*K176*L176</f>
        <v>95.745599999999996</v>
      </c>
      <c r="P176">
        <f>O176/(1650*9.81*I176)</f>
        <v>12.323232323232324</v>
      </c>
      <c r="Q176">
        <f>3.97 * (SQRT(1.65)) * (SQRT(9.81)) * ((P176-N176)^(3/2)) * ((I176)^(3/2)) * J176</f>
        <v>0.10994163091690426</v>
      </c>
      <c r="R176">
        <f>Q176 * 31500000</f>
        <v>3463161.3738824842</v>
      </c>
    </row>
    <row r="177" spans="1:18" x14ac:dyDescent="0.2">
      <c r="A177" t="s">
        <v>13</v>
      </c>
      <c r="B177" s="7" t="s">
        <v>62</v>
      </c>
      <c r="C177" s="7" t="s">
        <v>64</v>
      </c>
      <c r="D177" s="2">
        <v>73</v>
      </c>
      <c r="E177">
        <f>D177*31500000</f>
        <v>2299500000</v>
      </c>
      <c r="F177" s="8">
        <v>922.03643999999997</v>
      </c>
      <c r="G177">
        <f>F177*1000000</f>
        <v>922036440</v>
      </c>
      <c r="H177">
        <f>I177 * 1000</f>
        <v>13.5</v>
      </c>
      <c r="I177">
        <v>1.35E-2</v>
      </c>
      <c r="J177" s="2">
        <v>37</v>
      </c>
      <c r="K177" s="2">
        <v>3.51</v>
      </c>
      <c r="L177" s="3">
        <v>2E-3</v>
      </c>
      <c r="M177">
        <v>4.9500000000000002E-2</v>
      </c>
      <c r="N177">
        <f>0.15 * L177^(0.25)</f>
        <v>3.1721137903216928E-2</v>
      </c>
      <c r="O177">
        <f>1000*9.81*K177*L177</f>
        <v>68.866199999999992</v>
      </c>
      <c r="P177">
        <f>O177/(1650*9.81*I177)</f>
        <v>0.31515151515151513</v>
      </c>
      <c r="Q177">
        <f>3.97 * (SQRT(1.65)) * (SQRT(9.81)) * ((P177-N177)^(3/2)) * ((I177)^(3/2)) * J177</f>
        <v>0.13987463028594788</v>
      </c>
      <c r="R177">
        <f>Q177 * 31500000</f>
        <v>4406050.8540073577</v>
      </c>
    </row>
    <row r="178" spans="1:18" x14ac:dyDescent="0.2">
      <c r="A178" t="s">
        <v>13</v>
      </c>
      <c r="B178" t="s">
        <v>150</v>
      </c>
      <c r="C178" t="s">
        <v>153</v>
      </c>
      <c r="D178" s="2">
        <v>48.70000000000001</v>
      </c>
      <c r="E178">
        <f>D178*31500000</f>
        <v>1534050000.0000002</v>
      </c>
      <c r="F178" s="5">
        <v>264.17897999999997</v>
      </c>
      <c r="G178">
        <f>F178*1000000</f>
        <v>264178979.99999997</v>
      </c>
      <c r="H178">
        <f>I178 * 1000</f>
        <v>27</v>
      </c>
      <c r="I178">
        <v>2.7E-2</v>
      </c>
      <c r="J178" s="2">
        <v>24.133333333333336</v>
      </c>
      <c r="K178" s="2">
        <v>1.0666666666666667</v>
      </c>
      <c r="L178">
        <v>0.01</v>
      </c>
      <c r="M178">
        <v>4.9500000000000002E-2</v>
      </c>
      <c r="N178">
        <f>0.15 * L178^(0.25)</f>
        <v>4.7434164902525701E-2</v>
      </c>
      <c r="O178">
        <f>1000*9.81*K178*L178</f>
        <v>104.64</v>
      </c>
      <c r="P178">
        <f>O178/(1650*9.81*I178)</f>
        <v>0.23943135054246165</v>
      </c>
      <c r="Q178">
        <f>3.97 * (SQRT(1.65)) * (SQRT(9.81)) * ((P178-N178)^(3/2)) * ((I178)^(3/2)) * J178</f>
        <v>0.14387065948049194</v>
      </c>
      <c r="R178">
        <f>Q178 * 31500000</f>
        <v>4531925.7736354964</v>
      </c>
    </row>
    <row r="179" spans="1:18" x14ac:dyDescent="0.2">
      <c r="A179" t="s">
        <v>13</v>
      </c>
      <c r="B179" t="s">
        <v>221</v>
      </c>
      <c r="C179" t="s">
        <v>232</v>
      </c>
      <c r="D179" s="2">
        <v>69.400000000000006</v>
      </c>
      <c r="E179">
        <f>D179*31500000</f>
        <v>2186100000</v>
      </c>
      <c r="F179" s="5">
        <v>644</v>
      </c>
      <c r="G179">
        <f>F179*1000000</f>
        <v>644000000</v>
      </c>
      <c r="H179">
        <f>I179 * 1000</f>
        <v>13</v>
      </c>
      <c r="I179">
        <v>1.2999999999999999E-2</v>
      </c>
      <c r="J179" s="2">
        <v>33</v>
      </c>
      <c r="K179" s="2">
        <v>3.08</v>
      </c>
      <c r="L179">
        <v>2.5000000000000001E-3</v>
      </c>
      <c r="M179">
        <v>4.9500000000000002E-2</v>
      </c>
      <c r="N179">
        <f>0.15 * L179^(0.25)</f>
        <v>3.3541019662496847E-2</v>
      </c>
      <c r="O179">
        <f>1000*9.81*K179*L179</f>
        <v>75.537000000000006</v>
      </c>
      <c r="P179">
        <f>O179/(1650*9.81*I179)</f>
        <v>0.35897435897435903</v>
      </c>
      <c r="Q179">
        <f>3.97 * (SQRT(1.65)) * (SQRT(9.81)) * ((P179-N179)^(3/2)) * ((I179)^(3/2)) * J179</f>
        <v>0.14504040866435688</v>
      </c>
      <c r="R179">
        <f>Q179 * 31500000</f>
        <v>4568772.872927242</v>
      </c>
    </row>
    <row r="180" spans="1:18" x14ac:dyDescent="0.2">
      <c r="A180" t="s">
        <v>13</v>
      </c>
      <c r="B180" t="s">
        <v>221</v>
      </c>
      <c r="C180" t="s">
        <v>227</v>
      </c>
      <c r="D180" s="2">
        <v>73.599999999999994</v>
      </c>
      <c r="E180">
        <f>D180*31500000</f>
        <v>2318400000</v>
      </c>
      <c r="F180" s="5">
        <v>492</v>
      </c>
      <c r="G180">
        <f>F180*1000000</f>
        <v>492000000</v>
      </c>
      <c r="H180">
        <f>I180 * 1000</f>
        <v>6.2</v>
      </c>
      <c r="I180">
        <v>6.1999999999999998E-3</v>
      </c>
      <c r="J180" s="2">
        <v>16</v>
      </c>
      <c r="K180" s="2">
        <v>1.07</v>
      </c>
      <c r="L180">
        <v>1.35E-2</v>
      </c>
      <c r="M180">
        <v>4.9500000000000002E-2</v>
      </c>
      <c r="N180">
        <f>0.15 * L180^(0.25)</f>
        <v>5.1129871491037475E-2</v>
      </c>
      <c r="O180">
        <f>1000*9.81*K180*L180</f>
        <v>141.70545000000001</v>
      </c>
      <c r="P180">
        <f>O180/(1650*9.81*I180)</f>
        <v>1.4120234604105575</v>
      </c>
      <c r="Q180">
        <f>3.97 * (SQRT(1.65)) * (SQRT(9.81)) * ((P180-N180)^(3/2)) * ((I180)^(3/2)) * J180</f>
        <v>0.19806637430068519</v>
      </c>
      <c r="R180">
        <f>Q180 * 31500000</f>
        <v>6239090.7904715836</v>
      </c>
    </row>
    <row r="181" spans="1:18" x14ac:dyDescent="0.2">
      <c r="A181" t="s">
        <v>13</v>
      </c>
      <c r="B181" t="s">
        <v>221</v>
      </c>
      <c r="C181" t="s">
        <v>230</v>
      </c>
      <c r="D181" s="2">
        <v>368</v>
      </c>
      <c r="E181">
        <f>D181*31500000</f>
        <v>11592000000</v>
      </c>
      <c r="F181" s="5">
        <v>556</v>
      </c>
      <c r="G181">
        <f>F181*1000000</f>
        <v>556000000</v>
      </c>
      <c r="H181">
        <f>I181 * 1000</f>
        <v>45</v>
      </c>
      <c r="I181">
        <v>4.4999999999999998E-2</v>
      </c>
      <c r="J181" s="2">
        <v>47</v>
      </c>
      <c r="K181" s="2">
        <v>2.41</v>
      </c>
      <c r="L181">
        <v>4.1999999999999997E-3</v>
      </c>
      <c r="M181">
        <v>4.9500000000000002E-2</v>
      </c>
      <c r="N181">
        <f>0.15 * L181^(0.25)</f>
        <v>3.8185948425327458E-2</v>
      </c>
      <c r="O181">
        <f>1000*9.81*K181*L181</f>
        <v>99.296819999999997</v>
      </c>
      <c r="P181">
        <f>O181/(1650*9.81*I181)</f>
        <v>0.13632323232323235</v>
      </c>
      <c r="Q181">
        <f>3.97 * (SQRT(1.65)) * (SQRT(9.81)) * ((P181-N181)^(3/2)) * ((I181)^(3/2)) * J181</f>
        <v>0.22031022915621509</v>
      </c>
      <c r="R181">
        <f>Q181 * 31500000</f>
        <v>6939772.2184207756</v>
      </c>
    </row>
    <row r="182" spans="1:18" x14ac:dyDescent="0.2">
      <c r="A182" t="s">
        <v>13</v>
      </c>
      <c r="B182" t="s">
        <v>142</v>
      </c>
      <c r="C182" t="s">
        <v>143</v>
      </c>
      <c r="D182" s="2">
        <v>120</v>
      </c>
      <c r="E182">
        <f>D182*31500000</f>
        <v>3780000000</v>
      </c>
      <c r="F182" s="4">
        <v>468.78818999999999</v>
      </c>
      <c r="G182">
        <f>F182*1000000</f>
        <v>468788190</v>
      </c>
      <c r="H182">
        <f>I182 * 1000</f>
        <v>64</v>
      </c>
      <c r="I182">
        <v>6.4000000000000001E-2</v>
      </c>
      <c r="J182" s="2">
        <v>34</v>
      </c>
      <c r="K182" s="2">
        <v>2.4</v>
      </c>
      <c r="L182">
        <v>1.0999999999999999E-2</v>
      </c>
      <c r="M182">
        <v>4.9500000000000002E-2</v>
      </c>
      <c r="N182">
        <f>0.15 * L182^(0.25)</f>
        <v>4.8577977606965493E-2</v>
      </c>
      <c r="O182">
        <f>1000*9.81*K182*L182</f>
        <v>258.98399999999998</v>
      </c>
      <c r="P182">
        <f>O182/(1650*9.81*I182)</f>
        <v>0.25</v>
      </c>
      <c r="Q182">
        <f>3.97 * (SQRT(1.65)) * (SQRT(9.81)) * ((P182-N182)^(3/2)) * ((I182)^(3/2)) * J182</f>
        <v>0.79483373022085713</v>
      </c>
      <c r="R182">
        <f>Q182 * 31500000</f>
        <v>25037262.501956999</v>
      </c>
    </row>
    <row r="183" spans="1:18" x14ac:dyDescent="0.2">
      <c r="R183">
        <f>Q183 * 31500000</f>
        <v>0</v>
      </c>
    </row>
  </sheetData>
  <sortState xmlns:xlrd2="http://schemas.microsoft.com/office/spreadsheetml/2017/richdata2" ref="A2:R636">
    <sortCondition ref="Q1:Q636"/>
  </sortState>
  <phoneticPr fontId="2" type="noConversion"/>
  <conditionalFormatting sqref="C11:C12">
    <cfRule type="duplicateValues" dxfId="53" priority="22"/>
  </conditionalFormatting>
  <conditionalFormatting sqref="C13">
    <cfRule type="duplicateValues" dxfId="52" priority="21"/>
  </conditionalFormatting>
  <conditionalFormatting sqref="C14:C30">
    <cfRule type="duplicateValues" dxfId="51" priority="20"/>
  </conditionalFormatting>
  <conditionalFormatting sqref="C31:C45">
    <cfRule type="duplicateValues" dxfId="50" priority="19"/>
  </conditionalFormatting>
  <conditionalFormatting sqref="C46:C52">
    <cfRule type="duplicateValues" dxfId="49" priority="18"/>
  </conditionalFormatting>
  <conditionalFormatting sqref="C53:C66">
    <cfRule type="duplicateValues" dxfId="48" priority="17"/>
  </conditionalFormatting>
  <conditionalFormatting sqref="C67">
    <cfRule type="duplicateValues" dxfId="47" priority="16"/>
  </conditionalFormatting>
  <conditionalFormatting sqref="C68:C85">
    <cfRule type="duplicateValues" dxfId="46" priority="15"/>
  </conditionalFormatting>
  <conditionalFormatting sqref="C86">
    <cfRule type="duplicateValues" dxfId="45" priority="14"/>
  </conditionalFormatting>
  <conditionalFormatting sqref="C87:C99">
    <cfRule type="duplicateValues" dxfId="44" priority="13"/>
  </conditionalFormatting>
  <conditionalFormatting sqref="C100:C106">
    <cfRule type="duplicateValues" dxfId="43" priority="12"/>
  </conditionalFormatting>
  <conditionalFormatting sqref="C107">
    <cfRule type="duplicateValues" dxfId="42" priority="11"/>
  </conditionalFormatting>
  <conditionalFormatting sqref="C108:C112">
    <cfRule type="duplicateValues" dxfId="41" priority="10"/>
  </conditionalFormatting>
  <conditionalFormatting sqref="C2:C10">
    <cfRule type="duplicateValues" dxfId="40" priority="37"/>
  </conditionalFormatting>
  <conditionalFormatting sqref="C113:C182">
    <cfRule type="duplicateValues" dxfId="39" priority="3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3151-ED51-FB4C-B4E0-ADEFFAE7620D}">
  <dimension ref="A1:X40"/>
  <sheetViews>
    <sheetView tabSelected="1" zoomScale="120" zoomScaleNormal="120" workbookViewId="0">
      <pane ySplit="1" topLeftCell="A22" activePane="bottomLeft" state="frozen"/>
      <selection activeCell="F1" sqref="F1"/>
      <selection pane="bottomLeft" activeCell="B34" sqref="B34"/>
    </sheetView>
  </sheetViews>
  <sheetFormatPr baseColWidth="10" defaultRowHeight="16" x14ac:dyDescent="0.2"/>
  <cols>
    <col min="1" max="1" width="19" bestFit="1" customWidth="1"/>
    <col min="2" max="2" width="29.6640625" bestFit="1" customWidth="1"/>
    <col min="3" max="3" width="36.1640625" style="18" customWidth="1"/>
    <col min="4" max="4" width="19" bestFit="1" customWidth="1"/>
    <col min="5" max="5" width="20" bestFit="1" customWidth="1"/>
    <col min="6" max="6" width="22.33203125" bestFit="1" customWidth="1"/>
    <col min="7" max="7" width="21" bestFit="1" customWidth="1"/>
    <col min="8" max="8" width="10.5" bestFit="1" customWidth="1"/>
    <col min="9" max="9" width="8.6640625" bestFit="1" customWidth="1"/>
    <col min="10" max="11" width="11" bestFit="1" customWidth="1"/>
    <col min="12" max="12" width="7.1640625" bestFit="1" customWidth="1"/>
    <col min="13" max="13" width="18.6640625" bestFit="1" customWidth="1"/>
    <col min="14" max="14" width="27" bestFit="1" customWidth="1"/>
    <col min="15" max="15" width="8.1640625" bestFit="1" customWidth="1"/>
    <col min="17" max="17" width="24.6640625" style="18" customWidth="1"/>
    <col min="18" max="18" width="21.83203125" style="18" customWidth="1"/>
    <col min="19" max="19" width="10.6640625" style="18" customWidth="1"/>
    <col min="20" max="20" width="11.33203125" bestFit="1" customWidth="1"/>
    <col min="21" max="21" width="14" style="18" customWidth="1"/>
    <col min="22" max="23" width="11.33203125" style="18" customWidth="1"/>
  </cols>
  <sheetData>
    <row r="1" spans="1:24" s="1" customFormat="1" ht="80" x14ac:dyDescent="0.25">
      <c r="A1" s="1" t="s">
        <v>1</v>
      </c>
      <c r="B1" s="1" t="s">
        <v>0</v>
      </c>
      <c r="C1" s="17" t="s">
        <v>16</v>
      </c>
      <c r="D1" s="1" t="s">
        <v>235</v>
      </c>
      <c r="E1" s="1" t="s">
        <v>236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12</v>
      </c>
      <c r="P1" s="1" t="s">
        <v>10</v>
      </c>
      <c r="Q1" s="17" t="s">
        <v>44</v>
      </c>
      <c r="R1" s="17" t="s">
        <v>45</v>
      </c>
      <c r="S1" s="17" t="s">
        <v>237</v>
      </c>
      <c r="T1" s="1" t="s">
        <v>238</v>
      </c>
      <c r="U1" s="17" t="s">
        <v>243</v>
      </c>
      <c r="V1" s="17" t="s">
        <v>244</v>
      </c>
      <c r="W1" s="17" t="s">
        <v>245</v>
      </c>
      <c r="X1" s="1" t="s">
        <v>242</v>
      </c>
    </row>
    <row r="2" spans="1:24" s="24" customFormat="1" ht="17" x14ac:dyDescent="0.2">
      <c r="A2" s="24" t="s">
        <v>13</v>
      </c>
      <c r="B2" s="24" t="s">
        <v>25</v>
      </c>
      <c r="C2" s="25" t="s">
        <v>30</v>
      </c>
      <c r="D2" s="26">
        <v>27.01</v>
      </c>
      <c r="E2" s="24">
        <f>D2*31500000</f>
        <v>850815000</v>
      </c>
      <c r="F2" s="27">
        <v>473.96816999999999</v>
      </c>
      <c r="G2" s="24">
        <f>F2*1000000</f>
        <v>473968170</v>
      </c>
      <c r="H2" s="24">
        <f>I2 * 1000</f>
        <v>18.13</v>
      </c>
      <c r="I2" s="24">
        <v>1.813E-2</v>
      </c>
      <c r="J2" s="26">
        <v>30.053280000000001</v>
      </c>
      <c r="K2" s="26">
        <v>1.21</v>
      </c>
      <c r="L2" s="24">
        <v>8.0000000000000004E-4</v>
      </c>
      <c r="M2" s="24">
        <v>4.9500000000000002E-2</v>
      </c>
      <c r="N2" s="24">
        <f>0.15 * L2^(0.25)</f>
        <v>2.5226892457611439E-2</v>
      </c>
      <c r="O2" s="24">
        <f>1000*9.81*K2*L2</f>
        <v>9.496080000000001</v>
      </c>
      <c r="P2" s="24">
        <f>O2/(1650*9.81*I2)</f>
        <v>3.2358889501746646E-2</v>
      </c>
      <c r="Q2" s="25">
        <f>3.97 * (SQRT(1.65)) * (SQRT(9.81)) * ((P2-N2)^(3/2)) * ((I2)^(3/2)) * J2</f>
        <v>7.0578479520924762E-4</v>
      </c>
      <c r="R2" s="25">
        <f>Q2 * 31500000</f>
        <v>22232.221049091298</v>
      </c>
      <c r="S2" s="25" t="s">
        <v>239</v>
      </c>
      <c r="T2" s="24" t="s">
        <v>240</v>
      </c>
      <c r="U2" s="25">
        <v>509</v>
      </c>
      <c r="V2" s="25">
        <v>0</v>
      </c>
      <c r="W2" s="25">
        <v>25.73</v>
      </c>
    </row>
    <row r="3" spans="1:24" s="9" customFormat="1" ht="17" x14ac:dyDescent="0.2">
      <c r="A3" s="9" t="s">
        <v>13</v>
      </c>
      <c r="B3" s="9" t="s">
        <v>23</v>
      </c>
      <c r="C3" s="28" t="s">
        <v>24</v>
      </c>
      <c r="D3" s="10">
        <v>7.1</v>
      </c>
      <c r="E3" s="9">
        <f>D3*31500000</f>
        <v>223650000</v>
      </c>
      <c r="F3" s="11">
        <v>888.36656999999991</v>
      </c>
      <c r="G3" s="9">
        <f>F3*1000000</f>
        <v>888366569.99999988</v>
      </c>
      <c r="H3" s="9">
        <f>I3 * 1000</f>
        <v>25</v>
      </c>
      <c r="I3" s="9">
        <v>2.5000000000000001E-2</v>
      </c>
      <c r="J3" s="10">
        <v>7.8</v>
      </c>
      <c r="K3" s="10">
        <v>0.57999999999999996</v>
      </c>
      <c r="L3" s="9">
        <v>4.0000000000000001E-3</v>
      </c>
      <c r="M3" s="9">
        <v>4.9500000000000002E-2</v>
      </c>
      <c r="N3" s="9">
        <f>0.15 * L3^(0.25)</f>
        <v>3.7723002890488071E-2</v>
      </c>
      <c r="O3" s="9">
        <f>1000*9.81*K3*L3</f>
        <v>22.759199999999996</v>
      </c>
      <c r="P3" s="9">
        <f>O3/(1650*9.81*I3)</f>
        <v>5.6242424242424233E-2</v>
      </c>
      <c r="Q3" s="23">
        <f>3.97 * (SQRT(1.65)) * (SQRT(9.81)) * ((P3-N3)^(3/2)) * ((I3)^(3/2)) * J3</f>
        <v>1.2411169804433168E-3</v>
      </c>
      <c r="R3" s="23">
        <f>Q3 * 31500000</f>
        <v>39095.184883964481</v>
      </c>
      <c r="S3" s="23" t="s">
        <v>239</v>
      </c>
      <c r="T3" s="9" t="s">
        <v>241</v>
      </c>
      <c r="U3" s="23">
        <v>7183</v>
      </c>
      <c r="V3" s="23">
        <v>3760</v>
      </c>
      <c r="W3" s="23">
        <v>34.57</v>
      </c>
    </row>
    <row r="4" spans="1:24" s="19" customFormat="1" ht="34" x14ac:dyDescent="0.2">
      <c r="A4" s="19" t="s">
        <v>13</v>
      </c>
      <c r="B4" s="19" t="s">
        <v>170</v>
      </c>
      <c r="C4" s="20" t="s">
        <v>196</v>
      </c>
      <c r="D4" s="21">
        <v>34.659820228608005</v>
      </c>
      <c r="E4" s="19">
        <f>D4*31500000</f>
        <v>1091784337.2011521</v>
      </c>
      <c r="F4" s="22">
        <v>232.06310399999995</v>
      </c>
      <c r="G4" s="19">
        <f>F4*1000000</f>
        <v>232063103.99999994</v>
      </c>
      <c r="H4" s="19">
        <f>I4 * 1000</f>
        <v>9</v>
      </c>
      <c r="I4" s="19">
        <v>8.9999999999999993E-3</v>
      </c>
      <c r="J4" s="21">
        <v>18.40992</v>
      </c>
      <c r="K4" s="21">
        <v>1.57</v>
      </c>
      <c r="L4" s="19">
        <v>1.6199999999999999E-3</v>
      </c>
      <c r="M4" s="19">
        <v>4.9500000000000002E-2</v>
      </c>
      <c r="N4" s="19">
        <f>0.15 * L4^(0.25)</f>
        <v>3.0093313723938992E-2</v>
      </c>
      <c r="O4" s="19">
        <f>1000*9.81*K4*L4</f>
        <v>24.950754</v>
      </c>
      <c r="P4" s="19">
        <f>O4/(1650*9.81*I4)</f>
        <v>0.1712727272727273</v>
      </c>
      <c r="Q4" s="20">
        <f>3.97 * (SQRT(1.65)) * (SQRT(9.81)) * ((P4-N4)^(3/2)) * ((I4)^(3/2)) * J4</f>
        <v>1.3318021396934717E-2</v>
      </c>
      <c r="R4" s="20">
        <f>Q4 * 31500000</f>
        <v>419517.67400344356</v>
      </c>
      <c r="S4" s="20" t="s">
        <v>246</v>
      </c>
      <c r="U4" s="20"/>
      <c r="V4" s="20"/>
      <c r="W4" s="20"/>
    </row>
    <row r="5" spans="1:24" s="24" customFormat="1" ht="17" x14ac:dyDescent="0.2">
      <c r="A5" s="24" t="s">
        <v>13</v>
      </c>
      <c r="B5" s="24" t="s">
        <v>144</v>
      </c>
      <c r="C5" s="25" t="s">
        <v>147</v>
      </c>
      <c r="D5" s="26">
        <v>45.3</v>
      </c>
      <c r="E5" s="24">
        <f>D5*31500000</f>
        <v>1426950000</v>
      </c>
      <c r="F5" s="27">
        <v>344.46866999999997</v>
      </c>
      <c r="G5" s="24">
        <f>F5*1000000</f>
        <v>344468670</v>
      </c>
      <c r="H5" s="24">
        <f>I5 * 1000</f>
        <v>37.1</v>
      </c>
      <c r="I5" s="24">
        <v>3.7100000000000001E-2</v>
      </c>
      <c r="J5" s="26">
        <v>40.9</v>
      </c>
      <c r="K5" s="26">
        <v>1.7</v>
      </c>
      <c r="L5" s="24">
        <v>1.8E-3</v>
      </c>
      <c r="M5" s="24">
        <v>4.9500000000000002E-2</v>
      </c>
      <c r="N5" s="24">
        <f>0.15 * L5^(0.25)</f>
        <v>3.0896507158606763E-2</v>
      </c>
      <c r="O5" s="24">
        <f>1000*9.81*K5*L5</f>
        <v>30.018599999999999</v>
      </c>
      <c r="P5" s="24">
        <f>O5/(1650*9.81*I5)</f>
        <v>4.9987748100955652E-2</v>
      </c>
      <c r="Q5" s="25">
        <f>3.97 * (SQRT(1.65)) * (SQRT(9.81)) * ((P5-N5)^(3/2)) * ((I5)^(3/2)) * J5</f>
        <v>1.2314091975496693E-2</v>
      </c>
      <c r="R5" s="25">
        <f>Q5 * 31500000</f>
        <v>387893.89722814586</v>
      </c>
      <c r="S5" s="25" t="s">
        <v>239</v>
      </c>
      <c r="T5" s="24" t="s">
        <v>240</v>
      </c>
      <c r="U5" s="25"/>
      <c r="V5" s="25"/>
      <c r="W5" s="25"/>
    </row>
    <row r="6" spans="1:24" s="19" customFormat="1" ht="34" x14ac:dyDescent="0.2">
      <c r="A6" s="19" t="s">
        <v>13</v>
      </c>
      <c r="B6" s="19" t="s">
        <v>170</v>
      </c>
      <c r="C6" s="20" t="s">
        <v>175</v>
      </c>
      <c r="D6" s="21">
        <v>4.0776259092480007</v>
      </c>
      <c r="E6" s="19">
        <f>D6*31500000</f>
        <v>128445216.14131202</v>
      </c>
      <c r="F6" s="22">
        <v>176.63731799999999</v>
      </c>
      <c r="G6" s="19">
        <f>F6*1000000</f>
        <v>176637318</v>
      </c>
      <c r="H6" s="19">
        <f>I6 * 1000</f>
        <v>1</v>
      </c>
      <c r="I6" s="19">
        <v>1E-3</v>
      </c>
      <c r="J6" s="21">
        <v>15.81912</v>
      </c>
      <c r="K6" s="21">
        <v>0.47</v>
      </c>
      <c r="L6" s="19">
        <v>4.6999999999999999E-4</v>
      </c>
      <c r="M6" s="19">
        <v>4.9500000000000002E-2</v>
      </c>
      <c r="N6" s="19">
        <f>0.15 * L6^(0.25)</f>
        <v>2.2085931636344272E-2</v>
      </c>
      <c r="O6" s="19">
        <f>1000*9.81*K6*L6</f>
        <v>2.1670289999999999</v>
      </c>
      <c r="P6" s="19">
        <f>O6/(1650*9.81*I6)</f>
        <v>0.13387878787878787</v>
      </c>
      <c r="Q6" s="20">
        <f>3.97 * (SQRT(1.65)) * (SQRT(9.81)) * ((P6-N6)^(3/2)) * ((I6)^(3/2)) * J6</f>
        <v>2.986554067565965E-4</v>
      </c>
      <c r="R6" s="20">
        <f>Q6 * 31500000</f>
        <v>9407.6453128327903</v>
      </c>
      <c r="S6" s="20" t="s">
        <v>247</v>
      </c>
      <c r="T6" s="19" t="s">
        <v>241</v>
      </c>
      <c r="U6" s="20"/>
      <c r="V6" s="20"/>
      <c r="W6" s="20"/>
    </row>
    <row r="7" spans="1:24" s="9" customFormat="1" ht="17" x14ac:dyDescent="0.2">
      <c r="A7" s="9" t="s">
        <v>13</v>
      </c>
      <c r="B7" s="9" t="s">
        <v>221</v>
      </c>
      <c r="C7" s="23" t="s">
        <v>222</v>
      </c>
      <c r="D7" s="10">
        <v>4.5</v>
      </c>
      <c r="E7" s="9">
        <f>D7*31500000</f>
        <v>141750000</v>
      </c>
      <c r="F7" s="11">
        <v>186</v>
      </c>
      <c r="G7" s="9">
        <f>F7*1000000</f>
        <v>186000000</v>
      </c>
      <c r="H7" s="9">
        <f>I7 * 1000</f>
        <v>76</v>
      </c>
      <c r="I7" s="9">
        <v>7.5999999999999998E-2</v>
      </c>
      <c r="J7" s="10">
        <v>3</v>
      </c>
      <c r="K7" s="10">
        <v>0.5</v>
      </c>
      <c r="L7" s="9">
        <v>1.54E-2</v>
      </c>
      <c r="M7" s="9">
        <v>4.9500000000000002E-2</v>
      </c>
      <c r="N7" s="9">
        <f>0.15 * L7^(0.25)</f>
        <v>5.2841050049634165E-2</v>
      </c>
      <c r="O7" s="9">
        <f>1000*9.81*K7*L7</f>
        <v>75.537000000000006</v>
      </c>
      <c r="P7" s="9">
        <f>O7/(1650*9.81*I7)</f>
        <v>6.1403508771929828E-2</v>
      </c>
      <c r="Q7" s="23">
        <f>3.97 * (SQRT(1.65)) * (SQRT(9.81)) * ((P7-N7)^(3/2)) * ((I7)^(3/2)) * J7</f>
        <v>7.9543805047601625E-4</v>
      </c>
      <c r="R7" s="23">
        <f>Q7 * 31500000</f>
        <v>25056.298589994512</v>
      </c>
      <c r="S7" s="23" t="s">
        <v>239</v>
      </c>
      <c r="T7" s="9" t="s">
        <v>241</v>
      </c>
      <c r="U7" s="23"/>
      <c r="V7" s="23"/>
      <c r="W7" s="23"/>
    </row>
    <row r="8" spans="1:24" s="19" customFormat="1" ht="17" x14ac:dyDescent="0.2">
      <c r="A8" s="19" t="s">
        <v>13</v>
      </c>
      <c r="B8" s="19" t="s">
        <v>150</v>
      </c>
      <c r="C8" s="20" t="s">
        <v>163</v>
      </c>
      <c r="D8" s="21">
        <v>136.77036903936002</v>
      </c>
      <c r="E8" s="19">
        <f>D8*31500000</f>
        <v>4308266624.7398405</v>
      </c>
      <c r="F8" s="22">
        <v>562.02782999999999</v>
      </c>
      <c r="G8" s="19">
        <f>F8*1000000</f>
        <v>562027830</v>
      </c>
      <c r="H8" s="19">
        <f>I8 * 1000</f>
        <v>58.673999999999999</v>
      </c>
      <c r="I8" s="19">
        <v>5.8673999999999997E-2</v>
      </c>
      <c r="J8" s="21">
        <v>53.477159999999998</v>
      </c>
      <c r="K8" s="21">
        <v>1.8</v>
      </c>
      <c r="L8" s="19">
        <v>2E-3</v>
      </c>
      <c r="M8" s="19">
        <v>4.9500000000000002E-2</v>
      </c>
      <c r="N8" s="19">
        <f>0.15 * L8^(0.25)</f>
        <v>3.1721137903216928E-2</v>
      </c>
      <c r="O8" s="19">
        <f>1000*9.81*K8*L8</f>
        <v>35.316000000000003</v>
      </c>
      <c r="P8" s="19">
        <f>O8/(1650*9.81*I8)</f>
        <v>3.7185434465319939E-2</v>
      </c>
      <c r="Q8" s="20">
        <f>3.97 * (SQRT(1.65)) * (SQRT(9.81)) * ((P8-N8)^(3/2)) * ((I8)^(3/2)) * J8</f>
        <v>4.9034895603685333E-3</v>
      </c>
      <c r="R8" s="20">
        <f>Q8 * 31500000</f>
        <v>154459.92115160881</v>
      </c>
      <c r="S8" s="20" t="s">
        <v>246</v>
      </c>
      <c r="U8" s="20"/>
      <c r="V8" s="20"/>
      <c r="W8" s="20"/>
    </row>
    <row r="9" spans="1:24" s="19" customFormat="1" ht="17" x14ac:dyDescent="0.2">
      <c r="A9" s="19" t="s">
        <v>13</v>
      </c>
      <c r="B9" s="19" t="s">
        <v>150</v>
      </c>
      <c r="C9" s="20" t="s">
        <v>155</v>
      </c>
      <c r="D9" s="21">
        <v>19.198821989376004</v>
      </c>
      <c r="E9" s="19">
        <f>D9*31500000</f>
        <v>604762892.66534412</v>
      </c>
      <c r="F9" s="22">
        <v>113.70056099999999</v>
      </c>
      <c r="G9" s="19">
        <f>F9*1000000</f>
        <v>113700561</v>
      </c>
      <c r="H9" s="19">
        <f>I9 * 1000</f>
        <v>45.72</v>
      </c>
      <c r="I9" s="19">
        <v>4.5719999999999997E-2</v>
      </c>
      <c r="J9" s="21">
        <v>18.25752</v>
      </c>
      <c r="K9" s="21">
        <v>1.2</v>
      </c>
      <c r="L9" s="19">
        <v>2E-3</v>
      </c>
      <c r="M9" s="19">
        <v>4.9500000000000002E-2</v>
      </c>
      <c r="N9" s="19">
        <f>0.15 * L9^(0.25)</f>
        <v>3.1721137903216928E-2</v>
      </c>
      <c r="O9" s="19">
        <f>1000*9.81*K9*L9</f>
        <v>23.544</v>
      </c>
      <c r="P9" s="19">
        <f>O9/(1650*9.81*I9)</f>
        <v>3.1814205042551502E-2</v>
      </c>
      <c r="Q9" s="20">
        <f>3.97 * (SQRT(1.65)) * (SQRT(9.81)) * ((P9-N9)^(3/2)) * ((I9)^(3/2)) * J9</f>
        <v>2.5595442821401718E-6</v>
      </c>
      <c r="R9" s="20">
        <f>Q9 * 31500000</f>
        <v>80.625644887415419</v>
      </c>
      <c r="S9" s="20" t="s">
        <v>247</v>
      </c>
      <c r="U9" s="20"/>
      <c r="V9" s="20"/>
      <c r="W9" s="20"/>
    </row>
    <row r="10" spans="1:24" s="19" customFormat="1" ht="17" x14ac:dyDescent="0.2">
      <c r="A10" s="19" t="s">
        <v>13</v>
      </c>
      <c r="B10" s="19" t="s">
        <v>65</v>
      </c>
      <c r="C10" s="20" t="s">
        <v>71</v>
      </c>
      <c r="D10" s="21">
        <v>28.3</v>
      </c>
      <c r="E10" s="19">
        <f>D10*31500000</f>
        <v>891450000</v>
      </c>
      <c r="F10" s="22">
        <v>380.72852999999998</v>
      </c>
      <c r="G10" s="19">
        <f>F10*1000000</f>
        <v>380728530</v>
      </c>
      <c r="H10" s="19">
        <f>I10 * 1000</f>
        <v>30</v>
      </c>
      <c r="I10" s="19">
        <v>0.03</v>
      </c>
      <c r="J10" s="21">
        <v>24</v>
      </c>
      <c r="K10" s="21">
        <v>0.76</v>
      </c>
      <c r="L10" s="19">
        <v>4.0000000000000001E-3</v>
      </c>
      <c r="M10" s="19">
        <v>4.9500000000000002E-2</v>
      </c>
      <c r="N10" s="19">
        <f>0.15 * L10^(0.25)</f>
        <v>3.7723002890488071E-2</v>
      </c>
      <c r="O10" s="19">
        <f>1000*9.81*K10*L10</f>
        <v>29.822400000000002</v>
      </c>
      <c r="P10" s="19">
        <f>O10/(1650*9.81*I10)</f>
        <v>6.1414141414141421E-2</v>
      </c>
      <c r="Q10" s="20">
        <f>3.97 * (SQRT(1.65)) * (SQRT(9.81)) * ((P10-N10)^(3/2)) * ((I10)^(3/2)) * J10</f>
        <v>7.2633839911388741E-3</v>
      </c>
      <c r="R10" s="20">
        <f>Q10 * 31500000</f>
        <v>228796.59572087452</v>
      </c>
      <c r="S10" s="20"/>
      <c r="U10" s="20"/>
      <c r="V10" s="20"/>
      <c r="W10" s="20"/>
    </row>
    <row r="11" spans="1:24" s="9" customFormat="1" ht="17" x14ac:dyDescent="0.2">
      <c r="A11" s="9" t="s">
        <v>13</v>
      </c>
      <c r="B11" s="9" t="s">
        <v>80</v>
      </c>
      <c r="C11" s="29" t="s">
        <v>90</v>
      </c>
      <c r="D11" s="10">
        <v>102.8</v>
      </c>
      <c r="E11" s="9">
        <f>D11*31500000</f>
        <v>3238200000</v>
      </c>
      <c r="F11" s="11">
        <v>608.64765</v>
      </c>
      <c r="G11" s="9">
        <f>F11*1000000</f>
        <v>608647650</v>
      </c>
      <c r="H11" s="9">
        <f>I11 * 1000</f>
        <v>36.799999999999997</v>
      </c>
      <c r="I11" s="9">
        <v>3.6799999999999999E-2</v>
      </c>
      <c r="J11" s="10">
        <v>36.9</v>
      </c>
      <c r="K11" s="10">
        <v>1.6</v>
      </c>
      <c r="L11" s="9">
        <v>3.0000000000000001E-3</v>
      </c>
      <c r="M11" s="9">
        <v>4.9500000000000002E-2</v>
      </c>
      <c r="N11" s="9">
        <f>0.15 * L11^(0.25)</f>
        <v>3.5105209789810736E-2</v>
      </c>
      <c r="O11" s="9">
        <f>1000*9.81*K11*L11</f>
        <v>47.088000000000001</v>
      </c>
      <c r="P11" s="9">
        <f>O11/(1650*9.81*I11)</f>
        <v>7.9051383399209488E-2</v>
      </c>
      <c r="Q11" s="23">
        <f>3.97 * (SQRT(1.65)) * (SQRT(9.81)) * ((P11-N11)^(3/2)) * ((I11)^(3/2)) * J11</f>
        <v>3.8330693544377882E-2</v>
      </c>
      <c r="R11" s="23">
        <f>Q11 * 31500000</f>
        <v>1207416.8466479033</v>
      </c>
      <c r="S11" s="23" t="s">
        <v>239</v>
      </c>
      <c r="T11" s="9" t="s">
        <v>241</v>
      </c>
      <c r="U11" s="23"/>
      <c r="V11" s="23"/>
      <c r="W11" s="23"/>
    </row>
    <row r="12" spans="1:24" s="9" customFormat="1" ht="34" x14ac:dyDescent="0.2">
      <c r="A12" s="9" t="s">
        <v>13</v>
      </c>
      <c r="B12" s="14" t="s">
        <v>53</v>
      </c>
      <c r="C12" s="30" t="s">
        <v>55</v>
      </c>
      <c r="D12" s="10">
        <v>0.12</v>
      </c>
      <c r="E12" s="9">
        <f>D12*31500000</f>
        <v>3780000</v>
      </c>
      <c r="F12" s="15">
        <v>113.95956</v>
      </c>
      <c r="G12" s="9">
        <f>F12*1000000</f>
        <v>113959560</v>
      </c>
      <c r="H12" s="9">
        <f>I12 * 1000</f>
        <v>1.9200000000000002</v>
      </c>
      <c r="I12" s="9">
        <v>1.92E-3</v>
      </c>
      <c r="J12" s="10">
        <v>4.0999999999999996</v>
      </c>
      <c r="K12" s="10">
        <v>0.72</v>
      </c>
      <c r="L12" s="9">
        <v>8.5000000000000006E-3</v>
      </c>
      <c r="M12" s="9">
        <v>4.9500000000000002E-2</v>
      </c>
      <c r="N12" s="9">
        <f>0.15 * L12^(0.25)</f>
        <v>4.5545554150662172E-2</v>
      </c>
      <c r="O12" s="9">
        <f>1000*9.81*K12*L12</f>
        <v>60.037200000000006</v>
      </c>
      <c r="P12" s="9">
        <f>O12/(1650*9.81*I12)</f>
        <v>1.9318181818181821</v>
      </c>
      <c r="Q12" s="23">
        <f>3.97 * (SQRT(1.65)) * (SQRT(9.81)) * ((P12-N12)^(3/2)) * ((I12)^(3/2)) * J12</f>
        <v>1.4272806442105476E-2</v>
      </c>
      <c r="R12" s="23">
        <f>Q12 * 31500000</f>
        <v>449593.40292632248</v>
      </c>
      <c r="S12" s="23" t="s">
        <v>239</v>
      </c>
      <c r="T12" s="9" t="s">
        <v>241</v>
      </c>
      <c r="U12" s="23"/>
      <c r="V12" s="23"/>
      <c r="W12" s="23"/>
    </row>
    <row r="13" spans="1:24" s="9" customFormat="1" ht="34" x14ac:dyDescent="0.2">
      <c r="A13" s="9" t="s">
        <v>13</v>
      </c>
      <c r="B13" s="9" t="s">
        <v>97</v>
      </c>
      <c r="C13" s="23" t="s">
        <v>100</v>
      </c>
      <c r="D13" s="10">
        <v>5.52</v>
      </c>
      <c r="E13" s="9">
        <f>D13*31500000</f>
        <v>173880000</v>
      </c>
      <c r="F13" s="11">
        <v>300.43883999999997</v>
      </c>
      <c r="G13" s="9">
        <f>F13*1000000</f>
        <v>300438840</v>
      </c>
      <c r="H13" s="9">
        <f>I13 * 1000</f>
        <v>9</v>
      </c>
      <c r="I13" s="9">
        <v>8.9999999999999993E-3</v>
      </c>
      <c r="J13" s="10">
        <v>11.58</v>
      </c>
      <c r="K13" s="10">
        <v>0.46</v>
      </c>
      <c r="L13" s="9">
        <v>4.0000000000000001E-3</v>
      </c>
      <c r="M13" s="9">
        <v>4.9500000000000002E-2</v>
      </c>
      <c r="N13" s="9">
        <f>0.15 * L13^(0.25)</f>
        <v>3.7723002890488071E-2</v>
      </c>
      <c r="O13" s="9">
        <f>1000*9.81*K13*L13</f>
        <v>18.050400000000003</v>
      </c>
      <c r="P13" s="9">
        <f>O13/(1650*9.81*I13)</f>
        <v>0.12390572390572394</v>
      </c>
      <c r="Q13" s="23">
        <f>3.97 * (SQRT(1.65)) * (SQRT(9.81)) * ((P13-N13)^(3/2)) * ((I13)^(3/2)) * J13</f>
        <v>3.9954859589264929E-3</v>
      </c>
      <c r="R13" s="23">
        <f>Q13 * 31500000</f>
        <v>125857.80770618453</v>
      </c>
      <c r="S13" s="23" t="s">
        <v>239</v>
      </c>
      <c r="T13" s="9" t="s">
        <v>241</v>
      </c>
      <c r="U13" s="23"/>
      <c r="V13" s="23"/>
      <c r="W13" s="23"/>
    </row>
    <row r="14" spans="1:24" s="19" customFormat="1" ht="17" x14ac:dyDescent="0.2">
      <c r="A14" s="19" t="s">
        <v>13</v>
      </c>
      <c r="B14" s="19" t="s">
        <v>74</v>
      </c>
      <c r="C14" s="20" t="s">
        <v>76</v>
      </c>
      <c r="D14" s="21">
        <v>30.893679631872004</v>
      </c>
      <c r="E14" s="19">
        <f>D14*31500000</f>
        <v>973150908.4039681</v>
      </c>
      <c r="F14" s="22">
        <v>205.127208</v>
      </c>
      <c r="G14" s="19">
        <f>F14*1000000</f>
        <v>205127208</v>
      </c>
      <c r="H14" s="19">
        <f>I14 * 1000</f>
        <v>104.80000000000001</v>
      </c>
      <c r="I14" s="19">
        <v>0.1048</v>
      </c>
      <c r="J14" s="21">
        <v>24.841200000000001</v>
      </c>
      <c r="K14" s="21">
        <v>0.65</v>
      </c>
      <c r="L14" s="19">
        <v>1.6E-2</v>
      </c>
      <c r="M14" s="19">
        <v>4.9500000000000002E-2</v>
      </c>
      <c r="N14" s="19">
        <f>0.15 * L14^(0.25)</f>
        <v>5.3348382301167681E-2</v>
      </c>
      <c r="O14" s="19">
        <f>1000*9.81*K14*L14</f>
        <v>102.024</v>
      </c>
      <c r="P14" s="19">
        <f>O14/(1650*9.81*I14)</f>
        <v>6.0143418922044875E-2</v>
      </c>
      <c r="Q14" s="20">
        <f>3.97 * (SQRT(1.65)) * (SQRT(9.81)) * ((P14-N14)^(3/2)) * ((I14)^(3/2)) * J14</f>
        <v>7.5399624043655392E-3</v>
      </c>
      <c r="R14" s="20">
        <f>Q14 * 31500000</f>
        <v>237508.81573751449</v>
      </c>
      <c r="S14" s="20" t="s">
        <v>247</v>
      </c>
      <c r="U14" s="20"/>
      <c r="V14" s="20"/>
      <c r="W14" s="20"/>
    </row>
    <row r="15" spans="1:24" s="19" customFormat="1" ht="17" x14ac:dyDescent="0.2">
      <c r="A15" s="19" t="s">
        <v>13</v>
      </c>
      <c r="B15" s="19" t="s">
        <v>199</v>
      </c>
      <c r="C15" s="20" t="s">
        <v>200</v>
      </c>
      <c r="D15" s="21">
        <v>19.510307301888002</v>
      </c>
      <c r="E15" s="19">
        <f>D15*31500000</f>
        <v>614574680.00947201</v>
      </c>
      <c r="F15" s="22">
        <v>101.527608</v>
      </c>
      <c r="G15" s="19">
        <f>F15*1000000</f>
        <v>101527608</v>
      </c>
      <c r="H15" s="19">
        <f>I15 * 1000</f>
        <v>15.62</v>
      </c>
      <c r="I15" s="19">
        <v>1.5619999999999998E-2</v>
      </c>
      <c r="J15" s="21">
        <v>15.910560000000002</v>
      </c>
      <c r="K15" s="21">
        <v>1.2252959999999999</v>
      </c>
      <c r="L15" s="19">
        <v>1.7000000000000001E-3</v>
      </c>
      <c r="M15" s="19">
        <v>4.9500000000000002E-2</v>
      </c>
      <c r="N15" s="19">
        <f>0.15 * L15^(0.25)</f>
        <v>3.0458147773033958E-2</v>
      </c>
      <c r="O15" s="19">
        <f>1000*9.81*K15*L15</f>
        <v>20.434261392</v>
      </c>
      <c r="P15" s="19">
        <f>O15/(1650*9.81*I15)</f>
        <v>8.0821138400651846E-2</v>
      </c>
      <c r="Q15" s="20">
        <f>3.97 * (SQRT(1.65)) * (SQRT(9.81)) * ((P15-N15)^(3/2)) * ((I15)^(3/2)) * J15</f>
        <v>5.6071381877012549E-3</v>
      </c>
      <c r="R15" s="20">
        <f>Q15 * 31500000</f>
        <v>176624.85291258953</v>
      </c>
      <c r="S15" s="20" t="s">
        <v>246</v>
      </c>
      <c r="U15" s="20"/>
      <c r="V15" s="20"/>
      <c r="W15" s="20"/>
    </row>
    <row r="16" spans="1:24" s="19" customFormat="1" ht="17" x14ac:dyDescent="0.2">
      <c r="A16" s="19" t="s">
        <v>13</v>
      </c>
      <c r="B16" s="19" t="s">
        <v>65</v>
      </c>
      <c r="C16" s="20" t="s">
        <v>73</v>
      </c>
      <c r="D16" s="21">
        <v>20.2</v>
      </c>
      <c r="E16" s="19">
        <f>D16*31500000</f>
        <v>636300000</v>
      </c>
      <c r="F16" s="22">
        <v>489.50810999999999</v>
      </c>
      <c r="G16" s="19">
        <f>F16*1000000</f>
        <v>489508110</v>
      </c>
      <c r="H16" s="19">
        <f>I16 * 1000</f>
        <v>28.5</v>
      </c>
      <c r="I16" s="19">
        <v>2.8500000000000001E-2</v>
      </c>
      <c r="J16" s="21">
        <v>16</v>
      </c>
      <c r="K16" s="21">
        <v>0.98</v>
      </c>
      <c r="L16" s="19">
        <v>3.5999999999999999E-3</v>
      </c>
      <c r="M16" s="19">
        <v>4.9500000000000002E-2</v>
      </c>
      <c r="N16" s="19">
        <f>0.15 * L16^(0.25)</f>
        <v>3.6742346141747671E-2</v>
      </c>
      <c r="O16" s="19">
        <f>1000*9.81*K16*L16</f>
        <v>34.609679999999997</v>
      </c>
      <c r="P16" s="19">
        <f>O16/(1650*9.81*I16)</f>
        <v>7.5023923444976076E-2</v>
      </c>
      <c r="Q16" s="20">
        <f>3.97 * (SQRT(1.65)) * (SQRT(9.81)) * ((P16-N16)^(3/2)) * ((I16)^(3/2)) * J16</f>
        <v>9.2095623099474385E-3</v>
      </c>
      <c r="R16" s="20">
        <f>Q16 * 31500000</f>
        <v>290101.21276334429</v>
      </c>
      <c r="S16" s="20"/>
      <c r="U16" s="20"/>
      <c r="V16" s="20"/>
      <c r="W16" s="20"/>
    </row>
    <row r="17" spans="1:23" s="19" customFormat="1" ht="17" x14ac:dyDescent="0.2">
      <c r="A17" s="19" t="s">
        <v>13</v>
      </c>
      <c r="B17" s="19" t="s">
        <v>110</v>
      </c>
      <c r="C17" s="20" t="s">
        <v>113</v>
      </c>
      <c r="D17" s="21">
        <v>75.3</v>
      </c>
      <c r="E17" s="19">
        <f>D17*31500000</f>
        <v>2371950000</v>
      </c>
      <c r="F17" s="22">
        <v>264.17897999999997</v>
      </c>
      <c r="G17" s="19">
        <f>F17*1000000</f>
        <v>264178979.99999997</v>
      </c>
      <c r="H17" s="19">
        <f>I17 * 1000</f>
        <v>20.2</v>
      </c>
      <c r="I17" s="19">
        <v>2.0199999999999999E-2</v>
      </c>
      <c r="J17" s="21">
        <v>26.3</v>
      </c>
      <c r="K17" s="21">
        <v>1.8</v>
      </c>
      <c r="L17" s="19">
        <v>1.2999999999999999E-3</v>
      </c>
      <c r="M17" s="19">
        <v>4.9500000000000002E-2</v>
      </c>
      <c r="N17" s="19">
        <f>0.15 * L17^(0.25)</f>
        <v>2.8482433831739123E-2</v>
      </c>
      <c r="O17" s="19">
        <f>1000*9.81*K17*L17</f>
        <v>22.955399999999997</v>
      </c>
      <c r="P17" s="19">
        <f>O17/(1650*9.81*I17)</f>
        <v>7.0207020702070203E-2</v>
      </c>
      <c r="Q17" s="20">
        <f>3.97 * (SQRT(1.65)) * (SQRT(9.81)) * ((P17-N17)^(3/2)) * ((I17)^(3/2)) * J17</f>
        <v>1.027869201099259E-2</v>
      </c>
      <c r="R17" s="20">
        <f>Q17 * 31500000</f>
        <v>323778.79834626656</v>
      </c>
      <c r="S17" s="20"/>
      <c r="U17" s="20"/>
      <c r="V17" s="20"/>
      <c r="W17" s="20"/>
    </row>
    <row r="18" spans="1:23" s="19" customFormat="1" ht="34" x14ac:dyDescent="0.2">
      <c r="A18" s="19" t="s">
        <v>13</v>
      </c>
      <c r="B18" s="19" t="s">
        <v>170</v>
      </c>
      <c r="C18" s="20" t="s">
        <v>192</v>
      </c>
      <c r="D18" s="21">
        <v>24.947141847552004</v>
      </c>
      <c r="E18" s="19">
        <f>D18*31500000</f>
        <v>785834968.19788814</v>
      </c>
      <c r="F18" s="22">
        <v>634.54755</v>
      </c>
      <c r="G18" s="19">
        <f>F18*1000000</f>
        <v>634547550</v>
      </c>
      <c r="H18" s="19">
        <f>I18 * 1000</f>
        <v>3</v>
      </c>
      <c r="I18" s="19">
        <v>3.0000000000000001E-3</v>
      </c>
      <c r="J18" s="21">
        <v>19.629120000000004</v>
      </c>
      <c r="K18" s="21">
        <v>1.02</v>
      </c>
      <c r="L18" s="19">
        <v>2.5899999999999999E-3</v>
      </c>
      <c r="M18" s="19">
        <v>4.9500000000000002E-2</v>
      </c>
      <c r="N18" s="19">
        <f>0.15 * L18^(0.25)</f>
        <v>3.3838897122984858E-2</v>
      </c>
      <c r="O18" s="19">
        <f>1000*9.81*K18*L18</f>
        <v>25.916058</v>
      </c>
      <c r="P18" s="19">
        <f>O18/(1650*9.81*I18)</f>
        <v>0.53369696969696967</v>
      </c>
      <c r="Q18" s="20">
        <f>3.97 * (SQRT(1.65)) * (SQRT(9.81)) * ((P18-N18)^(3/2)) * ((I18)^(3/2)) * J18</f>
        <v>1.8206218896661075E-2</v>
      </c>
      <c r="R18" s="20">
        <f>Q18 * 31500000</f>
        <v>573495.89524482389</v>
      </c>
      <c r="S18" s="20" t="s">
        <v>247</v>
      </c>
      <c r="U18" s="20"/>
      <c r="V18" s="20"/>
      <c r="W18" s="20"/>
    </row>
    <row r="19" spans="1:23" s="19" customFormat="1" ht="34" x14ac:dyDescent="0.2">
      <c r="A19" s="19" t="s">
        <v>13</v>
      </c>
      <c r="B19" s="19" t="s">
        <v>150</v>
      </c>
      <c r="C19" s="20" t="s">
        <v>151</v>
      </c>
      <c r="D19" s="21">
        <v>2.0388129546240004</v>
      </c>
      <c r="E19" s="19">
        <f>D19*31500000</f>
        <v>64222608.070656009</v>
      </c>
      <c r="F19" s="22">
        <v>108.77958</v>
      </c>
      <c r="G19" s="19">
        <f>F19*1000000</f>
        <v>108779580</v>
      </c>
      <c r="H19" s="19">
        <f>I19 * 1000</f>
        <v>40.893999999999998</v>
      </c>
      <c r="I19" s="19">
        <v>4.0894E-2</v>
      </c>
      <c r="J19" s="21">
        <v>4.6482000000000001</v>
      </c>
      <c r="K19" s="21">
        <v>0.49</v>
      </c>
      <c r="L19" s="19">
        <v>0.02</v>
      </c>
      <c r="M19" s="19">
        <v>4.9500000000000002E-2</v>
      </c>
      <c r="N19" s="19">
        <f>0.15 * L19^(0.25)</f>
        <v>5.6409046396295903E-2</v>
      </c>
      <c r="O19" s="19">
        <f>1000*9.81*K19*L19</f>
        <v>96.137999999999991</v>
      </c>
      <c r="P19" s="19">
        <f>O19/(1650*9.81*I19)</f>
        <v>0.14523876215077855</v>
      </c>
      <c r="Q19" s="20">
        <f>3.97 * (SQRT(1.65)) * (SQRT(9.81)) * ((P19-N19)^(3/2)) * ((I19)^(3/2)) * J19</f>
        <v>1.6254686078029323E-2</v>
      </c>
      <c r="R19" s="20">
        <f>Q19 * 31500000</f>
        <v>512022.61145792366</v>
      </c>
      <c r="S19" s="20" t="s">
        <v>247</v>
      </c>
      <c r="U19" s="20"/>
      <c r="V19" s="20"/>
      <c r="W19" s="20"/>
    </row>
    <row r="20" spans="1:23" s="9" customFormat="1" ht="34" x14ac:dyDescent="0.2">
      <c r="A20" s="9" t="s">
        <v>13</v>
      </c>
      <c r="B20" s="14" t="s">
        <v>53</v>
      </c>
      <c r="C20" s="30" t="s">
        <v>56</v>
      </c>
      <c r="D20" s="10">
        <v>0.63</v>
      </c>
      <c r="E20" s="9">
        <f>D20*31500000</f>
        <v>19845000</v>
      </c>
      <c r="F20" s="15">
        <v>266.76896999999997</v>
      </c>
      <c r="G20" s="9">
        <f>F20*1000000</f>
        <v>266768969.99999997</v>
      </c>
      <c r="H20" s="9">
        <f>I20 * 1000</f>
        <v>2.11</v>
      </c>
      <c r="I20" s="9">
        <v>2.1099999999999999E-3</v>
      </c>
      <c r="J20" s="10">
        <v>15.8</v>
      </c>
      <c r="K20" s="10">
        <v>0.79</v>
      </c>
      <c r="L20" s="9">
        <v>5.9999999999999995E-4</v>
      </c>
      <c r="M20" s="9">
        <v>4.9500000000000002E-2</v>
      </c>
      <c r="N20" s="9">
        <f>0.15 * L20^(0.25)</f>
        <v>2.3476268701099305E-2</v>
      </c>
      <c r="O20" s="9">
        <f>1000*9.81*K20*L20</f>
        <v>4.64994</v>
      </c>
      <c r="P20" s="9">
        <f>O20/(1650*9.81*I20)</f>
        <v>0.13614821197759586</v>
      </c>
      <c r="Q20" s="23">
        <f>3.97 * (SQRT(1.65)) * (SQRT(9.81)) * ((P20-N20)^(3/2)) * ((I20)^(3/2)) * J20</f>
        <v>9.2506325321326758E-4</v>
      </c>
      <c r="R20" s="23">
        <f>Q20 * 31500000</f>
        <v>29139.492476217929</v>
      </c>
      <c r="S20" s="23" t="s">
        <v>239</v>
      </c>
      <c r="T20" s="9" t="s">
        <v>241</v>
      </c>
      <c r="U20" s="23"/>
      <c r="V20" s="23"/>
      <c r="W20" s="23"/>
    </row>
    <row r="21" spans="1:23" s="19" customFormat="1" ht="17" x14ac:dyDescent="0.2">
      <c r="A21" s="19" t="s">
        <v>13</v>
      </c>
      <c r="B21" s="19" t="s">
        <v>125</v>
      </c>
      <c r="C21" s="20" t="s">
        <v>126</v>
      </c>
      <c r="D21" s="21">
        <v>10.62</v>
      </c>
      <c r="E21" s="19">
        <f>D21*31500000</f>
        <v>334530000</v>
      </c>
      <c r="F21" s="31">
        <v>512.81801999999993</v>
      </c>
      <c r="G21" s="19">
        <f>F21*1000000</f>
        <v>512818019.99999994</v>
      </c>
      <c r="H21" s="19">
        <f>I21 * 1000</f>
        <v>0.61</v>
      </c>
      <c r="I21" s="19">
        <v>6.0999999999999997E-4</v>
      </c>
      <c r="J21" s="21">
        <v>11.7</v>
      </c>
      <c r="K21" s="21">
        <v>2.23</v>
      </c>
      <c r="L21" s="19">
        <v>2.0000000000000001E-4</v>
      </c>
      <c r="M21" s="19">
        <v>4.9500000000000002E-2</v>
      </c>
      <c r="N21" s="19">
        <f>0.15 * L21^(0.25)</f>
        <v>1.7838106725040812E-2</v>
      </c>
      <c r="O21" s="19">
        <f>1000*9.81*K21*L21</f>
        <v>4.3752599999999999</v>
      </c>
      <c r="P21" s="19">
        <f>O21/(1650*9.81*I21)</f>
        <v>0.44311972180824644</v>
      </c>
      <c r="Q21" s="20">
        <f>3.97 * (SQRT(1.65)) * (SQRT(9.81)) * ((P21-N21)^(3/2)) * ((I21)^(3/2)) * J21</f>
        <v>7.8084082149537041E-4</v>
      </c>
      <c r="R21" s="20">
        <f>Q21 * 31500000</f>
        <v>24596.485877104169</v>
      </c>
      <c r="S21" s="20"/>
      <c r="U21" s="20"/>
      <c r="V21" s="20"/>
      <c r="W21" s="20"/>
    </row>
    <row r="22" spans="1:23" s="9" customFormat="1" x14ac:dyDescent="0.2">
      <c r="A22" s="9" t="s">
        <v>13</v>
      </c>
      <c r="B22" s="9" t="s">
        <v>80</v>
      </c>
      <c r="C22" s="9" t="s">
        <v>83</v>
      </c>
      <c r="D22" s="10">
        <v>19.3</v>
      </c>
      <c r="E22" s="9">
        <f>D22*31500000</f>
        <v>607950000</v>
      </c>
      <c r="F22" s="11">
        <v>114.73655699999998</v>
      </c>
      <c r="G22" s="9">
        <f>F22*1000000</f>
        <v>114736556.99999997</v>
      </c>
      <c r="H22" s="9">
        <f>I22 * 1000</f>
        <v>25.6</v>
      </c>
      <c r="I22" s="9">
        <v>2.5600000000000001E-2</v>
      </c>
      <c r="J22" s="10">
        <v>17.2</v>
      </c>
      <c r="K22" s="10">
        <v>1.1000000000000001</v>
      </c>
      <c r="L22" s="9">
        <v>1.6999999999999999E-3</v>
      </c>
      <c r="M22" s="9">
        <v>4.9500000000000002E-2</v>
      </c>
      <c r="N22" s="9">
        <f>0.15 * L22^(0.25)</f>
        <v>3.0458147773033958E-2</v>
      </c>
      <c r="O22" s="9">
        <f>1000*9.81*K22*L22</f>
        <v>18.3447</v>
      </c>
      <c r="P22" s="9">
        <f>O22/(1650*9.81*I22)</f>
        <v>4.4270833333333329E-2</v>
      </c>
      <c r="Q22" s="9">
        <f>3.97 * (SQRT(1.65)) * (SQRT(9.81)) * ((P22-N22)^(3/2)) * ((I22)^(3/2)) * J22</f>
        <v>1.8267224472727351E-3</v>
      </c>
      <c r="R22" s="9">
        <f>Q22 * 31500000</f>
        <v>57541.757089091159</v>
      </c>
      <c r="S22" s="9" t="s">
        <v>239</v>
      </c>
      <c r="T22" s="9" t="s">
        <v>241</v>
      </c>
    </row>
    <row r="23" spans="1:23" s="19" customFormat="1" x14ac:dyDescent="0.2">
      <c r="A23" s="19" t="s">
        <v>13</v>
      </c>
      <c r="B23" s="19" t="s">
        <v>95</v>
      </c>
      <c r="C23" s="19" t="s">
        <v>96</v>
      </c>
      <c r="D23" s="21">
        <v>3.1035263864832001</v>
      </c>
      <c r="E23" s="19">
        <f>D23*31500000</f>
        <v>97761081.1742208</v>
      </c>
      <c r="F23" s="22">
        <v>118.103544</v>
      </c>
      <c r="G23" s="19">
        <f>F23*1000000</f>
        <v>118103544</v>
      </c>
      <c r="H23" s="19">
        <f>I23 * 1000</f>
        <v>1</v>
      </c>
      <c r="I23" s="19">
        <v>1E-3</v>
      </c>
      <c r="J23" s="21">
        <v>9.5402400000000007</v>
      </c>
      <c r="K23" s="21">
        <v>0.94</v>
      </c>
      <c r="L23" s="19">
        <v>2.5000000000000001E-3</v>
      </c>
      <c r="M23" s="19">
        <v>4.9500000000000002E-2</v>
      </c>
      <c r="N23" s="19">
        <f>0.15 * L23^(0.25)</f>
        <v>3.3541019662496847E-2</v>
      </c>
      <c r="O23" s="19">
        <f>1000*9.81*K23*L23</f>
        <v>23.0535</v>
      </c>
      <c r="P23" s="19">
        <f>O23/(1650*9.81*I23)</f>
        <v>1.4242424242424243</v>
      </c>
      <c r="Q23" s="19">
        <f>3.97 * (SQRT(1.65)) * (SQRT(9.81)) * ((P23-N23)^(3/2)) * ((I23)^(3/2)) * J23</f>
        <v>7.9027296060904095E-3</v>
      </c>
      <c r="R23" s="19">
        <f>Q23 * 31500000</f>
        <v>248935.98259184789</v>
      </c>
    </row>
    <row r="24" spans="1:23" s="9" customFormat="1" x14ac:dyDescent="0.2">
      <c r="A24" s="9" t="s">
        <v>13</v>
      </c>
      <c r="B24" s="9" t="s">
        <v>199</v>
      </c>
      <c r="C24" s="9" t="s">
        <v>206</v>
      </c>
      <c r="D24" s="10">
        <v>59.46537784320001</v>
      </c>
      <c r="E24" s="9">
        <f>D24*31500000</f>
        <v>1873159402.0608003</v>
      </c>
      <c r="F24" s="11">
        <v>404.03843999999998</v>
      </c>
      <c r="G24" s="9">
        <f>F24*1000000</f>
        <v>404038440</v>
      </c>
      <c r="H24" s="9">
        <f>I24 * 1000</f>
        <v>17.899999999999999</v>
      </c>
      <c r="I24" s="9">
        <v>1.7899999999999999E-2</v>
      </c>
      <c r="J24" s="10">
        <v>27.218640000000001</v>
      </c>
      <c r="K24" s="10">
        <v>2.310384</v>
      </c>
      <c r="L24" s="9">
        <v>1.1999999999999999E-3</v>
      </c>
      <c r="M24" s="9">
        <v>4.9500000000000002E-2</v>
      </c>
      <c r="N24" s="9">
        <f>0.15 * L24^(0.25)</f>
        <v>2.7918145773062984E-2</v>
      </c>
      <c r="O24" s="9">
        <f>1000*9.81*K24*L24</f>
        <v>27.197840447999997</v>
      </c>
      <c r="P24" s="9">
        <f>O24/(1650*9.81*I24)</f>
        <v>9.3870350431691216E-2</v>
      </c>
      <c r="Q24" s="9">
        <f>3.97 * (SQRT(1.65)) * (SQRT(9.81)) * ((P24-N24)^(3/2)) * ((I24)^(3/2)) * J24</f>
        <v>1.7634247311006917E-2</v>
      </c>
      <c r="R24" s="9">
        <f>Q24 * 31500000</f>
        <v>555478.7902967179</v>
      </c>
      <c r="S24" s="9" t="s">
        <v>239</v>
      </c>
      <c r="T24" s="9" t="s">
        <v>241</v>
      </c>
    </row>
    <row r="25" spans="1:23" s="9" customFormat="1" x14ac:dyDescent="0.2">
      <c r="A25" s="9" t="s">
        <v>13</v>
      </c>
      <c r="B25" s="9" t="s">
        <v>14</v>
      </c>
      <c r="C25" s="9" t="s">
        <v>15</v>
      </c>
      <c r="D25" s="10">
        <v>33.4</v>
      </c>
      <c r="E25" s="9">
        <f>D25*31500000</f>
        <v>1052100000</v>
      </c>
      <c r="F25" s="32">
        <v>111.11</v>
      </c>
      <c r="G25" s="9">
        <f>F25*1000000</f>
        <v>111110000</v>
      </c>
      <c r="H25" s="9">
        <f>I25 * 1000</f>
        <v>6.2</v>
      </c>
      <c r="I25" s="9">
        <v>6.1999999999999998E-3</v>
      </c>
      <c r="J25" s="10">
        <v>26.2</v>
      </c>
      <c r="K25" s="10">
        <v>1.2</v>
      </c>
      <c r="L25" s="9">
        <v>1.6000000000000001E-3</v>
      </c>
      <c r="M25" s="9">
        <v>4.9500000000000002E-2</v>
      </c>
      <c r="N25" s="9">
        <f>0.15 * L25^(0.25)</f>
        <v>0.03</v>
      </c>
      <c r="O25" s="9">
        <f>1000*9.81*K25*L25</f>
        <v>18.8352</v>
      </c>
      <c r="P25" s="9">
        <f>O25/(1650*9.81*I25)</f>
        <v>0.18768328445747803</v>
      </c>
      <c r="Q25" s="9">
        <f>3.97 * (SQRT(1.65)) * (SQRT(9.81)) * ((P25-N25)^(3/2)) * ((I25)^(3/2)) * J25</f>
        <v>1.279187757567064E-2</v>
      </c>
      <c r="R25" s="9">
        <f>Q25 * 31500000</f>
        <v>402944.14363362518</v>
      </c>
      <c r="S25" s="9" t="s">
        <v>239</v>
      </c>
      <c r="T25" s="9" t="s">
        <v>241</v>
      </c>
    </row>
    <row r="26" spans="1:23" s="9" customFormat="1" x14ac:dyDescent="0.2">
      <c r="A26" s="9" t="s">
        <v>13</v>
      </c>
      <c r="B26" s="9" t="s">
        <v>25</v>
      </c>
      <c r="C26" s="9" t="s">
        <v>28</v>
      </c>
      <c r="D26" s="10">
        <v>45.306954547200007</v>
      </c>
      <c r="E26" s="9">
        <f>D26*31500000</f>
        <v>1427169068.2368002</v>
      </c>
      <c r="F26" s="11">
        <v>136.233474</v>
      </c>
      <c r="G26" s="9">
        <f>F26*1000000</f>
        <v>136233474</v>
      </c>
      <c r="H26" s="9">
        <f>I26 * 1000</f>
        <v>16.95</v>
      </c>
      <c r="I26" s="9">
        <v>1.695E-2</v>
      </c>
      <c r="J26" s="10">
        <v>25.755600000000001</v>
      </c>
      <c r="K26" s="10">
        <v>1.0880000000000001</v>
      </c>
      <c r="L26" s="9">
        <v>3.8E-3</v>
      </c>
      <c r="M26" s="9">
        <v>4.9500000000000002E-2</v>
      </c>
      <c r="N26" s="9">
        <f>0.15 * L26^(0.25)</f>
        <v>3.7242356942975827E-2</v>
      </c>
      <c r="O26" s="9">
        <f>1000*9.81*K26*L26</f>
        <v>40.558464000000001</v>
      </c>
      <c r="P26" s="9">
        <f>O26/(1650*9.81*I26)</f>
        <v>0.14782872977563244</v>
      </c>
      <c r="Q26" s="9">
        <f>3.97 * (SQRT(1.65)) * (SQRT(9.81)) * ((P26-M26)^(3/2)) * ((I26)^(3/2)) * J26</f>
        <v>2.7990705916357213E-2</v>
      </c>
      <c r="R26" s="9">
        <f>3.97 * (SQRT(1.65)) * (SQRT(9.81)) * ((P26-N26)^(3/2)) * ((I26)^(3/2)) * J26</f>
        <v>3.3384557833016915E-2</v>
      </c>
      <c r="S26" s="9" t="s">
        <v>239</v>
      </c>
      <c r="T26" s="9" t="s">
        <v>241</v>
      </c>
    </row>
    <row r="27" spans="1:23" s="19" customFormat="1" x14ac:dyDescent="0.2">
      <c r="A27" s="19" t="s">
        <v>13</v>
      </c>
      <c r="B27" s="19" t="s">
        <v>207</v>
      </c>
      <c r="C27" s="19" t="s">
        <v>208</v>
      </c>
      <c r="D27" s="21">
        <v>19.510307300000001</v>
      </c>
      <c r="E27" s="19">
        <f>D27*31500000</f>
        <v>614574679.95000005</v>
      </c>
      <c r="F27" s="22">
        <v>101.527608</v>
      </c>
      <c r="G27" s="19">
        <f>F27*1000000</f>
        <v>101527608</v>
      </c>
      <c r="H27" s="19">
        <f>I27 * 1000</f>
        <v>15.620000000000001</v>
      </c>
      <c r="I27" s="19">
        <v>1.562E-2</v>
      </c>
      <c r="J27" s="21">
        <v>15.91056</v>
      </c>
      <c r="K27" s="21">
        <v>1.2252959999999999</v>
      </c>
      <c r="L27" s="19">
        <v>1.6999999999999999E-3</v>
      </c>
      <c r="M27" s="19">
        <v>4.9500000000000002E-2</v>
      </c>
      <c r="N27" s="19">
        <f>0.15 * L27^(0.25)</f>
        <v>3.0458147773033958E-2</v>
      </c>
      <c r="O27" s="19">
        <f>1000*9.81*K27*L27</f>
        <v>20.434261391999996</v>
      </c>
      <c r="P27" s="19">
        <f>O27/(1650*9.81*I27)</f>
        <v>8.0821138400651832E-2</v>
      </c>
      <c r="Q27" s="19">
        <f>3.97 * (SQRT(1.65)) * (SQRT(9.81)) * ((P27-M27)^(3/2)) * ((I27)^(3/2)) * J27</f>
        <v>2.749984844611841E-3</v>
      </c>
      <c r="R27" s="19">
        <f>3.97 * (SQRT(1.65)) * (SQRT(9.81)) * ((P27-N27)^(3/2)) * ((I27)^(3/2)) * J27</f>
        <v>5.6071381877012489E-3</v>
      </c>
    </row>
    <row r="28" spans="1:23" s="19" customFormat="1" x14ac:dyDescent="0.2">
      <c r="A28" s="19" t="s">
        <v>13</v>
      </c>
      <c r="B28" s="19" t="s">
        <v>170</v>
      </c>
      <c r="C28" s="19" t="s">
        <v>178</v>
      </c>
      <c r="D28" s="21">
        <v>2.6051498864640004</v>
      </c>
      <c r="E28" s="19">
        <f>D28*31500000</f>
        <v>82062221.423616007</v>
      </c>
      <c r="F28" s="22">
        <v>204.86820899999998</v>
      </c>
      <c r="G28" s="19">
        <f>F28*1000000</f>
        <v>204868208.99999997</v>
      </c>
      <c r="H28" s="19">
        <f>I28 * 1000</f>
        <v>0.38</v>
      </c>
      <c r="I28" s="19">
        <v>3.8000000000000002E-4</v>
      </c>
      <c r="J28" s="21">
        <v>8.3819999999999997</v>
      </c>
      <c r="K28" s="21">
        <v>0.62</v>
      </c>
      <c r="L28" s="19">
        <v>5.0000000000000001E-4</v>
      </c>
      <c r="M28" s="19">
        <v>4.9500000000000002E-2</v>
      </c>
      <c r="N28" s="19">
        <f>0.15 * L28^(0.25)</f>
        <v>2.2430231718318309E-2</v>
      </c>
      <c r="O28" s="19">
        <f>1000*9.81*K28*L28</f>
        <v>3.0411000000000001</v>
      </c>
      <c r="P28" s="19">
        <f>O28/(1650*9.81*I28)</f>
        <v>0.49441786283891548</v>
      </c>
      <c r="Q28" s="19">
        <f>3.97 * (SQRT(1.65)) * (SQRT(9.81)) * ((P28-M28)^(3/2)) * ((I28)^(3/2)) * J28</f>
        <v>2.943132385568785E-4</v>
      </c>
      <c r="R28" s="19">
        <f>3.97 * (SQRT(1.65)) * (SQRT(9.81)) * ((P28-N28)^(3/2)) * ((I28)^(3/2)) * J28</f>
        <v>3.2157772651452782E-4</v>
      </c>
    </row>
    <row r="29" spans="1:23" s="19" customFormat="1" x14ac:dyDescent="0.2">
      <c r="A29" s="19" t="s">
        <v>13</v>
      </c>
      <c r="B29" s="19" t="s">
        <v>170</v>
      </c>
      <c r="C29" s="19" t="s">
        <v>185</v>
      </c>
      <c r="D29" s="21">
        <v>11.751491335680003</v>
      </c>
      <c r="E29" s="19">
        <f>D29*31500000</f>
        <v>370171977.07392007</v>
      </c>
      <c r="F29" s="22">
        <v>155.39939999999999</v>
      </c>
      <c r="G29" s="19">
        <f>F29*1000000</f>
        <v>155399400</v>
      </c>
      <c r="H29" s="19">
        <f>I29 * 1000</f>
        <v>31</v>
      </c>
      <c r="I29" s="19">
        <v>3.1E-2</v>
      </c>
      <c r="J29" s="21">
        <v>10.728960000000001</v>
      </c>
      <c r="K29" s="21">
        <v>0.82</v>
      </c>
      <c r="L29" s="19">
        <v>6.8700000000000002E-3</v>
      </c>
      <c r="M29" s="19">
        <v>4.9500000000000002E-2</v>
      </c>
      <c r="N29" s="19">
        <f>0.15 * L29^(0.25)</f>
        <v>4.3184753335629801E-2</v>
      </c>
      <c r="O29" s="19">
        <f>1000*9.81*K29*L29</f>
        <v>55.263654000000002</v>
      </c>
      <c r="P29" s="19">
        <f>O29/(1650*9.81*I29)</f>
        <v>0.11013489736070382</v>
      </c>
      <c r="Q29" s="19">
        <f>3.97 * (SQRT(1.65)) * (SQRT(9.81)) * ((P29-M29)^(3/2)) * ((I29)^(3/2)) * J29</f>
        <v>1.3965327333598145E-2</v>
      </c>
      <c r="R29" s="19">
        <f>3.97 * (SQRT(1.65)) * (SQRT(9.81)) * ((P29-N29)^(3/2)) * ((I29)^(3/2)) * J29</f>
        <v>1.6202962351001181E-2</v>
      </c>
    </row>
    <row r="30" spans="1:23" s="9" customFormat="1" x14ac:dyDescent="0.2">
      <c r="A30" s="9" t="s">
        <v>13</v>
      </c>
      <c r="B30" s="9" t="s">
        <v>119</v>
      </c>
      <c r="C30" s="9" t="s">
        <v>122</v>
      </c>
      <c r="D30" s="10">
        <v>77.2</v>
      </c>
      <c r="E30" s="9">
        <f>D30*31500000</f>
        <v>2431800000</v>
      </c>
      <c r="F30" s="11">
        <v>264.17897999999997</v>
      </c>
      <c r="G30" s="9">
        <f>F30*1000000</f>
        <v>264178979.99999997</v>
      </c>
      <c r="H30" s="9">
        <f>I30 * 1000</f>
        <v>51</v>
      </c>
      <c r="I30" s="9">
        <v>5.0999999999999997E-2</v>
      </c>
      <c r="J30" s="10">
        <v>24</v>
      </c>
      <c r="K30" s="10">
        <v>1.5</v>
      </c>
      <c r="L30" s="9">
        <v>4.0000000000000001E-3</v>
      </c>
      <c r="M30" s="9">
        <v>4.9500000000000002E-2</v>
      </c>
      <c r="N30" s="9">
        <f>0.15 * L30^(0.25)</f>
        <v>3.7723002890488071E-2</v>
      </c>
      <c r="O30" s="9">
        <f>1000*9.81*K30*L30</f>
        <v>58.86</v>
      </c>
      <c r="P30" s="9">
        <f>O30/(1650*9.81*I30)</f>
        <v>7.130124777183601E-2</v>
      </c>
      <c r="Q30" s="9">
        <f>3.97 * (SQRT(1.65)) * (SQRT(9.81)) * ((P30-M30)^(3/2)) * ((I30)^(3/2)) * J30</f>
        <v>1.421201033001325E-2</v>
      </c>
      <c r="R30" s="9">
        <f>3.97 * (SQRT(1.65)) * (SQRT(9.81)) * ((P30-N30)^(3/2)) * ((I30)^(3/2)) * J30</f>
        <v>2.7165673487314815E-2</v>
      </c>
      <c r="S30" s="9" t="s">
        <v>239</v>
      </c>
      <c r="T30" s="9" t="s">
        <v>241</v>
      </c>
    </row>
    <row r="31" spans="1:23" s="9" customFormat="1" x14ac:dyDescent="0.2">
      <c r="A31" s="9" t="s">
        <v>13</v>
      </c>
      <c r="B31" s="9" t="s">
        <v>80</v>
      </c>
      <c r="C31" s="9" t="s">
        <v>81</v>
      </c>
      <c r="D31" s="10">
        <v>1.1000000000000001</v>
      </c>
      <c r="E31" s="9">
        <f>D31*31500000</f>
        <v>34650000</v>
      </c>
      <c r="F31" s="11">
        <v>133.643484</v>
      </c>
      <c r="G31" s="9">
        <f>F31*1000000</f>
        <v>133643484</v>
      </c>
      <c r="H31" s="9">
        <f>I31 * 1000</f>
        <v>14.1</v>
      </c>
      <c r="I31" s="9">
        <v>1.41E-2</v>
      </c>
      <c r="J31" s="10">
        <v>3</v>
      </c>
      <c r="K31" s="10">
        <v>0.5</v>
      </c>
      <c r="L31" s="9">
        <v>6.6E-3</v>
      </c>
      <c r="M31" s="9">
        <v>4.9500000000000002E-2</v>
      </c>
      <c r="N31" s="9">
        <f>0.15 * L31^(0.25)</f>
        <v>4.275404824157697E-2</v>
      </c>
      <c r="O31" s="9">
        <f>1000*9.81*K31*L31</f>
        <v>32.372999999999998</v>
      </c>
      <c r="P31" s="9">
        <f>O31/(1650*9.81*I31)</f>
        <v>0.14184397163120566</v>
      </c>
      <c r="Q31" s="9">
        <f>3.97 * (SQRT(1.65)) * (SQRT(9.81)) * ((P31-M31)^(3/2)) * ((I31)^(3/2)) * J31</f>
        <v>2.2512811245864826E-3</v>
      </c>
      <c r="R31" s="9">
        <f>3.97 * (SQRT(1.65)) * (SQRT(9.81)) * ((P31-N31)^(3/2)) * ((I31)^(3/2)) * J31</f>
        <v>2.5024254326510122E-3</v>
      </c>
      <c r="S31" s="9" t="s">
        <v>239</v>
      </c>
      <c r="T31" s="9" t="s">
        <v>241</v>
      </c>
    </row>
    <row r="32" spans="1:23" s="19" customFormat="1" x14ac:dyDescent="0.2">
      <c r="A32" s="19" t="s">
        <v>13</v>
      </c>
      <c r="B32" s="19" t="s">
        <v>65</v>
      </c>
      <c r="C32" s="19" t="s">
        <v>70</v>
      </c>
      <c r="D32" s="21">
        <v>16.7</v>
      </c>
      <c r="E32" s="19">
        <f>D32*31500000</f>
        <v>526050000</v>
      </c>
      <c r="F32" s="22">
        <v>303.02882999999997</v>
      </c>
      <c r="G32" s="19">
        <f>F32*1000000</f>
        <v>303028830</v>
      </c>
      <c r="H32" s="19">
        <f>I32 * 1000</f>
        <v>37</v>
      </c>
      <c r="I32" s="19">
        <v>3.6999999999999998E-2</v>
      </c>
      <c r="J32" s="21">
        <v>9</v>
      </c>
      <c r="K32" s="21">
        <v>0.76</v>
      </c>
      <c r="L32" s="19">
        <v>1.6899999999999998E-2</v>
      </c>
      <c r="M32" s="19">
        <v>4.9500000000000002E-2</v>
      </c>
      <c r="N32" s="19">
        <f>0.15 * L32^(0.25)</f>
        <v>5.4083269131959842E-2</v>
      </c>
      <c r="O32" s="19">
        <f>1000*9.81*K32*L32</f>
        <v>125.99964</v>
      </c>
      <c r="P32" s="19">
        <f>O32/(1650*9.81*I32)</f>
        <v>0.21038493038493039</v>
      </c>
      <c r="Q32" s="19">
        <f>3.97 * (SQRT(1.65)) * (SQRT(9.81)) * ((P32-N32)^(3/2)) * ((I32)^(3/2)) * J32</f>
        <v>6.3220433436414494E-2</v>
      </c>
      <c r="R32" s="19">
        <f>Q32 * 31500000</f>
        <v>1991443.6532470565</v>
      </c>
    </row>
    <row r="33" spans="1:20" s="9" customFormat="1" x14ac:dyDescent="0.2">
      <c r="A33" s="9" t="s">
        <v>13</v>
      </c>
      <c r="B33" s="9" t="s">
        <v>199</v>
      </c>
      <c r="C33" s="9" t="s">
        <v>205</v>
      </c>
      <c r="D33" s="10">
        <v>77.3</v>
      </c>
      <c r="E33" s="9">
        <f>D33*31500000</f>
        <v>2434950000</v>
      </c>
      <c r="F33" s="11">
        <v>230.50910999999999</v>
      </c>
      <c r="G33" s="9">
        <f>F33*1000000</f>
        <v>230509110</v>
      </c>
      <c r="H33" s="9">
        <f>I33 * 1000</f>
        <v>31.23</v>
      </c>
      <c r="I33" s="9">
        <v>3.1230000000000001E-2</v>
      </c>
      <c r="J33" s="10">
        <v>21.9</v>
      </c>
      <c r="K33" s="10">
        <v>2.1</v>
      </c>
      <c r="L33" s="9">
        <v>1.1100000000000001E-3</v>
      </c>
      <c r="M33" s="9">
        <v>4.9500000000000002E-2</v>
      </c>
      <c r="N33" s="9">
        <f>0.15 * L33^(0.25)</f>
        <v>2.7379278774341296E-2</v>
      </c>
      <c r="O33" s="9">
        <f>1000*9.81*K33*L33</f>
        <v>22.86711</v>
      </c>
      <c r="P33" s="9">
        <f>O33/(1650*9.81*I33)</f>
        <v>4.5236223910575496E-2</v>
      </c>
      <c r="Q33" s="9">
        <f>3.97 * (SQRT(1.65)) * (SQRT(9.81)) * ((P33-N33)^(3/2)) * ((I33)^(3/2)) * J33</f>
        <v>4.6065927546539119E-3</v>
      </c>
      <c r="R33" s="9">
        <f>Q33 * 31500000</f>
        <v>145107.67177159822</v>
      </c>
      <c r="S33" s="9" t="s">
        <v>239</v>
      </c>
      <c r="T33" s="9" t="s">
        <v>241</v>
      </c>
    </row>
    <row r="34" spans="1:20" s="9" customFormat="1" x14ac:dyDescent="0.2">
      <c r="A34" s="9" t="s">
        <v>13</v>
      </c>
      <c r="B34" s="9" t="s">
        <v>148</v>
      </c>
      <c r="C34" s="9" t="s">
        <v>149</v>
      </c>
      <c r="D34" s="10">
        <v>29.73</v>
      </c>
      <c r="E34" s="9">
        <f>D34*31500000</f>
        <v>936495000</v>
      </c>
      <c r="F34" s="11">
        <v>367.77857999999998</v>
      </c>
      <c r="G34" s="9">
        <f>F34*1000000</f>
        <v>367778580</v>
      </c>
      <c r="H34" s="9">
        <f>I34 * 1000</f>
        <v>10.921999999999999</v>
      </c>
      <c r="I34" s="9">
        <v>1.0921999999999999E-2</v>
      </c>
      <c r="J34" s="10">
        <v>19</v>
      </c>
      <c r="K34" s="10">
        <v>1.5</v>
      </c>
      <c r="L34" s="9">
        <v>3.0000000000000001E-3</v>
      </c>
      <c r="M34" s="9">
        <v>4.9500000000000002E-2</v>
      </c>
      <c r="N34" s="9">
        <f>0.15 * L34^(0.25)</f>
        <v>3.5105209789810736E-2</v>
      </c>
      <c r="O34" s="9">
        <f>1000*9.81*K34*L34</f>
        <v>44.145000000000003</v>
      </c>
      <c r="P34" s="9">
        <f>O34/(1650*9.81*I34)</f>
        <v>0.24970451632235191</v>
      </c>
      <c r="Q34" s="9">
        <f>3.97 * (SQRT(1.65)) * (SQRT(9.81)) * ((P34-N34)^(3/2)) * ((I34)^(3/2)) * J34</f>
        <v>3.4436286562756414E-2</v>
      </c>
      <c r="R34" s="9">
        <f>Q34 * 31500000</f>
        <v>1084743.026726827</v>
      </c>
      <c r="S34" s="9" t="s">
        <v>239</v>
      </c>
      <c r="T34" s="9" t="s">
        <v>241</v>
      </c>
    </row>
    <row r="35" spans="1:20" s="9" customFormat="1" x14ac:dyDescent="0.2">
      <c r="A35" s="9" t="s">
        <v>13</v>
      </c>
      <c r="B35" s="9" t="s">
        <v>150</v>
      </c>
      <c r="C35" s="9" t="s">
        <v>158</v>
      </c>
      <c r="D35" s="10">
        <v>78.437665059840015</v>
      </c>
      <c r="E35" s="9">
        <f>D35*31500000</f>
        <v>2470786449.3849607</v>
      </c>
      <c r="F35" s="11">
        <v>164.98236299999999</v>
      </c>
      <c r="G35" s="9">
        <f>F35*1000000</f>
        <v>164982363</v>
      </c>
      <c r="H35" s="9">
        <f>I35 * 1000</f>
        <v>119.634</v>
      </c>
      <c r="I35" s="9">
        <v>0.119634</v>
      </c>
      <c r="J35" s="10">
        <v>24.521160000000002</v>
      </c>
      <c r="K35" s="10">
        <v>1.31</v>
      </c>
      <c r="L35" s="9">
        <v>8.0000000000000002E-3</v>
      </c>
      <c r="M35" s="9">
        <v>4.9500000000000002E-2</v>
      </c>
      <c r="N35" s="9">
        <f>0.15 * L35^(0.25)</f>
        <v>4.4860463436636612E-2</v>
      </c>
      <c r="O35" s="9">
        <f>1000*9.81*K35*L35</f>
        <v>102.80880000000001</v>
      </c>
      <c r="P35" s="9">
        <f>O35/(1650*9.81*I35)</f>
        <v>5.3091221153812061E-2</v>
      </c>
      <c r="Q35" s="9">
        <f>3.97 * (SQRT(1.65)) * (SQRT(9.81)) * ((P35-N35)^(3/2)) * ((I35)^(3/2)) * J35</f>
        <v>1.2101791216340637E-2</v>
      </c>
      <c r="R35" s="9">
        <f>Q35 * 31500000</f>
        <v>381206.42331473005</v>
      </c>
      <c r="S35" s="9" t="s">
        <v>239</v>
      </c>
      <c r="T35" s="9" t="s">
        <v>241</v>
      </c>
    </row>
    <row r="36" spans="1:20" s="9" customFormat="1" x14ac:dyDescent="0.2">
      <c r="A36" s="9" t="s">
        <v>13</v>
      </c>
      <c r="B36" s="9" t="s">
        <v>150</v>
      </c>
      <c r="C36" s="9" t="s">
        <v>152</v>
      </c>
      <c r="D36" s="10">
        <v>32.6</v>
      </c>
      <c r="E36" s="9">
        <f>D36*31500000</f>
        <v>1026900000</v>
      </c>
      <c r="F36" s="11">
        <v>106.448589</v>
      </c>
      <c r="G36" s="9">
        <f>F36*1000000</f>
        <v>106448589</v>
      </c>
      <c r="H36" s="9">
        <f>I36 * 1000</f>
        <v>40.180000000000007</v>
      </c>
      <c r="I36" s="9">
        <v>4.0180000000000007E-2</v>
      </c>
      <c r="J36" s="10">
        <v>18.48</v>
      </c>
      <c r="K36" s="10">
        <v>0.83999999999999986</v>
      </c>
      <c r="L36" s="9">
        <v>7.4000000000000012E-3</v>
      </c>
      <c r="M36" s="9">
        <v>4.9500000000000002E-2</v>
      </c>
      <c r="N36" s="9">
        <f>0.15 * L36^(0.25)</f>
        <v>4.399458131502778E-2</v>
      </c>
      <c r="O36" s="9">
        <f>1000*9.81*K36*L36</f>
        <v>60.978959999999994</v>
      </c>
      <c r="P36" s="9">
        <f>O36/(1650*9.81*I36)</f>
        <v>9.3759898637947398E-2</v>
      </c>
      <c r="Q36" s="9">
        <f>3.97 * (SQRT(1.65)) * (SQRT(9.81)) * ((P36-N36)^(3/2)) * ((I36)^(3/2)) * J36</f>
        <v>2.6392104037603552E-2</v>
      </c>
      <c r="R36" s="9">
        <f>Q36 * 31500000</f>
        <v>831351.27718451188</v>
      </c>
      <c r="S36" s="9" t="s">
        <v>239</v>
      </c>
      <c r="T36" s="9" t="s">
        <v>241</v>
      </c>
    </row>
    <row r="37" spans="1:20" s="19" customFormat="1" x14ac:dyDescent="0.2">
      <c r="A37" s="19" t="s">
        <v>13</v>
      </c>
      <c r="B37" s="19" t="s">
        <v>127</v>
      </c>
      <c r="C37" s="19" t="s">
        <v>128</v>
      </c>
      <c r="D37" s="21">
        <v>7.36</v>
      </c>
      <c r="E37" s="19">
        <f>D37*31500000</f>
        <v>231840000</v>
      </c>
      <c r="F37" s="22">
        <v>155.39939999999999</v>
      </c>
      <c r="G37" s="19">
        <f>F37*1000000</f>
        <v>155399400</v>
      </c>
      <c r="H37" s="19">
        <f>I37 * 1000</f>
        <v>0.55000000000000004</v>
      </c>
      <c r="I37" s="19">
        <v>5.5000000000000003E-4</v>
      </c>
      <c r="J37" s="21">
        <v>10.9</v>
      </c>
      <c r="K37" s="21">
        <v>1.07</v>
      </c>
      <c r="L37" s="19">
        <v>1.7000000000000001E-4</v>
      </c>
      <c r="M37" s="19">
        <v>4.9500000000000002E-2</v>
      </c>
      <c r="N37" s="19">
        <f>0.15 * L37^(0.25)</f>
        <v>1.7127875181531398E-2</v>
      </c>
      <c r="O37" s="19">
        <f>1000*9.81*K37*L37</f>
        <v>1.7844390000000003</v>
      </c>
      <c r="P37" s="19">
        <f>O37/(1650*9.81*I37)</f>
        <v>0.2004407713498623</v>
      </c>
      <c r="Q37" s="19">
        <f>3.97 * (SQRT(1.65)) * (SQRT(9.81)) * ((P37-N37)^(3/2)) * ((I37)^(3/2)) * J37</f>
        <v>1.7624915483388536E-4</v>
      </c>
      <c r="R37" s="19">
        <f>Q37 * 31500000</f>
        <v>5551.848377267389</v>
      </c>
    </row>
    <row r="38" spans="1:20" s="19" customFormat="1" x14ac:dyDescent="0.2">
      <c r="A38" s="19" t="s">
        <v>13</v>
      </c>
      <c r="B38" s="19" t="s">
        <v>170</v>
      </c>
      <c r="C38" s="19" t="s">
        <v>181</v>
      </c>
      <c r="D38" s="21">
        <v>24.324171222528005</v>
      </c>
      <c r="E38" s="19">
        <f>D38*31500000</f>
        <v>766211393.50963211</v>
      </c>
      <c r="F38" s="22">
        <v>758.8670699999999</v>
      </c>
      <c r="G38" s="19">
        <f>F38*1000000</f>
        <v>758867069.99999988</v>
      </c>
      <c r="H38" s="19">
        <f>I38 * 1000</f>
        <v>25</v>
      </c>
      <c r="I38" s="19">
        <v>2.5000000000000001E-2</v>
      </c>
      <c r="J38" s="21">
        <v>28.315920000000002</v>
      </c>
      <c r="K38" s="21">
        <v>0.73</v>
      </c>
      <c r="L38" s="19">
        <v>2.0999999999999999E-3</v>
      </c>
      <c r="M38" s="19">
        <v>4.9500000000000002E-2</v>
      </c>
      <c r="N38" s="19">
        <f>0.15 * L38^(0.25)</f>
        <v>3.211042714392108E-2</v>
      </c>
      <c r="O38" s="19">
        <f>1000*9.81*K38*L38</f>
        <v>15.038729999999999</v>
      </c>
      <c r="P38" s="19">
        <f>O38/(1650*9.81*I38)</f>
        <v>3.7163636363636357E-2</v>
      </c>
      <c r="Q38" s="19">
        <f>3.97 * (SQRT(1.65)) * (SQRT(9.81)) * ((P38-N38)^(3/2)) * ((I38)^(3/2)) * J38</f>
        <v>6.4218268556587147E-4</v>
      </c>
      <c r="R38" s="19">
        <f>Q38 * 31500000</f>
        <v>20228.75459532495</v>
      </c>
    </row>
    <row r="39" spans="1:20" s="24" customFormat="1" x14ac:dyDescent="0.2">
      <c r="A39" s="24" t="s">
        <v>13</v>
      </c>
      <c r="B39" s="24" t="s">
        <v>150</v>
      </c>
      <c r="C39" s="24" t="s">
        <v>166</v>
      </c>
      <c r="D39" s="26">
        <v>87.782224435200007</v>
      </c>
      <c r="E39" s="24">
        <f>D39*31500000</f>
        <v>2765140069.7088003</v>
      </c>
      <c r="F39" s="27">
        <v>300.43883999999997</v>
      </c>
      <c r="G39" s="24">
        <f>F39*1000000</f>
        <v>300438840</v>
      </c>
      <c r="H39" s="24">
        <f>I39 * 1000</f>
        <v>2.032</v>
      </c>
      <c r="I39" s="24">
        <v>2.032E-3</v>
      </c>
      <c r="J39" s="26">
        <v>35.56</v>
      </c>
      <c r="K39" s="26">
        <v>2.12</v>
      </c>
      <c r="L39" s="24">
        <v>1E-3</v>
      </c>
      <c r="M39" s="24">
        <v>4.9500000000000002E-2</v>
      </c>
      <c r="N39" s="24">
        <f>0.15 * L39^(0.25)</f>
        <v>2.6674191150583844E-2</v>
      </c>
      <c r="O39" s="24">
        <f>1000*9.81*K39*L39</f>
        <v>20.7972</v>
      </c>
      <c r="P39" s="24">
        <f>O39/(1650*9.81*I39)</f>
        <v>0.63230732522071098</v>
      </c>
      <c r="Q39" s="24">
        <f>3.97 * (SQRT(1.65)) * (SQRT(9.81)) * ((P39-N39)^(3/2)) * ((I39)^(3/2)) * J39</f>
        <v>2.4520466663385407E-2</v>
      </c>
      <c r="R39" s="24">
        <f>Q39 * 31500000</f>
        <v>772394.69989664026</v>
      </c>
      <c r="S39" s="24" t="s">
        <v>239</v>
      </c>
      <c r="T39" s="24" t="s">
        <v>240</v>
      </c>
    </row>
    <row r="40" spans="1:20" s="24" customFormat="1" x14ac:dyDescent="0.2">
      <c r="A40" s="24" t="s">
        <v>13</v>
      </c>
      <c r="B40" s="24" t="s">
        <v>150</v>
      </c>
      <c r="C40" s="24" t="s">
        <v>161</v>
      </c>
      <c r="D40" s="26">
        <v>182.36049205248003</v>
      </c>
      <c r="E40" s="24">
        <f>D40*31500000</f>
        <v>5744355499.653121</v>
      </c>
      <c r="F40" s="27">
        <v>512.81801999999993</v>
      </c>
      <c r="G40" s="24">
        <f>F40*1000000</f>
        <v>512818019.99999994</v>
      </c>
      <c r="H40" s="24">
        <f>I40 * 1000</f>
        <v>55.372</v>
      </c>
      <c r="I40" s="24">
        <v>5.5371999999999998E-2</v>
      </c>
      <c r="J40" s="26">
        <v>54.102000000000004</v>
      </c>
      <c r="K40" s="26">
        <v>1.52</v>
      </c>
      <c r="L40" s="24">
        <v>2E-3</v>
      </c>
      <c r="M40" s="24">
        <v>4.9500000000000002E-2</v>
      </c>
      <c r="N40" s="24">
        <f>0.15 * L40^(0.25)</f>
        <v>3.1721137903216928E-2</v>
      </c>
      <c r="O40" s="24">
        <f>1000*9.81*K40*L40</f>
        <v>29.822400000000002</v>
      </c>
      <c r="P40" s="24">
        <f>O40/(1650*9.81*I40)</f>
        <v>3.327357224633827E-2</v>
      </c>
      <c r="Q40" s="24">
        <f>3.97 * (SQRT(1.65)) * (SQRT(9.81)) * ((P40-N40)^(3/2)) * ((I40)^(3/2)) * J40</f>
        <v>6.8870855935061488E-4</v>
      </c>
      <c r="R40" s="24">
        <f>Q40 * 31500000</f>
        <v>21694.319619544367</v>
      </c>
      <c r="S40" s="24" t="s">
        <v>239</v>
      </c>
      <c r="T40" s="24" t="s">
        <v>240</v>
      </c>
    </row>
  </sheetData>
  <conditionalFormatting sqref="C2">
    <cfRule type="duplicateValues" dxfId="38" priority="54"/>
  </conditionalFormatting>
  <conditionalFormatting sqref="C3">
    <cfRule type="duplicateValues" dxfId="37" priority="53"/>
  </conditionalFormatting>
  <conditionalFormatting sqref="C4">
    <cfRule type="duplicateValues" dxfId="36" priority="52"/>
  </conditionalFormatting>
  <conditionalFormatting sqref="C5">
    <cfRule type="duplicateValues" dxfId="35" priority="51"/>
  </conditionalFormatting>
  <conditionalFormatting sqref="C6">
    <cfRule type="duplicateValues" dxfId="34" priority="50"/>
  </conditionalFormatting>
  <conditionalFormatting sqref="C7">
    <cfRule type="duplicateValues" dxfId="33" priority="49"/>
  </conditionalFormatting>
  <conditionalFormatting sqref="C8">
    <cfRule type="duplicateValues" dxfId="32" priority="48"/>
  </conditionalFormatting>
  <conditionalFormatting sqref="C9">
    <cfRule type="duplicateValues" dxfId="31" priority="44"/>
  </conditionalFormatting>
  <conditionalFormatting sqref="C10">
    <cfRule type="duplicateValues" dxfId="30" priority="42"/>
  </conditionalFormatting>
  <conditionalFormatting sqref="C11">
    <cfRule type="duplicateValues" dxfId="29" priority="41"/>
  </conditionalFormatting>
  <conditionalFormatting sqref="C12">
    <cfRule type="duplicateValues" dxfId="28" priority="38"/>
  </conditionalFormatting>
  <conditionalFormatting sqref="C13">
    <cfRule type="duplicateValues" dxfId="27" priority="35"/>
  </conditionalFormatting>
  <conditionalFormatting sqref="C14">
    <cfRule type="duplicateValues" dxfId="26" priority="34"/>
  </conditionalFormatting>
  <conditionalFormatting sqref="C15">
    <cfRule type="duplicateValues" dxfId="25" priority="32"/>
  </conditionalFormatting>
  <conditionalFormatting sqref="C16">
    <cfRule type="duplicateValues" dxfId="24" priority="31"/>
  </conditionalFormatting>
  <conditionalFormatting sqref="C17">
    <cfRule type="duplicateValues" dxfId="23" priority="29"/>
  </conditionalFormatting>
  <conditionalFormatting sqref="C18">
    <cfRule type="duplicateValues" dxfId="22" priority="28"/>
  </conditionalFormatting>
  <conditionalFormatting sqref="C19">
    <cfRule type="duplicateValues" dxfId="21" priority="27"/>
  </conditionalFormatting>
  <conditionalFormatting sqref="C20">
    <cfRule type="duplicateValues" dxfId="20" priority="26"/>
  </conditionalFormatting>
  <conditionalFormatting sqref="C21">
    <cfRule type="duplicateValues" dxfId="19" priority="25"/>
  </conditionalFormatting>
  <conditionalFormatting sqref="C27">
    <cfRule type="duplicateValues" dxfId="18" priority="19"/>
  </conditionalFormatting>
  <conditionalFormatting sqref="C28">
    <cfRule type="duplicateValues" dxfId="17" priority="18"/>
  </conditionalFormatting>
  <conditionalFormatting sqref="C29">
    <cfRule type="duplicateValues" dxfId="16" priority="17"/>
  </conditionalFormatting>
  <conditionalFormatting sqref="C30">
    <cfRule type="duplicateValues" dxfId="15" priority="16"/>
  </conditionalFormatting>
  <conditionalFormatting sqref="C31">
    <cfRule type="duplicateValues" dxfId="14" priority="15"/>
  </conditionalFormatting>
  <conditionalFormatting sqref="C23">
    <cfRule type="duplicateValues" dxfId="13" priority="13"/>
  </conditionalFormatting>
  <conditionalFormatting sqref="C24">
    <cfRule type="duplicateValues" dxfId="12" priority="12"/>
  </conditionalFormatting>
  <conditionalFormatting sqref="C25">
    <cfRule type="duplicateValues" dxfId="11" priority="11"/>
  </conditionalFormatting>
  <conditionalFormatting sqref="C26">
    <cfRule type="duplicateValues" dxfId="10" priority="10"/>
  </conditionalFormatting>
  <conditionalFormatting sqref="C22">
    <cfRule type="duplicateValues" dxfId="9" priority="55"/>
  </conditionalFormatting>
  <conditionalFormatting sqref="C32">
    <cfRule type="duplicateValues" dxfId="8" priority="9"/>
  </conditionalFormatting>
  <conditionalFormatting sqref="C33">
    <cfRule type="duplicateValues" dxfId="7" priority="8"/>
  </conditionalFormatting>
  <conditionalFormatting sqref="C34">
    <cfRule type="duplicateValues" dxfId="6" priority="7"/>
  </conditionalFormatting>
  <conditionalFormatting sqref="C35">
    <cfRule type="duplicateValues" dxfId="5" priority="6"/>
  </conditionalFormatting>
  <conditionalFormatting sqref="C36">
    <cfRule type="duplicateValues" dxfId="4" priority="5"/>
  </conditionalFormatting>
  <conditionalFormatting sqref="C37">
    <cfRule type="duplicateValues" dxfId="3" priority="4"/>
  </conditionalFormatting>
  <conditionalFormatting sqref="C38">
    <cfRule type="duplicateValues" dxfId="2" priority="3"/>
  </conditionalFormatting>
  <conditionalFormatting sqref="C39">
    <cfRule type="duplicateValues" dxfId="1" priority="2"/>
  </conditionalFormatting>
  <conditionalFormatting sqref="C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random channels to investigate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Gabel</dc:creator>
  <cp:lastModifiedBy>Vanessa Gabel</cp:lastModifiedBy>
  <dcterms:created xsi:type="dcterms:W3CDTF">2023-10-16T02:03:11Z</dcterms:created>
  <dcterms:modified xsi:type="dcterms:W3CDTF">2023-11-06T21:53:33Z</dcterms:modified>
</cp:coreProperties>
</file>