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High-Plains/modeling headway FA22/manuscript figs/full model, instant hillslopes, 16 runs + default/phillips figure/"/>
    </mc:Choice>
  </mc:AlternateContent>
  <xr:revisionPtr revIDLastSave="0" documentId="13_ncr:1_{DC0491AC-53F1-594D-B3AE-FA4668D5C57E}" xr6:coauthVersionLast="47" xr6:coauthVersionMax="47" xr10:uidLastSave="{00000000-0000-0000-0000-000000000000}"/>
  <bookViews>
    <workbookView xWindow="180" yWindow="500" windowWidth="37420" windowHeight="17660" xr2:uid="{A1E789AD-8EFF-F041-AF6E-58597918FE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S19" i="1" s="1"/>
  <c r="R19" i="1"/>
  <c r="T19" i="1" s="1"/>
  <c r="O19" i="1"/>
  <c r="M19" i="1"/>
  <c r="N19" i="1" s="1"/>
  <c r="F19" i="1"/>
  <c r="R5" i="1"/>
  <c r="T5" i="1" s="1"/>
  <c r="Q5" i="1"/>
  <c r="S5" i="1" s="1"/>
  <c r="R2" i="1"/>
  <c r="T2" i="1" s="1"/>
  <c r="Q2" i="1"/>
  <c r="S2" i="1" s="1"/>
  <c r="F5" i="1"/>
  <c r="M5" i="1" s="1"/>
  <c r="N5" i="1" s="1"/>
  <c r="O5" i="1" s="1"/>
  <c r="R4" i="1"/>
  <c r="T4" i="1" s="1"/>
  <c r="F4" i="1"/>
  <c r="M4" i="1" s="1"/>
  <c r="N4" i="1" s="1"/>
  <c r="F2" i="1"/>
  <c r="M2" i="1" s="1"/>
  <c r="N2" i="1" s="1"/>
  <c r="O2" i="1" s="1"/>
  <c r="R18" i="1"/>
  <c r="T18" i="1" s="1"/>
  <c r="F18" i="1"/>
  <c r="M18" i="1" s="1"/>
  <c r="N18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3" i="1"/>
  <c r="T3" i="1" s="1"/>
  <c r="F6" i="1"/>
  <c r="M6" i="1" s="1"/>
  <c r="N6" i="1" s="1"/>
  <c r="F7" i="1"/>
  <c r="M7" i="1" s="1"/>
  <c r="N7" i="1" s="1"/>
  <c r="F8" i="1"/>
  <c r="M8" i="1" s="1"/>
  <c r="N8" i="1" s="1"/>
  <c r="F9" i="1"/>
  <c r="M9" i="1" s="1"/>
  <c r="N9" i="1" s="1"/>
  <c r="F10" i="1"/>
  <c r="M10" i="1" s="1"/>
  <c r="N10" i="1" s="1"/>
  <c r="F11" i="1"/>
  <c r="M11" i="1" s="1"/>
  <c r="N11" i="1" s="1"/>
  <c r="F12" i="1"/>
  <c r="M12" i="1" s="1"/>
  <c r="N12" i="1" s="1"/>
  <c r="F13" i="1"/>
  <c r="M13" i="1" s="1"/>
  <c r="N13" i="1" s="1"/>
  <c r="F14" i="1"/>
  <c r="M14" i="1" s="1"/>
  <c r="N14" i="1" s="1"/>
  <c r="F15" i="1"/>
  <c r="M15" i="1" s="1"/>
  <c r="N15" i="1" s="1"/>
  <c r="F16" i="1"/>
  <c r="M16" i="1" s="1"/>
  <c r="N16" i="1" s="1"/>
  <c r="F17" i="1"/>
  <c r="M17" i="1" s="1"/>
  <c r="N17" i="1" s="1"/>
  <c r="F3" i="1"/>
  <c r="M3" i="1" s="1"/>
  <c r="N3" i="1" s="1"/>
  <c r="Q4" i="1" l="1"/>
  <c r="S4" i="1" s="1"/>
  <c r="O4" i="1"/>
  <c r="O18" i="1"/>
  <c r="Q18" i="1"/>
  <c r="S18" i="1" s="1"/>
  <c r="O3" i="1"/>
  <c r="Q3" i="1"/>
  <c r="S3" i="1" s="1"/>
  <c r="Q6" i="1"/>
  <c r="S6" i="1" s="1"/>
  <c r="O6" i="1"/>
  <c r="O10" i="1"/>
  <c r="Q10" i="1"/>
  <c r="S10" i="1" s="1"/>
  <c r="Q14" i="1"/>
  <c r="S14" i="1" s="1"/>
  <c r="O14" i="1"/>
  <c r="Q17" i="1"/>
  <c r="S17" i="1" s="1"/>
  <c r="O17" i="1"/>
  <c r="Q13" i="1"/>
  <c r="S13" i="1" s="1"/>
  <c r="O13" i="1"/>
  <c r="Q9" i="1"/>
  <c r="S9" i="1" s="1"/>
  <c r="O9" i="1"/>
  <c r="O16" i="1"/>
  <c r="Q16" i="1"/>
  <c r="S16" i="1" s="1"/>
  <c r="O12" i="1"/>
  <c r="Q12" i="1"/>
  <c r="S12" i="1" s="1"/>
  <c r="O8" i="1"/>
  <c r="Q8" i="1"/>
  <c r="S8" i="1" s="1"/>
  <c r="Q15" i="1"/>
  <c r="S15" i="1" s="1"/>
  <c r="O15" i="1"/>
  <c r="O11" i="1"/>
  <c r="Q11" i="1"/>
  <c r="S11" i="1" s="1"/>
  <c r="Q7" i="1"/>
  <c r="S7" i="1" s="1"/>
  <c r="O7" i="1"/>
</calcChain>
</file>

<file path=xl/sharedStrings.xml><?xml version="1.0" encoding="utf-8"?>
<sst xmlns="http://schemas.openxmlformats.org/spreadsheetml/2006/main" count="41" uniqueCount="23">
  <si>
    <t>K</t>
  </si>
  <si>
    <t>beta</t>
  </si>
  <si>
    <t>r</t>
  </si>
  <si>
    <t>kqs</t>
  </si>
  <si>
    <t>gamma</t>
  </si>
  <si>
    <t>Experiment number</t>
  </si>
  <si>
    <t>Group Tested</t>
  </si>
  <si>
    <t>Variable</t>
  </si>
  <si>
    <t>Value</t>
  </si>
  <si>
    <t>x</t>
  </si>
  <si>
    <t>Area</t>
  </si>
  <si>
    <t>Runoff</t>
  </si>
  <si>
    <t>D50</t>
  </si>
  <si>
    <t>Q</t>
  </si>
  <si>
    <t>Nondim Q</t>
  </si>
  <si>
    <t>Q per s</t>
  </si>
  <si>
    <t>Slope</t>
  </si>
  <si>
    <t>Width</t>
  </si>
  <si>
    <t>Depth</t>
  </si>
  <si>
    <t>Nondim W</t>
  </si>
  <si>
    <t>Nondim D</t>
  </si>
  <si>
    <t>default</t>
  </si>
  <si>
    <t>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</si>
</sst>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07919-DF38-274C-BB08-71501418D0F8}">
  <dimension ref="A1:T20"/>
  <sheetViews>
    <sheetView tabSelected="1" zoomScale="130" zoomScaleNormal="130" workbookViewId="0">
      <selection activeCell="O27" sqref="O27"/>
    </sheetView>
  </sheetViews>
  <sheetFormatPr baseColWidth="10" defaultRowHeight="16" x14ac:dyDescent="0.2"/>
  <cols>
    <col min="1" max="1" width="18.5" bestFit="1" customWidth="1"/>
    <col min="2" max="2" width="12.6640625" bestFit="1" customWidth="1"/>
    <col min="3" max="3" width="8.1640625" bestFit="1" customWidth="1"/>
    <col min="4" max="4" width="8.6640625" bestFit="1" customWidth="1"/>
    <col min="13" max="13" width="11.1640625" bestFit="1" customWidth="1"/>
  </cols>
  <sheetData>
    <row r="1" spans="1:20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0</v>
      </c>
      <c r="H1" s="1" t="s">
        <v>1</v>
      </c>
      <c r="I1" s="1" t="s">
        <v>3</v>
      </c>
      <c r="J1" s="1" t="s">
        <v>4</v>
      </c>
      <c r="K1" s="1" t="s">
        <v>11</v>
      </c>
      <c r="L1" s="1" t="s">
        <v>12</v>
      </c>
      <c r="M1" s="1" t="s">
        <v>13</v>
      </c>
      <c r="N1" s="1" t="s">
        <v>15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 s="2" customFormat="1" x14ac:dyDescent="0.2">
      <c r="A2" s="2">
        <v>1</v>
      </c>
      <c r="B2" s="2">
        <v>1</v>
      </c>
      <c r="C2" s="2" t="s">
        <v>0</v>
      </c>
      <c r="D2" s="3">
        <v>9.9999999999999995E-8</v>
      </c>
      <c r="E2" s="2">
        <v>50000</v>
      </c>
      <c r="F2" s="2">
        <f xml:space="preserve"> (1/3) * (E2^(2))</f>
        <v>833333333.33333325</v>
      </c>
      <c r="G2" s="3">
        <v>9.9999999999999995E-8</v>
      </c>
      <c r="H2" s="2">
        <v>5.0000000000000001E-4</v>
      </c>
      <c r="I2" s="2">
        <v>4.1000000000000002E-2</v>
      </c>
      <c r="J2" s="2">
        <v>0.5</v>
      </c>
      <c r="K2" s="2">
        <v>5</v>
      </c>
      <c r="L2" s="2">
        <v>0.01</v>
      </c>
      <c r="M2" s="2">
        <f>K2*F2</f>
        <v>4166666666.666666</v>
      </c>
      <c r="N2" s="2">
        <f>M2/31500000</f>
        <v>132.27513227513225</v>
      </c>
      <c r="O2" s="2">
        <f xml:space="preserve"> N2/(SQRT(2.65 * 9.81 * (L2^5)))</f>
        <v>2594303.3941206196</v>
      </c>
      <c r="P2" s="4">
        <v>5.3465672768652399E-4</v>
      </c>
      <c r="Q2" s="2">
        <f>(2.61* N2 * P2^(7/6))/(L2 ^ (3/2))</f>
        <v>52.586337028806618</v>
      </c>
      <c r="R2" s="2">
        <f>0.09801 * (L2/P2)</f>
        <v>1.833138814582812</v>
      </c>
      <c r="S2" s="2">
        <f>Q2/L2</f>
        <v>5258.633702880662</v>
      </c>
      <c r="T2" s="2">
        <f>R2/L2</f>
        <v>183.3138814582812</v>
      </c>
    </row>
    <row r="3" spans="1:20" s="2" customFormat="1" x14ac:dyDescent="0.2">
      <c r="A3" s="2">
        <v>2</v>
      </c>
      <c r="B3" s="2">
        <v>1</v>
      </c>
      <c r="C3" s="2" t="s">
        <v>0</v>
      </c>
      <c r="D3" s="3">
        <v>3.2000000000000001E-7</v>
      </c>
      <c r="E3" s="2">
        <v>50000</v>
      </c>
      <c r="F3" s="2">
        <f xml:space="preserve"> (1/3) * (E3^(2))</f>
        <v>833333333.33333325</v>
      </c>
      <c r="G3" s="3">
        <v>3.2000000000000001E-7</v>
      </c>
      <c r="H3" s="2">
        <v>5.0000000000000001E-4</v>
      </c>
      <c r="I3" s="2">
        <v>4.1000000000000002E-2</v>
      </c>
      <c r="J3" s="2">
        <v>0.5</v>
      </c>
      <c r="K3" s="2">
        <v>5</v>
      </c>
      <c r="L3" s="2">
        <v>0.01</v>
      </c>
      <c r="M3" s="2">
        <f>K3*F3</f>
        <v>4166666666.666666</v>
      </c>
      <c r="N3" s="2">
        <f>M3/31500000</f>
        <v>132.27513227513225</v>
      </c>
      <c r="O3" s="2">
        <f xml:space="preserve"> N3/(SQRT(2.65 * 9.81 * (L3^5)))</f>
        <v>2594303.3941206196</v>
      </c>
      <c r="P3" s="2">
        <v>5.3345699529745597E-4</v>
      </c>
      <c r="Q3" s="2">
        <f>(2.61* N3 * P3^(7/6))/(L3 ^ (3/2))</f>
        <v>52.44869603840727</v>
      </c>
      <c r="R3" s="2">
        <f>0.09801 * (L3/P3)</f>
        <v>1.8372615011890425</v>
      </c>
      <c r="S3" s="2">
        <f>Q3/L3</f>
        <v>5244.869603840727</v>
      </c>
      <c r="T3" s="2">
        <f>R3/L3</f>
        <v>183.72615011890426</v>
      </c>
    </row>
    <row r="4" spans="1:20" s="2" customFormat="1" x14ac:dyDescent="0.2">
      <c r="A4" s="2">
        <v>3</v>
      </c>
      <c r="B4" s="2">
        <v>1</v>
      </c>
      <c r="C4" s="2" t="s">
        <v>0</v>
      </c>
      <c r="D4" s="3">
        <v>3.1999999999999999E-6</v>
      </c>
      <c r="E4" s="2">
        <v>50000</v>
      </c>
      <c r="F4" s="2">
        <f t="shared" ref="F4:F5" si="0" xml:space="preserve"> (1/3) * (E4^(2))</f>
        <v>833333333.33333325</v>
      </c>
      <c r="G4" s="3">
        <v>3.1999999999999999E-6</v>
      </c>
      <c r="H4" s="2">
        <v>5.0000000000000001E-4</v>
      </c>
      <c r="I4" s="2">
        <v>4.1000000000000002E-2</v>
      </c>
      <c r="J4" s="2">
        <v>0.5</v>
      </c>
      <c r="K4" s="2">
        <v>5</v>
      </c>
      <c r="L4" s="2">
        <v>0.01</v>
      </c>
      <c r="M4" s="2">
        <f t="shared" ref="M4:M5" si="1">K4*F4</f>
        <v>4166666666.666666</v>
      </c>
      <c r="N4" s="2">
        <f t="shared" ref="N4:N5" si="2">M4/31500000</f>
        <v>132.27513227513225</v>
      </c>
      <c r="O4" s="2">
        <f t="shared" ref="O4:O5" si="3" xml:space="preserve"> N4/(SQRT(2.65 * 9.81 * (L4^5)))</f>
        <v>2594303.3941206196</v>
      </c>
      <c r="P4" s="2">
        <v>5.2159630644018696E-4</v>
      </c>
      <c r="Q4" s="2">
        <f t="shared" ref="Q4:Q5" si="4">(2.61* N4 * P4^(7/6))/(L4 ^ (3/2))</f>
        <v>51.090753025069588</v>
      </c>
      <c r="R4" s="2">
        <f t="shared" ref="R4:R5" si="5">0.09801 * (L4/P4)</f>
        <v>1.8790393794945155</v>
      </c>
      <c r="S4" s="2">
        <f t="shared" ref="S4:S5" si="6">Q4/L4</f>
        <v>5109.0753025069589</v>
      </c>
      <c r="T4" s="2">
        <f t="shared" ref="T4:T5" si="7">R4/L4</f>
        <v>187.90393794945155</v>
      </c>
    </row>
    <row r="5" spans="1:20" s="2" customFormat="1" x14ac:dyDescent="0.2">
      <c r="A5" s="2">
        <v>4</v>
      </c>
      <c r="B5" s="2">
        <v>1</v>
      </c>
      <c r="C5" s="2" t="s">
        <v>0</v>
      </c>
      <c r="D5" s="3">
        <v>1.0000000000000001E-5</v>
      </c>
      <c r="E5" s="2">
        <v>50000</v>
      </c>
      <c r="F5" s="2">
        <f t="shared" si="0"/>
        <v>833333333.33333325</v>
      </c>
      <c r="G5" s="3">
        <v>1.0000000000000001E-5</v>
      </c>
      <c r="H5" s="2">
        <v>5.0000000000000001E-4</v>
      </c>
      <c r="I5" s="2">
        <v>4.1000000000000002E-2</v>
      </c>
      <c r="J5" s="2">
        <v>0.5</v>
      </c>
      <c r="K5" s="2">
        <v>5</v>
      </c>
      <c r="L5" s="2">
        <v>0.01</v>
      </c>
      <c r="M5" s="2">
        <f t="shared" si="1"/>
        <v>4166666666.666666</v>
      </c>
      <c r="N5" s="2">
        <f t="shared" si="2"/>
        <v>132.27513227513225</v>
      </c>
      <c r="O5" s="2">
        <f t="shared" si="3"/>
        <v>2594303.3941206196</v>
      </c>
      <c r="P5" s="2">
        <v>5.0700487984795396E-4</v>
      </c>
      <c r="Q5" s="2">
        <f t="shared" si="4"/>
        <v>49.427222642760313</v>
      </c>
      <c r="R5" s="2">
        <f t="shared" si="5"/>
        <v>1.9331174885218518</v>
      </c>
      <c r="S5" s="2">
        <f t="shared" si="6"/>
        <v>4942.7222642760316</v>
      </c>
      <c r="T5" s="2">
        <f t="shared" si="7"/>
        <v>193.31174885218519</v>
      </c>
    </row>
    <row r="6" spans="1:20" s="2" customFormat="1" x14ac:dyDescent="0.2">
      <c r="A6" s="2">
        <v>5</v>
      </c>
      <c r="B6" s="2">
        <v>2</v>
      </c>
      <c r="C6" s="2" t="s">
        <v>2</v>
      </c>
      <c r="D6" s="3">
        <v>1</v>
      </c>
      <c r="E6" s="2">
        <v>50000</v>
      </c>
      <c r="F6" s="2">
        <f t="shared" ref="F6:F19" si="8" xml:space="preserve"> (1/3) * (E6^(2))</f>
        <v>833333333.33333325</v>
      </c>
      <c r="G6" s="3">
        <v>9.9999999999999995E-7</v>
      </c>
      <c r="H6" s="2">
        <v>5.0000000000000001E-4</v>
      </c>
      <c r="I6" s="2">
        <v>4.1000000000000002E-2</v>
      </c>
      <c r="J6" s="2">
        <v>0.5</v>
      </c>
      <c r="K6" s="2">
        <v>1</v>
      </c>
      <c r="L6" s="2">
        <v>0.01</v>
      </c>
      <c r="M6" s="2">
        <f t="shared" ref="M6:M19" si="9">K6*F6</f>
        <v>833333333.33333325</v>
      </c>
      <c r="N6" s="2">
        <f t="shared" ref="N6:N19" si="10">M6/31500000</f>
        <v>26.455026455026452</v>
      </c>
      <c r="O6" s="2">
        <f t="shared" ref="O6:O19" si="11" xml:space="preserve"> N6/(SQRT(2.65 * 9.81 * (L6^5)))</f>
        <v>518860.67882412398</v>
      </c>
      <c r="P6" s="2">
        <v>2.10597768553998E-3</v>
      </c>
      <c r="Q6" s="2">
        <f t="shared" ref="Q6:Q19" si="12">(2.61* N6 * P6^(7/6))/(L6 ^ (3/2))</f>
        <v>52.060871454695324</v>
      </c>
      <c r="R6" s="2">
        <f t="shared" ref="R6:R19" si="13">0.09801 * (L6/P6)</f>
        <v>0.4653895464940308</v>
      </c>
      <c r="S6" s="2">
        <f t="shared" ref="S6:S19" si="14">Q6/L6</f>
        <v>5206.0871454695325</v>
      </c>
      <c r="T6" s="2">
        <f t="shared" ref="T6:T19" si="15">R6/L6</f>
        <v>46.538954649403081</v>
      </c>
    </row>
    <row r="7" spans="1:20" s="2" customFormat="1" x14ac:dyDescent="0.2">
      <c r="A7" s="2">
        <v>6</v>
      </c>
      <c r="B7" s="2">
        <v>2</v>
      </c>
      <c r="C7" s="2" t="s">
        <v>2</v>
      </c>
      <c r="D7" s="3">
        <v>2.5</v>
      </c>
      <c r="E7" s="2">
        <v>50000</v>
      </c>
      <c r="F7" s="2">
        <f t="shared" si="8"/>
        <v>833333333.33333325</v>
      </c>
      <c r="G7" s="3">
        <v>9.9999999999999995E-7</v>
      </c>
      <c r="H7" s="2">
        <v>5.0000000000000001E-4</v>
      </c>
      <c r="I7" s="2">
        <v>4.1000000000000002E-2</v>
      </c>
      <c r="J7" s="2">
        <v>0.5</v>
      </c>
      <c r="K7" s="2">
        <v>2.5</v>
      </c>
      <c r="L7" s="2">
        <v>0.01</v>
      </c>
      <c r="M7" s="2">
        <f t="shared" si="9"/>
        <v>2083333333.333333</v>
      </c>
      <c r="N7" s="2">
        <f t="shared" si="10"/>
        <v>66.137566137566125</v>
      </c>
      <c r="O7" s="2">
        <f t="shared" si="11"/>
        <v>1297151.6970603098</v>
      </c>
      <c r="P7" s="2">
        <v>9.6020138729363601E-4</v>
      </c>
      <c r="Q7" s="2">
        <f t="shared" si="12"/>
        <v>52.060871442955296</v>
      </c>
      <c r="R7" s="2">
        <f t="shared" si="13"/>
        <v>1.0207233742521962</v>
      </c>
      <c r="S7" s="2">
        <f t="shared" si="14"/>
        <v>5206.0871442955295</v>
      </c>
      <c r="T7" s="2">
        <f t="shared" si="15"/>
        <v>102.07233742521962</v>
      </c>
    </row>
    <row r="8" spans="1:20" s="2" customFormat="1" x14ac:dyDescent="0.2">
      <c r="A8" s="2">
        <v>7</v>
      </c>
      <c r="B8" s="2">
        <v>2</v>
      </c>
      <c r="C8" s="2" t="s">
        <v>2</v>
      </c>
      <c r="D8" s="3">
        <v>7.5</v>
      </c>
      <c r="E8" s="2">
        <v>50000</v>
      </c>
      <c r="F8" s="2">
        <f t="shared" si="8"/>
        <v>833333333.33333325</v>
      </c>
      <c r="G8" s="3">
        <v>9.9999999999999995E-7</v>
      </c>
      <c r="H8" s="2">
        <v>5.0000000000000001E-4</v>
      </c>
      <c r="I8" s="2">
        <v>4.1000000000000002E-2</v>
      </c>
      <c r="J8" s="2">
        <v>0.5</v>
      </c>
      <c r="K8" s="2">
        <v>7.5</v>
      </c>
      <c r="L8" s="2">
        <v>0.01</v>
      </c>
      <c r="M8" s="2">
        <f t="shared" si="9"/>
        <v>6249999999.999999</v>
      </c>
      <c r="N8" s="2">
        <f t="shared" si="10"/>
        <v>198.41269841269838</v>
      </c>
      <c r="O8" s="2">
        <f t="shared" si="11"/>
        <v>3891455.0911809294</v>
      </c>
      <c r="P8" s="2">
        <v>3.74456396486493E-4</v>
      </c>
      <c r="Q8" s="2">
        <f t="shared" si="12"/>
        <v>52.060871443550887</v>
      </c>
      <c r="R8" s="2">
        <f t="shared" si="13"/>
        <v>2.6173941991543819</v>
      </c>
      <c r="S8" s="2">
        <f t="shared" si="14"/>
        <v>5206.0871443550886</v>
      </c>
      <c r="T8" s="2">
        <f t="shared" si="15"/>
        <v>261.73941991543819</v>
      </c>
    </row>
    <row r="9" spans="1:20" s="2" customFormat="1" x14ac:dyDescent="0.2">
      <c r="A9" s="2">
        <v>8</v>
      </c>
      <c r="B9" s="2">
        <v>2</v>
      </c>
      <c r="C9" s="2" t="s">
        <v>2</v>
      </c>
      <c r="D9" s="3">
        <v>10</v>
      </c>
      <c r="E9" s="2">
        <v>50000</v>
      </c>
      <c r="F9" s="2">
        <f t="shared" si="8"/>
        <v>833333333.33333325</v>
      </c>
      <c r="G9" s="3">
        <v>9.9999999999999995E-7</v>
      </c>
      <c r="H9" s="2">
        <v>5.0000000000000001E-4</v>
      </c>
      <c r="I9" s="2">
        <v>4.1000000000000002E-2</v>
      </c>
      <c r="J9" s="2">
        <v>0.5</v>
      </c>
      <c r="K9" s="2">
        <v>10</v>
      </c>
      <c r="L9" s="2">
        <v>0.01</v>
      </c>
      <c r="M9" s="2">
        <f t="shared" si="9"/>
        <v>8333333333.3333321</v>
      </c>
      <c r="N9" s="2">
        <f t="shared" si="10"/>
        <v>264.5502645502645</v>
      </c>
      <c r="O9" s="2">
        <f t="shared" si="11"/>
        <v>5188606.7882412393</v>
      </c>
      <c r="P9" s="2">
        <v>2.9262465049214302E-4</v>
      </c>
      <c r="Q9" s="2">
        <f t="shared" si="12"/>
        <v>52.060871446668024</v>
      </c>
      <c r="R9" s="2">
        <f t="shared" si="13"/>
        <v>3.3493418902052334</v>
      </c>
      <c r="S9" s="2">
        <f t="shared" si="14"/>
        <v>5206.0871446668025</v>
      </c>
      <c r="T9" s="2">
        <f t="shared" si="15"/>
        <v>334.93418902052332</v>
      </c>
    </row>
    <row r="10" spans="1:20" s="2" customFormat="1" x14ac:dyDescent="0.2">
      <c r="A10" s="2">
        <v>9</v>
      </c>
      <c r="B10" s="2">
        <v>3</v>
      </c>
      <c r="C10" s="2" t="s">
        <v>3</v>
      </c>
      <c r="D10" s="3">
        <v>2.1000000000000001E-2</v>
      </c>
      <c r="E10" s="2">
        <v>50000</v>
      </c>
      <c r="F10" s="2">
        <f t="shared" si="8"/>
        <v>833333333.33333325</v>
      </c>
      <c r="G10" s="3">
        <v>9.9999999999999995E-7</v>
      </c>
      <c r="H10" s="2">
        <v>5.0000000000000001E-4</v>
      </c>
      <c r="I10" s="2">
        <v>2.1000000000000001E-2</v>
      </c>
      <c r="J10" s="2">
        <v>0.5</v>
      </c>
      <c r="K10" s="2">
        <v>5</v>
      </c>
      <c r="L10" s="2">
        <v>0.01</v>
      </c>
      <c r="M10" s="2">
        <f t="shared" si="9"/>
        <v>4166666666.666666</v>
      </c>
      <c r="N10" s="2">
        <f t="shared" si="10"/>
        <v>132.27513227513225</v>
      </c>
      <c r="O10" s="2">
        <f t="shared" si="11"/>
        <v>2594303.3941206196</v>
      </c>
      <c r="P10" s="2">
        <v>9.3336662783258305E-4</v>
      </c>
      <c r="Q10" s="2">
        <f t="shared" si="12"/>
        <v>100.73483794176447</v>
      </c>
      <c r="R10" s="2">
        <f t="shared" si="13"/>
        <v>1.0500696840596699</v>
      </c>
      <c r="S10" s="2">
        <f t="shared" si="14"/>
        <v>10073.483794176447</v>
      </c>
      <c r="T10" s="2">
        <f t="shared" si="15"/>
        <v>105.00696840596699</v>
      </c>
    </row>
    <row r="11" spans="1:20" s="2" customFormat="1" x14ac:dyDescent="0.2">
      <c r="A11" s="2">
        <v>10</v>
      </c>
      <c r="B11" s="2">
        <v>3</v>
      </c>
      <c r="C11" s="2" t="s">
        <v>3</v>
      </c>
      <c r="D11" s="3">
        <v>3.1E-2</v>
      </c>
      <c r="E11" s="2">
        <v>50000</v>
      </c>
      <c r="F11" s="2">
        <f t="shared" si="8"/>
        <v>833333333.33333325</v>
      </c>
      <c r="G11" s="3">
        <v>9.9999999999999995E-7</v>
      </c>
      <c r="H11" s="2">
        <v>5.0000000000000001E-4</v>
      </c>
      <c r="I11" s="2">
        <v>3.1E-2</v>
      </c>
      <c r="J11" s="2">
        <v>0.5</v>
      </c>
      <c r="K11" s="2">
        <v>5</v>
      </c>
      <c r="L11" s="2">
        <v>0.01</v>
      </c>
      <c r="M11" s="2">
        <f t="shared" si="9"/>
        <v>4166666666.666666</v>
      </c>
      <c r="N11" s="2">
        <f t="shared" si="10"/>
        <v>132.27513227513225</v>
      </c>
      <c r="O11" s="2">
        <f t="shared" si="11"/>
        <v>2594303.3941206196</v>
      </c>
      <c r="P11" s="2">
        <v>6.7176787478820095E-4</v>
      </c>
      <c r="Q11" s="2">
        <f t="shared" si="12"/>
        <v>68.634290451256433</v>
      </c>
      <c r="R11" s="2">
        <f t="shared" si="13"/>
        <v>1.4589861122921544</v>
      </c>
      <c r="S11" s="2">
        <f t="shared" si="14"/>
        <v>6863.4290451256429</v>
      </c>
      <c r="T11" s="2">
        <f t="shared" si="15"/>
        <v>145.89861122921542</v>
      </c>
    </row>
    <row r="12" spans="1:20" s="2" customFormat="1" x14ac:dyDescent="0.2">
      <c r="A12" s="2">
        <v>11</v>
      </c>
      <c r="B12" s="2">
        <v>3</v>
      </c>
      <c r="C12" s="2" t="s">
        <v>3</v>
      </c>
      <c r="D12" s="3">
        <v>5.0999999999999997E-2</v>
      </c>
      <c r="E12" s="2">
        <v>50000</v>
      </c>
      <c r="F12" s="2">
        <f t="shared" si="8"/>
        <v>833333333.33333325</v>
      </c>
      <c r="G12" s="3">
        <v>9.9999999999999995E-7</v>
      </c>
      <c r="H12" s="2">
        <v>5.0000000000000001E-4</v>
      </c>
      <c r="I12" s="2">
        <v>5.0999999999999997E-2</v>
      </c>
      <c r="J12" s="2">
        <v>0.5</v>
      </c>
      <c r="K12" s="2">
        <v>5</v>
      </c>
      <c r="L12" s="2">
        <v>0.01</v>
      </c>
      <c r="M12" s="2">
        <f t="shared" si="9"/>
        <v>4166666666.666666</v>
      </c>
      <c r="N12" s="2">
        <f t="shared" si="10"/>
        <v>132.27513227513225</v>
      </c>
      <c r="O12" s="2">
        <f t="shared" si="11"/>
        <v>2594303.3941206196</v>
      </c>
      <c r="P12" s="2">
        <v>4.4040436745126498E-4</v>
      </c>
      <c r="Q12" s="2">
        <f t="shared" si="12"/>
        <v>41.938439362779427</v>
      </c>
      <c r="R12" s="2">
        <f t="shared" si="13"/>
        <v>2.2254547693795468</v>
      </c>
      <c r="S12" s="2">
        <f t="shared" si="14"/>
        <v>4193.8439362779427</v>
      </c>
      <c r="T12" s="2">
        <f t="shared" si="15"/>
        <v>222.54547693795467</v>
      </c>
    </row>
    <row r="13" spans="1:20" s="2" customFormat="1" x14ac:dyDescent="0.2">
      <c r="A13" s="2">
        <v>12</v>
      </c>
      <c r="B13" s="2">
        <v>3</v>
      </c>
      <c r="C13" s="2" t="s">
        <v>3</v>
      </c>
      <c r="D13" s="3">
        <v>6.0999999999999999E-2</v>
      </c>
      <c r="E13" s="2">
        <v>50000</v>
      </c>
      <c r="F13" s="2">
        <f t="shared" si="8"/>
        <v>833333333.33333325</v>
      </c>
      <c r="G13" s="3">
        <v>9.9999999999999995E-7</v>
      </c>
      <c r="H13" s="2">
        <v>5.0000000000000001E-4</v>
      </c>
      <c r="I13" s="2">
        <v>6.0999999999999999E-2</v>
      </c>
      <c r="J13" s="2">
        <v>0.5</v>
      </c>
      <c r="K13" s="2">
        <v>5</v>
      </c>
      <c r="L13" s="2">
        <v>0.01</v>
      </c>
      <c r="M13" s="2">
        <f t="shared" si="9"/>
        <v>4166666666.666666</v>
      </c>
      <c r="N13" s="2">
        <f t="shared" si="10"/>
        <v>132.27513227513225</v>
      </c>
      <c r="O13" s="2">
        <f t="shared" si="11"/>
        <v>2594303.3941206196</v>
      </c>
      <c r="P13" s="2">
        <v>3.7820516497595201E-4</v>
      </c>
      <c r="Q13" s="2">
        <f t="shared" si="12"/>
        <v>35.112957427284492</v>
      </c>
      <c r="R13" s="2">
        <f t="shared" si="13"/>
        <v>2.5914505955050062</v>
      </c>
      <c r="S13" s="2">
        <f t="shared" si="14"/>
        <v>3511.2957427284491</v>
      </c>
      <c r="T13" s="2">
        <f t="shared" si="15"/>
        <v>259.1450595505006</v>
      </c>
    </row>
    <row r="14" spans="1:20" s="2" customFormat="1" x14ac:dyDescent="0.2">
      <c r="A14" s="2">
        <v>13</v>
      </c>
      <c r="B14" s="2">
        <v>4</v>
      </c>
      <c r="C14" s="2" t="s">
        <v>4</v>
      </c>
      <c r="D14" s="3">
        <v>0.25</v>
      </c>
      <c r="E14" s="2">
        <v>50000</v>
      </c>
      <c r="F14" s="2">
        <f t="shared" si="8"/>
        <v>833333333.33333325</v>
      </c>
      <c r="G14" s="3">
        <v>9.9999999999999995E-7</v>
      </c>
      <c r="H14" s="2">
        <v>5.0000000000000001E-4</v>
      </c>
      <c r="I14" s="2">
        <v>4.1000000000000002E-2</v>
      </c>
      <c r="J14" s="2">
        <v>0.25</v>
      </c>
      <c r="K14" s="2">
        <v>5</v>
      </c>
      <c r="L14" s="2">
        <v>0.01</v>
      </c>
      <c r="M14" s="2">
        <f t="shared" si="9"/>
        <v>4166666666.666666</v>
      </c>
      <c r="N14" s="2">
        <f t="shared" si="10"/>
        <v>132.27513227513225</v>
      </c>
      <c r="O14" s="2">
        <f t="shared" si="11"/>
        <v>2594303.3941206196</v>
      </c>
      <c r="P14" s="2">
        <v>3.72856551311997E-4</v>
      </c>
      <c r="Q14" s="2">
        <f t="shared" si="12"/>
        <v>34.534310267152996</v>
      </c>
      <c r="R14" s="2">
        <f t="shared" si="13"/>
        <v>2.6286248600198978</v>
      </c>
      <c r="S14" s="2">
        <f t="shared" si="14"/>
        <v>3453.4310267152996</v>
      </c>
      <c r="T14" s="2">
        <f t="shared" si="15"/>
        <v>262.86248600198979</v>
      </c>
    </row>
    <row r="15" spans="1:20" s="2" customFormat="1" x14ac:dyDescent="0.2">
      <c r="A15" s="2">
        <v>14</v>
      </c>
      <c r="B15" s="2">
        <v>4</v>
      </c>
      <c r="C15" s="2" t="s">
        <v>4</v>
      </c>
      <c r="D15" s="3">
        <v>0.375</v>
      </c>
      <c r="E15" s="2">
        <v>50000</v>
      </c>
      <c r="F15" s="2">
        <f t="shared" si="8"/>
        <v>833333333.33333325</v>
      </c>
      <c r="G15" s="3">
        <v>9.9999999999999995E-7</v>
      </c>
      <c r="H15" s="2">
        <v>5.0000000000000001E-4</v>
      </c>
      <c r="I15" s="2">
        <v>4.1000000000000002E-2</v>
      </c>
      <c r="J15" s="2">
        <v>0.375</v>
      </c>
      <c r="K15" s="2">
        <v>5</v>
      </c>
      <c r="L15" s="2">
        <v>0.01</v>
      </c>
      <c r="M15" s="2">
        <f t="shared" si="9"/>
        <v>4166666666.666666</v>
      </c>
      <c r="N15" s="2">
        <f t="shared" si="10"/>
        <v>132.27513227513225</v>
      </c>
      <c r="O15" s="2">
        <f t="shared" si="11"/>
        <v>2594303.3941206196</v>
      </c>
      <c r="P15" s="2">
        <v>4.4641306603443801E-4</v>
      </c>
      <c r="Q15" s="2">
        <f t="shared" si="12"/>
        <v>42.606751727940932</v>
      </c>
      <c r="R15" s="2">
        <f t="shared" si="13"/>
        <v>2.195500254296749</v>
      </c>
      <c r="S15" s="2">
        <f t="shared" si="14"/>
        <v>4260.6751727940928</v>
      </c>
      <c r="T15" s="2">
        <f t="shared" si="15"/>
        <v>219.55002542967489</v>
      </c>
    </row>
    <row r="16" spans="1:20" s="2" customFormat="1" x14ac:dyDescent="0.2">
      <c r="A16" s="2">
        <v>15</v>
      </c>
      <c r="B16" s="2">
        <v>4</v>
      </c>
      <c r="C16" s="2" t="s">
        <v>4</v>
      </c>
      <c r="D16" s="2">
        <v>0.625</v>
      </c>
      <c r="E16" s="2">
        <v>50000</v>
      </c>
      <c r="F16" s="2">
        <f t="shared" si="8"/>
        <v>833333333.33333325</v>
      </c>
      <c r="G16" s="3">
        <v>9.9999999999999995E-7</v>
      </c>
      <c r="H16" s="2">
        <v>5.0000000000000001E-4</v>
      </c>
      <c r="I16" s="2">
        <v>4.1000000000000002E-2</v>
      </c>
      <c r="J16" s="2">
        <v>0.625</v>
      </c>
      <c r="K16" s="2">
        <v>5</v>
      </c>
      <c r="L16" s="2">
        <v>0.01</v>
      </c>
      <c r="M16" s="2">
        <f t="shared" si="9"/>
        <v>4166666666.666666</v>
      </c>
      <c r="N16" s="2">
        <f t="shared" si="10"/>
        <v>132.27513227513225</v>
      </c>
      <c r="O16" s="2">
        <f t="shared" si="11"/>
        <v>2594303.3941206196</v>
      </c>
      <c r="P16" s="2">
        <v>6.1516657838365E-4</v>
      </c>
      <c r="Q16" s="2">
        <f t="shared" si="12"/>
        <v>61.936058817770842</v>
      </c>
      <c r="R16" s="2">
        <f t="shared" si="13"/>
        <v>1.593226996458768</v>
      </c>
      <c r="S16" s="2">
        <f t="shared" si="14"/>
        <v>6193.6058817770845</v>
      </c>
      <c r="T16" s="2">
        <f t="shared" si="15"/>
        <v>159.32269964587678</v>
      </c>
    </row>
    <row r="17" spans="1:20" s="2" customFormat="1" x14ac:dyDescent="0.2">
      <c r="A17" s="2">
        <v>16</v>
      </c>
      <c r="B17" s="2">
        <v>4</v>
      </c>
      <c r="C17" s="2" t="s">
        <v>4</v>
      </c>
      <c r="D17" s="2">
        <v>0.75</v>
      </c>
      <c r="E17" s="2">
        <v>50000</v>
      </c>
      <c r="F17" s="2">
        <f t="shared" si="8"/>
        <v>833333333.33333325</v>
      </c>
      <c r="G17" s="3">
        <v>9.9999999999999995E-7</v>
      </c>
      <c r="H17" s="2">
        <v>5.0000000000000001E-4</v>
      </c>
      <c r="I17" s="2">
        <v>4.1000000000000002E-2</v>
      </c>
      <c r="J17" s="2">
        <v>0.75</v>
      </c>
      <c r="K17" s="2">
        <v>5</v>
      </c>
      <c r="L17" s="2">
        <v>0.01</v>
      </c>
      <c r="M17" s="2">
        <f t="shared" si="9"/>
        <v>4166666666.666666</v>
      </c>
      <c r="N17" s="2">
        <f t="shared" si="10"/>
        <v>132.27513227513225</v>
      </c>
      <c r="O17" s="2">
        <f t="shared" si="11"/>
        <v>2594303.3941206196</v>
      </c>
      <c r="P17" s="2">
        <v>6.9985518860994395E-4</v>
      </c>
      <c r="Q17" s="2">
        <f t="shared" si="12"/>
        <v>71.993772226070902</v>
      </c>
      <c r="R17" s="2">
        <f t="shared" si="13"/>
        <v>1.4004325694100801</v>
      </c>
      <c r="S17" s="2">
        <f t="shared" si="14"/>
        <v>7199.3772226070905</v>
      </c>
      <c r="T17" s="2">
        <f t="shared" si="15"/>
        <v>140.043256941008</v>
      </c>
    </row>
    <row r="18" spans="1:20" s="2" customFormat="1" x14ac:dyDescent="0.2">
      <c r="A18" s="2">
        <v>0</v>
      </c>
      <c r="B18" s="2" t="s">
        <v>21</v>
      </c>
      <c r="C18" s="2" t="s">
        <v>21</v>
      </c>
      <c r="D18" s="3" t="s">
        <v>21</v>
      </c>
      <c r="E18" s="2">
        <v>50000</v>
      </c>
      <c r="F18" s="2">
        <f t="shared" si="8"/>
        <v>833333333.33333325</v>
      </c>
      <c r="G18" s="3">
        <v>9.9999999999999995E-7</v>
      </c>
      <c r="H18" s="2">
        <v>5.0000000000000001E-4</v>
      </c>
      <c r="I18" s="2">
        <v>4.1000000000000002E-2</v>
      </c>
      <c r="J18" s="2">
        <v>0.5</v>
      </c>
      <c r="K18" s="2">
        <v>5</v>
      </c>
      <c r="L18" s="2">
        <v>0.01</v>
      </c>
      <c r="M18" s="2">
        <f t="shared" si="9"/>
        <v>4166666666.666666</v>
      </c>
      <c r="N18" s="2">
        <f t="shared" si="10"/>
        <v>132.27513227513225</v>
      </c>
      <c r="O18" s="2">
        <f t="shared" si="11"/>
        <v>2594303.3941206196</v>
      </c>
      <c r="P18" s="4">
        <v>5.3007414140301902E-4</v>
      </c>
      <c r="Q18" s="2">
        <f t="shared" si="12"/>
        <v>52.060871447543619</v>
      </c>
      <c r="R18" s="2">
        <f t="shared" si="13"/>
        <v>1.848986629315357</v>
      </c>
      <c r="S18" s="2">
        <f t="shared" si="14"/>
        <v>5206.0871447543614</v>
      </c>
      <c r="T18" s="2">
        <f t="shared" si="15"/>
        <v>184.89866293153568</v>
      </c>
    </row>
    <row r="19" spans="1:20" x14ac:dyDescent="0.2">
      <c r="A19" s="2">
        <v>17</v>
      </c>
      <c r="B19" s="2" t="s">
        <v>22</v>
      </c>
      <c r="C19" s="2" t="s">
        <v>1</v>
      </c>
      <c r="D19" s="3">
        <v>9.9999999999999995E-7</v>
      </c>
      <c r="E19" s="2">
        <v>50000</v>
      </c>
      <c r="F19" s="2">
        <f t="shared" si="8"/>
        <v>833333333.33333325</v>
      </c>
      <c r="G19" s="3">
        <v>9.9999999999999995E-7</v>
      </c>
      <c r="H19" s="2">
        <v>5.0000000000000004E-6</v>
      </c>
      <c r="I19" s="2">
        <v>4.1000000000000002E-2</v>
      </c>
      <c r="J19" s="2">
        <v>0.5</v>
      </c>
      <c r="K19" s="2">
        <v>5</v>
      </c>
      <c r="L19" s="2">
        <v>0.01</v>
      </c>
      <c r="M19" s="2">
        <f t="shared" si="9"/>
        <v>4166666666.666666</v>
      </c>
      <c r="N19" s="2">
        <f t="shared" si="10"/>
        <v>132.27513227513225</v>
      </c>
      <c r="O19" s="2">
        <f t="shared" si="11"/>
        <v>2594303.3941206196</v>
      </c>
      <c r="P19" s="4">
        <v>2.2055712312489002E-2</v>
      </c>
      <c r="Q19" s="2">
        <f t="shared" si="12"/>
        <v>4032.3663468202039</v>
      </c>
      <c r="R19" s="2">
        <f t="shared" si="13"/>
        <v>4.443746754191296E-2</v>
      </c>
      <c r="S19" s="2">
        <f t="shared" si="14"/>
        <v>403236.63468202041</v>
      </c>
      <c r="T19" s="2">
        <f t="shared" si="15"/>
        <v>4.4437467541912961</v>
      </c>
    </row>
    <row r="20" spans="1:20" x14ac:dyDescent="0.2">
      <c r="A20" s="2"/>
      <c r="P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2023-02-23T18:42:16Z</dcterms:created>
  <dcterms:modified xsi:type="dcterms:W3CDTF">2023-04-06T22:56:51Z</dcterms:modified>
</cp:coreProperties>
</file>