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gan/Desktop/PhD_Research/WGBS_MethPipe_Islet_Cells/"/>
    </mc:Choice>
  </mc:AlternateContent>
  <xr:revisionPtr revIDLastSave="0" documentId="8_{24F4DD7B-BB99-4145-A9F3-481F6FBE62CE}" xr6:coauthVersionLast="36" xr6:coauthVersionMax="36" xr10:uidLastSave="{00000000-0000-0000-0000-000000000000}"/>
  <bookViews>
    <workbookView xWindow="0" yWindow="460" windowWidth="28800" windowHeight="16880" xr2:uid="{87A2ED51-2E7D-5C42-8951-CE19039E01C9}"/>
  </bookViews>
  <sheets>
    <sheet name="DNA Concentration" sheetId="1" r:id="rId1"/>
    <sheet name="Inventory" sheetId="2" r:id="rId2"/>
  </sheets>
  <definedNames>
    <definedName name="_20200827_UW_100_islets_DNA" localSheetId="0">'DNA Concentration'!$B$1:$O$2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C19" i="1"/>
  <c r="C20" i="1"/>
  <c r="C21" i="1"/>
  <c r="C22" i="1"/>
  <c r="C23" i="1"/>
  <c r="C24" i="1"/>
  <c r="C25" i="1"/>
  <c r="C18" i="1"/>
  <c r="J19" i="1"/>
  <c r="J20" i="1" s="1"/>
  <c r="O20" i="1"/>
  <c r="O19" i="1"/>
  <c r="L20" i="1"/>
  <c r="L19" i="1"/>
  <c r="J18" i="1"/>
  <c r="H19" i="1"/>
  <c r="F9" i="1" l="1"/>
  <c r="F11" i="1"/>
  <c r="F10" i="1"/>
  <c r="F8" i="1"/>
  <c r="Q4" i="1" l="1"/>
  <c r="Q5" i="1"/>
  <c r="Q2" i="1" l="1"/>
  <c r="Q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214A2E-BE7F-C243-95D8-D696C6BBB17B}" name="20200827-UW-100 islets-DNA" type="6" refreshedVersion="6" background="1" saveData="1">
    <textPr sourceFile="/Users/isletcore/Desktop/20200827-UW-100 islets-DNA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<sst xmlns="http://schemas.openxmlformats.org/spreadsheetml/2006/main" count="69" uniqueCount="65">
  <si>
    <t>Sample ID</t>
  </si>
  <si>
    <t>User ID</t>
  </si>
  <si>
    <t xml:space="preserve">Date </t>
  </si>
  <si>
    <t xml:space="preserve">Time </t>
  </si>
  <si>
    <t xml:space="preserve">A260 </t>
  </si>
  <si>
    <t xml:space="preserve">A280 </t>
  </si>
  <si>
    <t xml:space="preserve">260/280 </t>
  </si>
  <si>
    <t xml:space="preserve">260/230 </t>
  </si>
  <si>
    <t xml:space="preserve">Constant </t>
  </si>
  <si>
    <t>Cursor Pos.</t>
  </si>
  <si>
    <t>Cursor abs.</t>
  </si>
  <si>
    <t>340 raw</t>
  </si>
  <si>
    <t>Default</t>
  </si>
  <si>
    <t>20200827-15877725-UW-100 islets</t>
  </si>
  <si>
    <t>* the islets were small</t>
  </si>
  <si>
    <t>#</t>
  </si>
  <si>
    <t>20200902-15942269-SC-100 islets</t>
  </si>
  <si>
    <t>20201117-16423389-SL-150 islets</t>
  </si>
  <si>
    <t>20201117-16734549-SL-150 islets</t>
  </si>
  <si>
    <t>150 islets were isolated on 11/17/2020</t>
  </si>
  <si>
    <t>20201112-RRIDSAMN16734549-ND-37yM-SL</t>
  </si>
  <si>
    <t>20201014-RRIDSAMN16423389-ND-55yM-SL</t>
  </si>
  <si>
    <t>100 islets were isolated on 09/02/2020. The islets were small</t>
  </si>
  <si>
    <t>20200901-RRIDSAMN15942269-ND-63yF-SC</t>
  </si>
  <si>
    <t>100 islets were isolated on 08/27/2020. The islets were big</t>
  </si>
  <si>
    <t>20200825-RRIDSAMN15877725-ND-31yM-UW</t>
  </si>
  <si>
    <t>Exocrine tissue</t>
  </si>
  <si>
    <t>400 islets</t>
  </si>
  <si>
    <t>300 islets</t>
  </si>
  <si>
    <t>200 islets</t>
  </si>
  <si>
    <t>150 islets</t>
  </si>
  <si>
    <t>100 islets</t>
  </si>
  <si>
    <t>Comments</t>
  </si>
  <si>
    <t>Samples Availability</t>
  </si>
  <si>
    <t>UNOS ID</t>
  </si>
  <si>
    <t>Sample #</t>
  </si>
  <si>
    <t>Concentration (ng/μL)</t>
  </si>
  <si>
    <t>Total DNA (μg)</t>
  </si>
  <si>
    <t>Total volume (μL)</t>
  </si>
  <si>
    <t>Demographics</t>
  </si>
  <si>
    <t>31yM</t>
  </si>
  <si>
    <t>63yF</t>
  </si>
  <si>
    <t>55yM</t>
  </si>
  <si>
    <t>37yM</t>
  </si>
  <si>
    <t>Tagmentation Reaction</t>
  </si>
  <si>
    <t>DNA</t>
  </si>
  <si>
    <t>H20</t>
  </si>
  <si>
    <t>5X Tris-DMF</t>
  </si>
  <si>
    <t>Assembled Transposome</t>
  </si>
  <si>
    <t>(129.8)(x) = (40)(10)</t>
  </si>
  <si>
    <t>(126.9)(x) = (40)(10)</t>
  </si>
  <si>
    <t>(161)(x) = (40)(10)</t>
  </si>
  <si>
    <t>1A</t>
  </si>
  <si>
    <t>1B</t>
  </si>
  <si>
    <t>2A</t>
  </si>
  <si>
    <t>2B</t>
  </si>
  <si>
    <t>3A</t>
  </si>
  <si>
    <t>3B</t>
  </si>
  <si>
    <t>4A</t>
  </si>
  <si>
    <t>4B</t>
  </si>
  <si>
    <t xml:space="preserve">Remaining volume </t>
  </si>
  <si>
    <t>2 technical replicates/individual</t>
  </si>
  <si>
    <t xml:space="preserve">Tn5-based BS-seq: Pancreatic Islets (Individuals 1-4) </t>
  </si>
  <si>
    <t xml:space="preserve">DNA input amount for tagmentation reaction is 80 ng </t>
  </si>
  <si>
    <t>Prepped 40 ng/ul working stocks, stored at -20C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</si>
</sst>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1" fillId="3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4" fontId="0" fillId="0" borderId="0" xfId="0" applyNumberFormat="1"/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0827-UW-100 islets-DNA" connectionId="1" xr16:uid="{24146DD1-7C26-0149-9B59-12ED20760F6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782D-D5B5-0545-A2C9-3A2ADF587AE1}">
  <dimension ref="A1:R31"/>
  <sheetViews>
    <sheetView tabSelected="1" zoomScale="98" zoomScaleNormal="98" workbookViewId="0">
      <selection activeCell="B11" sqref="B11"/>
    </sheetView>
  </sheetViews>
  <sheetFormatPr baseColWidth="10" defaultColWidth="11" defaultRowHeight="16" x14ac:dyDescent="0.2"/>
  <cols>
    <col min="2" max="2" width="32.1640625" customWidth="1"/>
    <col min="3" max="3" width="8.6640625" customWidth="1"/>
    <col min="4" max="4" width="12.1640625" customWidth="1"/>
    <col min="5" max="5" width="21.5" customWidth="1"/>
    <col min="6" max="7" width="20.6640625" style="1" customWidth="1"/>
    <col min="8" max="9" width="6.1640625" bestFit="1" customWidth="1"/>
    <col min="10" max="11" width="8.5" style="1" bestFit="1" customWidth="1"/>
    <col min="12" max="12" width="8.83203125" bestFit="1" customWidth="1"/>
    <col min="13" max="14" width="10.1640625" bestFit="1" customWidth="1"/>
    <col min="15" max="15" width="9.5" customWidth="1"/>
    <col min="16" max="16" width="15.5" style="1" customWidth="1"/>
    <col min="17" max="17" width="15" style="1" customWidth="1"/>
  </cols>
  <sheetData>
    <row r="1" spans="1:18" x14ac:dyDescent="0.2">
      <c r="A1" s="9" t="s">
        <v>35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36</v>
      </c>
      <c r="G1" s="9" t="s">
        <v>39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38</v>
      </c>
      <c r="Q1" s="9" t="s">
        <v>37</v>
      </c>
    </row>
    <row r="2" spans="1:18" x14ac:dyDescent="0.2">
      <c r="A2" s="1">
        <v>1</v>
      </c>
      <c r="B2" s="5" t="s">
        <v>13</v>
      </c>
      <c r="C2" s="1" t="s">
        <v>12</v>
      </c>
      <c r="D2" s="3">
        <v>44070</v>
      </c>
      <c r="E2" s="4">
        <v>0.57222222222222219</v>
      </c>
      <c r="F2" s="2">
        <v>129.79</v>
      </c>
      <c r="G2" s="2" t="s">
        <v>40</v>
      </c>
      <c r="H2" s="1">
        <v>2.5960000000000001</v>
      </c>
      <c r="I2" s="1">
        <v>1.355</v>
      </c>
      <c r="J2" s="1">
        <v>1.92</v>
      </c>
      <c r="K2" s="1">
        <v>2.16</v>
      </c>
      <c r="L2" s="1">
        <v>50</v>
      </c>
      <c r="M2" s="1">
        <v>230</v>
      </c>
      <c r="N2" s="1">
        <v>1.2010000000000001</v>
      </c>
      <c r="O2" s="1">
        <v>3.2000000000000001E-2</v>
      </c>
      <c r="P2" s="1">
        <v>20</v>
      </c>
      <c r="Q2" s="2">
        <f>F2*P2/1000</f>
        <v>2.5957999999999997</v>
      </c>
    </row>
    <row r="3" spans="1:18" x14ac:dyDescent="0.2">
      <c r="A3" s="1">
        <v>2</v>
      </c>
      <c r="B3" s="5" t="s">
        <v>16</v>
      </c>
      <c r="C3" s="1" t="s">
        <v>12</v>
      </c>
      <c r="D3" s="3">
        <v>44076</v>
      </c>
      <c r="E3" s="4">
        <v>0.62430555555555556</v>
      </c>
      <c r="F3" s="2">
        <v>35.58</v>
      </c>
      <c r="G3" s="2" t="s">
        <v>41</v>
      </c>
      <c r="H3" s="1">
        <v>0.71199999999999997</v>
      </c>
      <c r="I3" s="1">
        <v>0.38700000000000001</v>
      </c>
      <c r="J3" s="1">
        <v>1.84</v>
      </c>
      <c r="K3" s="1">
        <v>1.55</v>
      </c>
      <c r="L3" s="1">
        <v>50</v>
      </c>
      <c r="M3" s="1">
        <v>230</v>
      </c>
      <c r="N3" s="1">
        <v>0.45800000000000002</v>
      </c>
      <c r="O3" s="1">
        <v>-1E-3</v>
      </c>
      <c r="P3" s="1">
        <v>20</v>
      </c>
      <c r="Q3" s="2">
        <f>F3*P3/1000</f>
        <v>0.7115999999999999</v>
      </c>
      <c r="R3" t="s">
        <v>14</v>
      </c>
    </row>
    <row r="4" spans="1:18" x14ac:dyDescent="0.2">
      <c r="A4" s="1">
        <v>3</v>
      </c>
      <c r="B4" s="5" t="s">
        <v>17</v>
      </c>
      <c r="C4" s="1" t="s">
        <v>12</v>
      </c>
      <c r="D4" s="3">
        <v>44152</v>
      </c>
      <c r="E4" s="4">
        <v>0.60625000000000007</v>
      </c>
      <c r="F4" s="2">
        <v>126.86</v>
      </c>
      <c r="G4" s="2" t="s">
        <v>42</v>
      </c>
      <c r="H4" s="1">
        <v>2.5369999999999999</v>
      </c>
      <c r="I4" s="1">
        <v>1.3140000000000001</v>
      </c>
      <c r="J4" s="1">
        <v>1.93</v>
      </c>
      <c r="K4" s="1">
        <v>1.55</v>
      </c>
      <c r="L4" s="1">
        <v>50</v>
      </c>
      <c r="M4" s="1">
        <v>230</v>
      </c>
      <c r="N4" s="1">
        <v>1.64</v>
      </c>
      <c r="O4" s="1">
        <v>-1.429</v>
      </c>
      <c r="P4" s="1">
        <v>20</v>
      </c>
      <c r="Q4" s="2">
        <f t="shared" ref="Q4:Q5" si="0">F4*P4/1000</f>
        <v>2.5371999999999999</v>
      </c>
    </row>
    <row r="5" spans="1:18" x14ac:dyDescent="0.2">
      <c r="A5" s="1">
        <v>4</v>
      </c>
      <c r="B5" s="5" t="s">
        <v>18</v>
      </c>
      <c r="C5" s="1" t="s">
        <v>12</v>
      </c>
      <c r="D5" s="3">
        <v>44152</v>
      </c>
      <c r="E5" s="4">
        <v>0.6069444444444444</v>
      </c>
      <c r="F5" s="2">
        <v>161.03</v>
      </c>
      <c r="G5" s="2" t="s">
        <v>43</v>
      </c>
      <c r="H5" s="1">
        <v>3.2210000000000001</v>
      </c>
      <c r="I5" s="1">
        <v>1.7310000000000001</v>
      </c>
      <c r="J5" s="1">
        <v>1.86</v>
      </c>
      <c r="K5" s="1">
        <v>1.55</v>
      </c>
      <c r="L5" s="1">
        <v>50</v>
      </c>
      <c r="M5" s="1">
        <v>230</v>
      </c>
      <c r="N5" s="1">
        <v>2.0790000000000002</v>
      </c>
      <c r="O5" s="1">
        <v>5.0999999999999997E-2</v>
      </c>
      <c r="P5" s="1">
        <v>20</v>
      </c>
      <c r="Q5" s="2">
        <f t="shared" si="0"/>
        <v>3.2206000000000001</v>
      </c>
    </row>
    <row r="6" spans="1:18" x14ac:dyDescent="0.2">
      <c r="H6" s="1"/>
      <c r="I6" s="1"/>
      <c r="L6" s="1"/>
      <c r="M6" s="1"/>
      <c r="N6" s="1"/>
      <c r="O6" s="1"/>
    </row>
    <row r="7" spans="1:18" x14ac:dyDescent="0.2">
      <c r="F7" s="1">
        <v>90</v>
      </c>
      <c r="H7" s="1"/>
      <c r="I7" s="1"/>
      <c r="L7" s="1"/>
      <c r="M7" s="1"/>
      <c r="N7" s="1"/>
      <c r="O7" s="1"/>
    </row>
    <row r="8" spans="1:18" x14ac:dyDescent="0.2">
      <c r="F8" s="1">
        <f>F2/F7</f>
        <v>1.4421111111111111</v>
      </c>
    </row>
    <row r="9" spans="1:18" x14ac:dyDescent="0.2">
      <c r="F9" s="1">
        <f>F7/F3</f>
        <v>2.5295109612141653</v>
      </c>
    </row>
    <row r="10" spans="1:18" x14ac:dyDescent="0.2">
      <c r="F10" s="1">
        <f>F4/F7</f>
        <v>1.4095555555555555</v>
      </c>
    </row>
    <row r="11" spans="1:18" x14ac:dyDescent="0.2">
      <c r="F11" s="1">
        <f>F5/F7</f>
        <v>1.7892222222222223</v>
      </c>
    </row>
    <row r="14" spans="1:18" x14ac:dyDescent="0.2">
      <c r="A14" s="18">
        <v>44158</v>
      </c>
      <c r="B14" t="s">
        <v>62</v>
      </c>
      <c r="F14"/>
      <c r="G14"/>
    </row>
    <row r="15" spans="1:18" x14ac:dyDescent="0.2">
      <c r="B15" t="s">
        <v>44</v>
      </c>
      <c r="F15"/>
      <c r="G15"/>
    </row>
    <row r="16" spans="1:18" x14ac:dyDescent="0.2">
      <c r="F16"/>
      <c r="G16"/>
      <c r="J16"/>
      <c r="K16"/>
    </row>
    <row r="17" spans="1:15" x14ac:dyDescent="0.2">
      <c r="B17" s="19" t="s">
        <v>45</v>
      </c>
      <c r="C17" s="19" t="s">
        <v>46</v>
      </c>
      <c r="D17" s="19" t="s">
        <v>47</v>
      </c>
      <c r="E17" s="19" t="s">
        <v>48</v>
      </c>
      <c r="F17"/>
      <c r="G17">
        <v>1</v>
      </c>
      <c r="H17" s="1"/>
      <c r="I17" s="1"/>
      <c r="J17">
        <v>2</v>
      </c>
      <c r="K17"/>
      <c r="L17">
        <v>3</v>
      </c>
      <c r="N17" s="1"/>
      <c r="O17" s="1">
        <v>4</v>
      </c>
    </row>
    <row r="18" spans="1:15" x14ac:dyDescent="0.2">
      <c r="A18" t="s">
        <v>52</v>
      </c>
      <c r="B18">
        <v>2</v>
      </c>
      <c r="C18">
        <f>50 - SUM(D18,E18, B18)</f>
        <v>35.5</v>
      </c>
      <c r="D18">
        <v>10</v>
      </c>
      <c r="E18">
        <v>2.5</v>
      </c>
      <c r="F18"/>
      <c r="G18"/>
      <c r="H18" s="1" t="s">
        <v>49</v>
      </c>
      <c r="I18" s="1"/>
      <c r="J18">
        <f>80/35.6</f>
        <v>2.2471910112359548</v>
      </c>
      <c r="K18"/>
      <c r="L18" t="s">
        <v>50</v>
      </c>
      <c r="N18" s="1"/>
      <c r="O18" s="1" t="s">
        <v>51</v>
      </c>
    </row>
    <row r="19" spans="1:15" x14ac:dyDescent="0.2">
      <c r="A19" t="s">
        <v>53</v>
      </c>
      <c r="B19">
        <v>2</v>
      </c>
      <c r="C19">
        <f t="shared" ref="C19:C25" si="1">50 - SUM(D19,E19, B19)</f>
        <v>35.5</v>
      </c>
      <c r="D19">
        <v>10</v>
      </c>
      <c r="E19">
        <v>2.5</v>
      </c>
      <c r="F19"/>
      <c r="G19"/>
      <c r="H19" s="20">
        <f>400/129.8</f>
        <v>3.0816640986132509</v>
      </c>
      <c r="I19" s="20"/>
      <c r="J19" s="20">
        <f>J18*2</f>
        <v>4.4943820224719095</v>
      </c>
      <c r="K19" s="20"/>
      <c r="L19" s="20">
        <f>400/126.9</f>
        <v>3.1520882584712369</v>
      </c>
      <c r="M19" s="20"/>
      <c r="N19" s="21"/>
      <c r="O19" s="21">
        <f>400/161</f>
        <v>2.4844720496894408</v>
      </c>
    </row>
    <row r="20" spans="1:15" x14ac:dyDescent="0.2">
      <c r="A20" t="s">
        <v>54</v>
      </c>
      <c r="B20">
        <v>2.25</v>
      </c>
      <c r="C20">
        <f t="shared" si="1"/>
        <v>35.25</v>
      </c>
      <c r="D20">
        <v>10</v>
      </c>
      <c r="E20">
        <v>2.5</v>
      </c>
      <c r="F20"/>
      <c r="G20"/>
      <c r="H20" s="20">
        <f>10-H19</f>
        <v>6.9183359013867491</v>
      </c>
      <c r="I20" s="20"/>
      <c r="J20" s="20">
        <f>10-J19</f>
        <v>5.5056179775280905</v>
      </c>
      <c r="K20" s="20"/>
      <c r="L20" s="20">
        <f>10-L19</f>
        <v>6.8479117415287636</v>
      </c>
      <c r="M20" s="20"/>
      <c r="N20" s="21"/>
      <c r="O20" s="21">
        <f>10-O19</f>
        <v>7.5155279503105596</v>
      </c>
    </row>
    <row r="21" spans="1:15" x14ac:dyDescent="0.2">
      <c r="A21" t="s">
        <v>55</v>
      </c>
      <c r="B21">
        <v>2.25</v>
      </c>
      <c r="C21">
        <f t="shared" si="1"/>
        <v>35.25</v>
      </c>
      <c r="D21">
        <v>10</v>
      </c>
      <c r="E21">
        <v>2.5</v>
      </c>
      <c r="F21"/>
      <c r="G21"/>
      <c r="J21"/>
      <c r="K21"/>
    </row>
    <row r="22" spans="1:15" x14ac:dyDescent="0.2">
      <c r="A22" t="s">
        <v>56</v>
      </c>
      <c r="B22">
        <v>2</v>
      </c>
      <c r="C22">
        <f t="shared" si="1"/>
        <v>35.5</v>
      </c>
      <c r="D22">
        <v>10</v>
      </c>
      <c r="E22">
        <v>2.5</v>
      </c>
      <c r="F22"/>
      <c r="G22" t="s">
        <v>60</v>
      </c>
      <c r="J22"/>
      <c r="K22"/>
    </row>
    <row r="23" spans="1:15" x14ac:dyDescent="0.2">
      <c r="A23" t="s">
        <v>57</v>
      </c>
      <c r="B23">
        <v>2</v>
      </c>
      <c r="C23">
        <f t="shared" si="1"/>
        <v>35.5</v>
      </c>
      <c r="D23">
        <v>10</v>
      </c>
      <c r="E23">
        <v>2.5</v>
      </c>
      <c r="F23"/>
      <c r="G23">
        <v>1</v>
      </c>
      <c r="H23">
        <v>6.92</v>
      </c>
      <c r="J23"/>
      <c r="K23"/>
    </row>
    <row r="24" spans="1:15" x14ac:dyDescent="0.2">
      <c r="A24" t="s">
        <v>58</v>
      </c>
      <c r="B24">
        <v>2</v>
      </c>
      <c r="C24">
        <f t="shared" si="1"/>
        <v>35.5</v>
      </c>
      <c r="D24">
        <v>10</v>
      </c>
      <c r="E24">
        <v>2.5</v>
      </c>
      <c r="F24"/>
      <c r="G24">
        <v>2</v>
      </c>
      <c r="H24">
        <v>5.51</v>
      </c>
      <c r="J24"/>
      <c r="K24"/>
    </row>
    <row r="25" spans="1:15" x14ac:dyDescent="0.2">
      <c r="A25" t="s">
        <v>59</v>
      </c>
      <c r="B25">
        <v>2</v>
      </c>
      <c r="C25">
        <f t="shared" si="1"/>
        <v>35.5</v>
      </c>
      <c r="D25">
        <v>10</v>
      </c>
      <c r="E25">
        <v>2.5</v>
      </c>
      <c r="F25"/>
      <c r="G25">
        <v>3</v>
      </c>
      <c r="H25">
        <v>6.85</v>
      </c>
      <c r="J25"/>
      <c r="K25"/>
    </row>
    <row r="26" spans="1:15" x14ac:dyDescent="0.2">
      <c r="F26"/>
      <c r="G26">
        <v>4</v>
      </c>
      <c r="H26">
        <v>7.52</v>
      </c>
      <c r="J26"/>
      <c r="K26"/>
    </row>
    <row r="27" spans="1:15" x14ac:dyDescent="0.2">
      <c r="A27" t="s">
        <v>61</v>
      </c>
      <c r="F27"/>
      <c r="G27"/>
      <c r="J27"/>
      <c r="K27"/>
    </row>
    <row r="28" spans="1:15" x14ac:dyDescent="0.2">
      <c r="A28" t="s">
        <v>63</v>
      </c>
      <c r="F28"/>
      <c r="G28"/>
      <c r="J28"/>
      <c r="K28"/>
    </row>
    <row r="29" spans="1:15" x14ac:dyDescent="0.2">
      <c r="A29" t="s">
        <v>64</v>
      </c>
      <c r="F29"/>
      <c r="G29"/>
      <c r="J29"/>
      <c r="K29"/>
    </row>
    <row r="30" spans="1:15" x14ac:dyDescent="0.2">
      <c r="F30"/>
      <c r="G30"/>
      <c r="J30"/>
      <c r="K30"/>
    </row>
    <row r="31" spans="1:15" x14ac:dyDescent="0.2">
      <c r="F31"/>
      <c r="G31"/>
      <c r="J31"/>
      <c r="K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3E25-3B0F-438A-9D98-CFC6C6A307A7}">
  <dimension ref="A1:I6"/>
  <sheetViews>
    <sheetView workbookViewId="0">
      <selection activeCell="I15" sqref="I15"/>
    </sheetView>
  </sheetViews>
  <sheetFormatPr baseColWidth="10" defaultColWidth="11" defaultRowHeight="16" x14ac:dyDescent="0.2"/>
  <cols>
    <col min="1" max="1" width="8.6640625" style="1" customWidth="1"/>
    <col min="2" max="2" width="46.83203125" bestFit="1" customWidth="1"/>
    <col min="3" max="8" width="15.33203125" customWidth="1"/>
    <col min="9" max="9" width="50.6640625" bestFit="1" customWidth="1"/>
  </cols>
  <sheetData>
    <row r="1" spans="1:9" x14ac:dyDescent="0.2">
      <c r="A1" s="11" t="s">
        <v>15</v>
      </c>
      <c r="B1" s="13" t="s">
        <v>34</v>
      </c>
      <c r="C1" s="15" t="s">
        <v>33</v>
      </c>
      <c r="D1" s="16"/>
      <c r="E1" s="16"/>
      <c r="F1" s="16"/>
      <c r="G1" s="16"/>
      <c r="H1" s="17"/>
      <c r="I1" s="11" t="s">
        <v>32</v>
      </c>
    </row>
    <row r="2" spans="1:9" x14ac:dyDescent="0.2">
      <c r="A2" s="12"/>
      <c r="B2" s="14"/>
      <c r="C2" s="10" t="s">
        <v>31</v>
      </c>
      <c r="D2" s="10" t="s">
        <v>30</v>
      </c>
      <c r="E2" s="10" t="s">
        <v>29</v>
      </c>
      <c r="F2" s="10" t="s">
        <v>28</v>
      </c>
      <c r="G2" s="10" t="s">
        <v>27</v>
      </c>
      <c r="H2" s="10" t="s">
        <v>26</v>
      </c>
      <c r="I2" s="12"/>
    </row>
    <row r="3" spans="1:9" x14ac:dyDescent="0.2">
      <c r="A3" s="6">
        <v>1</v>
      </c>
      <c r="B3" s="7" t="s">
        <v>25</v>
      </c>
      <c r="C3" s="6">
        <v>1</v>
      </c>
      <c r="D3" s="6">
        <v>1</v>
      </c>
      <c r="E3" s="6">
        <v>0</v>
      </c>
      <c r="F3" s="6">
        <v>0</v>
      </c>
      <c r="G3" s="6">
        <v>1</v>
      </c>
      <c r="H3" s="6">
        <v>1</v>
      </c>
      <c r="I3" s="8" t="s">
        <v>24</v>
      </c>
    </row>
    <row r="4" spans="1:9" x14ac:dyDescent="0.2">
      <c r="A4" s="6">
        <v>2</v>
      </c>
      <c r="B4" s="7" t="s">
        <v>23</v>
      </c>
      <c r="C4" s="6">
        <v>0</v>
      </c>
      <c r="D4" s="6">
        <v>1</v>
      </c>
      <c r="E4" s="6">
        <v>0</v>
      </c>
      <c r="F4" s="6">
        <v>1</v>
      </c>
      <c r="G4" s="6">
        <v>1</v>
      </c>
      <c r="H4" s="6">
        <v>2</v>
      </c>
      <c r="I4" s="8" t="s">
        <v>22</v>
      </c>
    </row>
    <row r="5" spans="1:9" x14ac:dyDescent="0.2">
      <c r="A5" s="6">
        <v>3</v>
      </c>
      <c r="B5" s="8" t="s">
        <v>21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8" t="s">
        <v>19</v>
      </c>
    </row>
    <row r="6" spans="1:9" x14ac:dyDescent="0.2">
      <c r="A6" s="6">
        <v>4</v>
      </c>
      <c r="B6" s="8" t="s">
        <v>20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8" t="s">
        <v>19</v>
      </c>
    </row>
  </sheetData>
  <mergeCells count="4">
    <mergeCell ref="A1:A2"/>
    <mergeCell ref="B1:B2"/>
    <mergeCell ref="C1:H1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DNA Concentration</vt:lpstr>
      <vt:lpstr>Inventory</vt:lpstr>
      <vt:lpstr>'DNA Concentration'!_20200827_UW_100_islets_DNA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Islet Core</dc:creator>
  <cp:lastModifiedBy>Microsoft Office User</cp:lastModifiedBy>
  <dcterms:created xsi:type="dcterms:W3CDTF">2020-08-27T18:44:48Z</dcterms:created>
  <dcterms:modified xsi:type="dcterms:W3CDTF">2020-11-23T21:26:47Z</dcterms:modified>
</cp:coreProperties>
</file>