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garwal\Downloads\"/>
    </mc:Choice>
  </mc:AlternateContent>
  <xr:revisionPtr revIDLastSave="0" documentId="8_{75D84858-5410-40C3-8F7E-DFF0183C1574}" xr6:coauthVersionLast="47" xr6:coauthVersionMax="47" xr10:uidLastSave="{00000000-0000-0000-0000-000000000000}"/>
  <bookViews>
    <workbookView xWindow="-120" yWindow="-120" windowWidth="29040" windowHeight="15720" xr2:uid="{E9788EDA-6AD8-45FA-BA57-08A8C16401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1" l="1"/>
  <c r="W16" i="1"/>
  <c r="W5" i="1"/>
  <c r="W6" i="1"/>
  <c r="W7" i="1"/>
  <c r="W8" i="1"/>
  <c r="W9" i="1"/>
  <c r="W10" i="1"/>
  <c r="W11" i="1"/>
  <c r="W12" i="1"/>
  <c r="W13" i="1"/>
  <c r="W14" i="1"/>
  <c r="W17" i="1"/>
  <c r="W18" i="1"/>
  <c r="W3" i="1"/>
  <c r="U18" i="1"/>
  <c r="S18" i="1"/>
  <c r="Q18" i="1"/>
  <c r="F18" i="1"/>
  <c r="V18" i="1" s="1"/>
  <c r="U17" i="1"/>
  <c r="S17" i="1"/>
  <c r="Q17" i="1"/>
  <c r="R17" i="1" s="1"/>
  <c r="F17" i="1"/>
  <c r="V17" i="1" s="1"/>
  <c r="U16" i="1"/>
  <c r="S16" i="1"/>
  <c r="Q16" i="1"/>
  <c r="F16" i="1"/>
  <c r="R16" i="1" s="1"/>
  <c r="U15" i="1"/>
  <c r="S15" i="1"/>
  <c r="Q15" i="1"/>
  <c r="F15" i="1"/>
  <c r="T15" i="1" s="1"/>
  <c r="F14" i="1"/>
  <c r="F13" i="1"/>
  <c r="F12" i="1"/>
  <c r="F11" i="1"/>
  <c r="F10" i="1"/>
  <c r="V7" i="1"/>
  <c r="V6" i="1"/>
  <c r="V5" i="1"/>
  <c r="V3" i="1"/>
  <c r="K14" i="1"/>
  <c r="L14" i="1" s="1"/>
  <c r="K13" i="1"/>
  <c r="L13" i="1" s="1"/>
  <c r="K12" i="1"/>
  <c r="M14" i="1"/>
  <c r="N14" i="1" s="1"/>
  <c r="M13" i="1"/>
  <c r="N13" i="1" s="1"/>
  <c r="M12" i="1"/>
  <c r="N12" i="1" s="1"/>
  <c r="M11" i="1"/>
  <c r="N11" i="1" s="1"/>
  <c r="O14" i="1"/>
  <c r="P14" i="1" s="1"/>
  <c r="O13" i="1"/>
  <c r="P13" i="1" s="1"/>
  <c r="O12" i="1"/>
  <c r="P12" i="1" s="1"/>
  <c r="O11" i="1"/>
  <c r="O10" i="1"/>
  <c r="Q14" i="1"/>
  <c r="R14" i="1" s="1"/>
  <c r="Q13" i="1"/>
  <c r="Q12" i="1"/>
  <c r="Q11" i="1"/>
  <c r="Q10" i="1"/>
  <c r="Q9" i="1"/>
  <c r="S14" i="1"/>
  <c r="S13" i="1"/>
  <c r="S12" i="1"/>
  <c r="S11" i="1"/>
  <c r="S10" i="1"/>
  <c r="S9" i="1"/>
  <c r="S8" i="1"/>
  <c r="T8" i="1" s="1"/>
  <c r="U14" i="1"/>
  <c r="U13" i="1"/>
  <c r="U12" i="1"/>
  <c r="U11" i="1"/>
  <c r="U10" i="1"/>
  <c r="U9" i="1"/>
  <c r="U8" i="1"/>
  <c r="V8" i="1" s="1"/>
  <c r="U7" i="1"/>
  <c r="U6" i="1"/>
  <c r="U5" i="1"/>
  <c r="U4" i="1"/>
  <c r="U3" i="1"/>
  <c r="I14" i="1"/>
  <c r="I13" i="1"/>
  <c r="G14" i="1"/>
  <c r="H14" i="1" s="1"/>
  <c r="F8" i="1"/>
  <c r="F7" i="1"/>
  <c r="F6" i="1"/>
  <c r="F9" i="1"/>
  <c r="F3" i="1"/>
  <c r="F4" i="1"/>
  <c r="V4" i="1" s="1"/>
  <c r="W4" i="1" s="1"/>
  <c r="F5" i="1"/>
  <c r="R18" i="1" l="1"/>
  <c r="T18" i="1"/>
  <c r="T17" i="1"/>
  <c r="T16" i="1"/>
  <c r="V16" i="1"/>
  <c r="V15" i="1"/>
  <c r="R15" i="1"/>
  <c r="R9" i="1"/>
  <c r="R13" i="1"/>
  <c r="J14" i="1"/>
  <c r="V14" i="1"/>
  <c r="T14" i="1"/>
  <c r="J13" i="1"/>
  <c r="V13" i="1"/>
  <c r="T13" i="1"/>
  <c r="T12" i="1"/>
  <c r="R12" i="1"/>
  <c r="V11" i="1"/>
  <c r="T11" i="1"/>
  <c r="R11" i="1"/>
  <c r="P11" i="1"/>
  <c r="T10" i="1"/>
  <c r="R10" i="1"/>
  <c r="V10" i="1"/>
  <c r="P10" i="1"/>
  <c r="L12" i="1"/>
  <c r="V12" i="1"/>
  <c r="V9" i="1"/>
  <c r="T9" i="1"/>
</calcChain>
</file>

<file path=xl/sharedStrings.xml><?xml version="1.0" encoding="utf-8"?>
<sst xmlns="http://schemas.openxmlformats.org/spreadsheetml/2006/main" count="35" uniqueCount="10">
  <si>
    <t>Profit</t>
  </si>
  <si>
    <t>Profit Alocation</t>
  </si>
  <si>
    <t>#Days</t>
  </si>
  <si>
    <t>From</t>
  </si>
  <si>
    <t>To</t>
  </si>
  <si>
    <t>Purchase</t>
  </si>
  <si>
    <t>Sold</t>
  </si>
  <si>
    <t>Birth</t>
  </si>
  <si>
    <t>US Person Since</t>
  </si>
  <si>
    <t>16B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</si>
</sst>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3DA9-797C-4982-A8E9-584213C9EF5B}">
  <dimension ref="A1:W36"/>
  <sheetViews>
    <sheetView tabSelected="1" workbookViewId="0">
      <selection activeCell="H23" sqref="H23"/>
    </sheetView>
  </sheetViews>
  <sheetFormatPr defaultRowHeight="15" x14ac:dyDescent="0.25"/>
  <cols>
    <col min="1" max="1" width="18.28515625" customWidth="1"/>
    <col min="2" max="2" width="10.7109375" bestFit="1" customWidth="1"/>
    <col min="3" max="3" width="10.5703125" customWidth="1"/>
    <col min="7" max="7" width="11.140625" customWidth="1"/>
    <col min="9" max="9" width="14.5703125" customWidth="1"/>
    <col min="10" max="10" width="15" bestFit="1" customWidth="1"/>
    <col min="19" max="19" width="12.5703125" customWidth="1"/>
    <col min="20" max="20" width="11.7109375" customWidth="1"/>
    <col min="21" max="21" width="14" customWidth="1"/>
    <col min="22" max="22" width="16.42578125" customWidth="1"/>
    <col min="24" max="24" width="13.5703125" customWidth="1"/>
    <col min="25" max="25" width="23.5703125" customWidth="1"/>
    <col min="26" max="26" width="30.140625" customWidth="1"/>
  </cols>
  <sheetData>
    <row r="1" spans="1:23" x14ac:dyDescent="0.25">
      <c r="A1" s="1" t="s">
        <v>8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>
        <v>2015</v>
      </c>
      <c r="H1" s="1"/>
      <c r="I1" s="1">
        <v>2016</v>
      </c>
      <c r="J1" s="1"/>
      <c r="K1" s="1">
        <v>2017</v>
      </c>
      <c r="L1" s="1"/>
      <c r="M1" s="1">
        <v>2018</v>
      </c>
      <c r="N1" s="1"/>
      <c r="O1" s="1">
        <v>2019</v>
      </c>
      <c r="P1" s="1"/>
      <c r="Q1" s="1">
        <v>2020</v>
      </c>
      <c r="R1" s="1"/>
      <c r="S1" s="1">
        <v>2021</v>
      </c>
      <c r="T1" s="1"/>
      <c r="U1" s="1">
        <v>2022</v>
      </c>
      <c r="V1" s="1"/>
    </row>
    <row r="2" spans="1:23" x14ac:dyDescent="0.25">
      <c r="A2" s="1"/>
      <c r="B2" s="1"/>
      <c r="C2" s="1"/>
      <c r="D2" s="1"/>
      <c r="E2" s="1"/>
      <c r="F2" s="1"/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9</v>
      </c>
    </row>
    <row r="3" spans="1:23" x14ac:dyDescent="0.25">
      <c r="A3" t="s">
        <v>7</v>
      </c>
      <c r="B3" s="2">
        <v>44562</v>
      </c>
      <c r="C3" s="2">
        <v>44562</v>
      </c>
      <c r="D3" s="4">
        <v>100</v>
      </c>
      <c r="E3" s="4">
        <v>100</v>
      </c>
      <c r="F3" s="4">
        <f t="shared" ref="F3:F26" si="0">E3-D3</f>
        <v>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3"/>
      <c r="U3" s="4">
        <f t="shared" ref="U3:U34" si="1">IF(MAX("1/1/"&amp;U$1,$B3)&lt;=MIN("12/31/"&amp;U$1,$C3),DATEDIF(MAX("1/1/"&amp;U$1,$B3),MIN("12/31/"&amp;U$1,$C3),"d")+1,0)</f>
        <v>1</v>
      </c>
      <c r="V3" s="3">
        <f>$F3*U3/(DATEDIF($B3,$C3,"d")+1)</f>
        <v>0</v>
      </c>
      <c r="W3" s="3">
        <f>V3</f>
        <v>0</v>
      </c>
    </row>
    <row r="4" spans="1:23" x14ac:dyDescent="0.25">
      <c r="A4" t="s">
        <v>7</v>
      </c>
      <c r="B4" s="2">
        <v>44562</v>
      </c>
      <c r="C4" s="2">
        <v>44562</v>
      </c>
      <c r="D4" s="4">
        <v>100</v>
      </c>
      <c r="E4" s="4">
        <v>101</v>
      </c>
      <c r="F4" s="4">
        <f t="shared" si="0"/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3"/>
      <c r="U4" s="4">
        <f t="shared" si="1"/>
        <v>1</v>
      </c>
      <c r="V4" s="3">
        <f t="shared" ref="V4" si="2">$F4*U4/(DATEDIF($B4,$C4,"d")+1)</f>
        <v>1</v>
      </c>
      <c r="W4" s="3">
        <f t="shared" ref="W4:W18" si="3">V4</f>
        <v>1</v>
      </c>
    </row>
    <row r="5" spans="1:23" x14ac:dyDescent="0.25">
      <c r="A5" t="s">
        <v>7</v>
      </c>
      <c r="B5" s="2">
        <v>44562</v>
      </c>
      <c r="C5" s="2">
        <v>44562</v>
      </c>
      <c r="D5" s="4">
        <v>78.900000000000006</v>
      </c>
      <c r="E5" s="4">
        <v>200.78</v>
      </c>
      <c r="F5" s="4">
        <f>E5-D5</f>
        <v>121.88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3"/>
      <c r="U5" s="4">
        <f t="shared" si="1"/>
        <v>1</v>
      </c>
      <c r="V5" s="3">
        <f t="shared" ref="V5" si="4">$F5*U5/(DATEDIF($B5,$C5,"d")+1)</f>
        <v>121.88</v>
      </c>
      <c r="W5" s="3">
        <f t="shared" si="3"/>
        <v>121.88</v>
      </c>
    </row>
    <row r="6" spans="1:23" x14ac:dyDescent="0.25">
      <c r="A6" t="s">
        <v>7</v>
      </c>
      <c r="B6" s="2">
        <v>44562</v>
      </c>
      <c r="C6" s="2">
        <v>44563</v>
      </c>
      <c r="D6" s="4">
        <v>1000</v>
      </c>
      <c r="E6" s="4">
        <v>2000</v>
      </c>
      <c r="F6" s="4">
        <f t="shared" si="0"/>
        <v>1000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3"/>
      <c r="U6" s="4">
        <f t="shared" si="1"/>
        <v>2</v>
      </c>
      <c r="V6" s="3">
        <f t="shared" ref="V6" si="5">$F6*U6/(DATEDIF($B6,$C6,"d")+1)</f>
        <v>1000</v>
      </c>
      <c r="W6" s="3">
        <f t="shared" si="3"/>
        <v>1000</v>
      </c>
    </row>
    <row r="7" spans="1:23" x14ac:dyDescent="0.25">
      <c r="A7" t="s">
        <v>7</v>
      </c>
      <c r="B7" s="2">
        <v>44634</v>
      </c>
      <c r="C7" s="2">
        <v>44765</v>
      </c>
      <c r="D7" s="4">
        <v>1000</v>
      </c>
      <c r="E7" s="4">
        <v>2000</v>
      </c>
      <c r="F7" s="4">
        <f t="shared" ref="F7" si="6">E7-D7</f>
        <v>1000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3"/>
      <c r="U7" s="4">
        <f t="shared" si="1"/>
        <v>132</v>
      </c>
      <c r="V7" s="3">
        <f t="shared" ref="V7" si="7">$F7*U7/(DATEDIF($B7,$C7,"d")+1)</f>
        <v>1000</v>
      </c>
      <c r="W7" s="3">
        <f t="shared" si="3"/>
        <v>1000</v>
      </c>
    </row>
    <row r="8" spans="1:23" x14ac:dyDescent="0.25">
      <c r="A8" t="s">
        <v>7</v>
      </c>
      <c r="B8" s="2">
        <v>44269</v>
      </c>
      <c r="C8" s="2">
        <v>44754</v>
      </c>
      <c r="D8" s="4">
        <v>1000</v>
      </c>
      <c r="E8" s="4">
        <v>2000</v>
      </c>
      <c r="F8" s="4">
        <f t="shared" ref="F8" si="8">E8-D8</f>
        <v>1000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f t="shared" ref="S3:S35" si="9">IF(MAX("1/1/"&amp;S$1,$B8)&lt;=MIN("12/31/"&amp;S$1,$C8),DATEDIF(MAX("1/1/"&amp;S$1,$B8),MIN("12/31/"&amp;S$1,$C8),"d")+1,0)</f>
        <v>293</v>
      </c>
      <c r="T8" s="3">
        <f t="shared" ref="T8" si="10">$F8*S8/(DATEDIF($B8,$C8,"d")+1)</f>
        <v>602.88065843621405</v>
      </c>
      <c r="U8" s="4">
        <f t="shared" si="1"/>
        <v>193</v>
      </c>
      <c r="V8" s="3">
        <f t="shared" ref="V8" si="11">$F8*U8/(DATEDIF($B8,$C8,"d")+1)</f>
        <v>397.11934156378601</v>
      </c>
      <c r="W8" s="3">
        <f t="shared" si="3"/>
        <v>397.11934156378601</v>
      </c>
    </row>
    <row r="9" spans="1:23" x14ac:dyDescent="0.25">
      <c r="A9" t="s">
        <v>7</v>
      </c>
      <c r="B9" s="2">
        <v>43961</v>
      </c>
      <c r="C9" s="2">
        <v>44768</v>
      </c>
      <c r="D9" s="4">
        <v>1014.1</v>
      </c>
      <c r="E9" s="4">
        <v>2056.9</v>
      </c>
      <c r="F9" s="4">
        <f t="shared" si="0"/>
        <v>1042.8000000000002</v>
      </c>
      <c r="G9" s="4"/>
      <c r="H9" s="4"/>
      <c r="I9" s="4"/>
      <c r="J9" s="4"/>
      <c r="K9" s="4"/>
      <c r="L9" s="4"/>
      <c r="M9" s="4"/>
      <c r="N9" s="4"/>
      <c r="O9" s="4"/>
      <c r="P9" s="4"/>
      <c r="Q9" s="4">
        <f t="shared" ref="Q3:Q36" si="12">IF(MAX("1/1/"&amp;Q$1,$B9)&lt;=MIN("12/31/"&amp;Q$1,$C9),DATEDIF(MAX("1/1/"&amp;Q$1,$B9),MIN("12/31/"&amp;Q$1,$C9),"d")+1,0)</f>
        <v>236</v>
      </c>
      <c r="R9" s="4">
        <f t="shared" ref="R9" si="13">$F9*Q9/(DATEDIF($B9,$C9,"d")+1)</f>
        <v>304.58019801980203</v>
      </c>
      <c r="S9" s="4">
        <f t="shared" si="9"/>
        <v>365</v>
      </c>
      <c r="T9" s="3">
        <f t="shared" ref="T9" si="14">$F9*S9/(DATEDIF($B9,$C9,"d")+1)</f>
        <v>471.0668316831684</v>
      </c>
      <c r="U9" s="4">
        <f t="shared" si="1"/>
        <v>207</v>
      </c>
      <c r="V9" s="3">
        <f t="shared" ref="V9" si="15">$F9*U9/(DATEDIF($B9,$C9,"d")+1)</f>
        <v>267.15297029702975</v>
      </c>
      <c r="W9" s="3">
        <f t="shared" si="3"/>
        <v>267.15297029702975</v>
      </c>
    </row>
    <row r="10" spans="1:23" x14ac:dyDescent="0.25">
      <c r="A10" t="s">
        <v>7</v>
      </c>
      <c r="B10" s="2">
        <v>43809</v>
      </c>
      <c r="C10" s="2">
        <v>44895</v>
      </c>
      <c r="D10" s="4">
        <v>1024.21</v>
      </c>
      <c r="E10" s="4">
        <v>2056.9</v>
      </c>
      <c r="F10" s="4">
        <f t="shared" ref="F10" si="16">E10-D10</f>
        <v>1032.69</v>
      </c>
      <c r="G10" s="4"/>
      <c r="H10" s="4"/>
      <c r="I10" s="4"/>
      <c r="J10" s="4"/>
      <c r="K10" s="4"/>
      <c r="L10" s="4"/>
      <c r="M10" s="4"/>
      <c r="N10" s="4"/>
      <c r="O10" s="4">
        <f t="shared" ref="O3:O35" si="17">IF(MAX("1/1/"&amp;O$1,$B10)&lt;=MIN("12/31/"&amp;O$1,$C10),DATEDIF(MAX("1/1/"&amp;O$1,$B10),MIN("12/31/"&amp;O$1,$C10),"d")+1,0)</f>
        <v>22</v>
      </c>
      <c r="P10" s="4">
        <f t="shared" ref="P10" si="18">$F10*O10/(DATEDIF($B10,$C10,"d")+1)</f>
        <v>20.900809567617294</v>
      </c>
      <c r="Q10" s="4">
        <f t="shared" si="12"/>
        <v>366</v>
      </c>
      <c r="R10" s="4">
        <f t="shared" ref="R10" si="19">$F10*Q10/(DATEDIF($B10,$C10,"d")+1)</f>
        <v>347.71346826126961</v>
      </c>
      <c r="S10" s="4">
        <f t="shared" si="9"/>
        <v>365</v>
      </c>
      <c r="T10" s="3">
        <f t="shared" ref="T10" si="20">$F10*S10/(DATEDIF($B10,$C10,"d")+1)</f>
        <v>346.76343146274155</v>
      </c>
      <c r="U10" s="4">
        <f t="shared" si="1"/>
        <v>334</v>
      </c>
      <c r="V10" s="3">
        <f t="shared" ref="V10" si="21">$F10*U10/(DATEDIF($B10,$C10,"d")+1)</f>
        <v>317.31229070837168</v>
      </c>
      <c r="W10" s="3">
        <f t="shared" si="3"/>
        <v>317.31229070837168</v>
      </c>
    </row>
    <row r="11" spans="1:23" x14ac:dyDescent="0.25">
      <c r="A11" t="s">
        <v>7</v>
      </c>
      <c r="B11" s="2">
        <v>43326</v>
      </c>
      <c r="C11" s="2">
        <v>44896</v>
      </c>
      <c r="D11" s="4">
        <v>1034</v>
      </c>
      <c r="E11" s="4">
        <v>3056.8</v>
      </c>
      <c r="F11" s="4">
        <f t="shared" ref="F11:F12" si="22">E11-D11</f>
        <v>2022.8000000000002</v>
      </c>
      <c r="G11" s="4"/>
      <c r="H11" s="4"/>
      <c r="I11" s="4"/>
      <c r="J11" s="4"/>
      <c r="K11" s="4"/>
      <c r="L11" s="4"/>
      <c r="M11" s="4">
        <f t="shared" ref="M3:M35" si="23">IF(MAX("1/1/"&amp;M$1,$B11)&lt;=MIN("12/31/"&amp;M$1,$C11),DATEDIF(MAX("1/1/"&amp;M$1,$B11),MIN("12/31/"&amp;M$1,$C11),"d")+1,0)</f>
        <v>140</v>
      </c>
      <c r="N11" s="4">
        <f t="shared" ref="N11" si="24">$F11*M11/(DATEDIF($B11,$C11,"d")+1)</f>
        <v>180.2622533418205</v>
      </c>
      <c r="O11" s="4">
        <f t="shared" si="17"/>
        <v>365</v>
      </c>
      <c r="P11" s="4">
        <f t="shared" ref="P11" si="25">$F11*O11/(DATEDIF($B11,$C11,"d")+1)</f>
        <v>469.96944621260349</v>
      </c>
      <c r="Q11" s="4">
        <f t="shared" si="12"/>
        <v>366</v>
      </c>
      <c r="R11" s="4">
        <f t="shared" ref="R11" si="26">$F11*Q11/(DATEDIF($B11,$C11,"d")+1)</f>
        <v>471.2570337364736</v>
      </c>
      <c r="S11" s="4">
        <f t="shared" si="9"/>
        <v>365</v>
      </c>
      <c r="T11" s="3">
        <f t="shared" ref="T11" si="27">$F11*S11/(DATEDIF($B11,$C11,"d")+1)</f>
        <v>469.96944621260349</v>
      </c>
      <c r="U11" s="4">
        <f t="shared" si="1"/>
        <v>335</v>
      </c>
      <c r="V11" s="3">
        <f t="shared" ref="V11" si="28">$F11*U11/(DATEDIF($B11,$C11,"d")+1)</f>
        <v>431.34182049649911</v>
      </c>
      <c r="W11" s="3">
        <f t="shared" si="3"/>
        <v>431.34182049649911</v>
      </c>
    </row>
    <row r="12" spans="1:23" x14ac:dyDescent="0.25">
      <c r="A12" t="s">
        <v>7</v>
      </c>
      <c r="B12" s="2">
        <v>42897</v>
      </c>
      <c r="C12" s="2">
        <v>44693</v>
      </c>
      <c r="D12" s="4">
        <v>1704.78</v>
      </c>
      <c r="E12" s="4">
        <v>4456.8900000000003</v>
      </c>
      <c r="F12" s="4">
        <f t="shared" si="22"/>
        <v>2752.1100000000006</v>
      </c>
      <c r="G12" s="4"/>
      <c r="H12" s="4"/>
      <c r="I12" s="4"/>
      <c r="J12" s="4"/>
      <c r="K12" s="4">
        <f t="shared" ref="K3:K35" si="29">IF(MAX("1/1/"&amp;K$1,$B12)&lt;=MIN("12/31/"&amp;K$1,$C12),DATEDIF(MAX("1/1/"&amp;K$1,$B12),MIN("12/31/"&amp;K$1,$C12),"d")+1,0)</f>
        <v>204</v>
      </c>
      <c r="L12" s="4">
        <f t="shared" ref="L12" si="30">$F12*K12/(DATEDIF($B12,$C12,"d")+1)</f>
        <v>312.42651085141915</v>
      </c>
      <c r="M12" s="4">
        <f t="shared" si="23"/>
        <v>365</v>
      </c>
      <c r="N12" s="4">
        <f t="shared" ref="N12" si="31">$F12*M12/(DATEDIF($B12,$C12,"d")+1)</f>
        <v>558.99841402337245</v>
      </c>
      <c r="O12" s="4">
        <f t="shared" si="17"/>
        <v>365</v>
      </c>
      <c r="P12" s="4">
        <f t="shared" ref="P12" si="32">$F12*O12/(DATEDIF($B12,$C12,"d")+1)</f>
        <v>558.99841402337245</v>
      </c>
      <c r="Q12" s="4">
        <f t="shared" si="12"/>
        <v>366</v>
      </c>
      <c r="R12" s="4">
        <f t="shared" ref="R12" si="33">$F12*Q12/(DATEDIF($B12,$C12,"d")+1)</f>
        <v>560.52991652754599</v>
      </c>
      <c r="S12" s="4">
        <f t="shared" si="9"/>
        <v>365</v>
      </c>
      <c r="T12" s="3">
        <f t="shared" ref="T12" si="34">$F12*S12/(DATEDIF($B12,$C12,"d")+1)</f>
        <v>558.99841402337245</v>
      </c>
      <c r="U12" s="4">
        <f t="shared" si="1"/>
        <v>132</v>
      </c>
      <c r="V12" s="3">
        <f t="shared" ref="V12" si="35">$F12*U12/(DATEDIF($B12,$C12,"d")+1)</f>
        <v>202.15833055091824</v>
      </c>
      <c r="W12" s="3">
        <f t="shared" si="3"/>
        <v>202.15833055091824</v>
      </c>
    </row>
    <row r="13" spans="1:23" x14ac:dyDescent="0.25">
      <c r="A13" t="s">
        <v>7</v>
      </c>
      <c r="B13" s="2">
        <v>42500</v>
      </c>
      <c r="C13" s="2">
        <v>44885</v>
      </c>
      <c r="D13" s="4">
        <v>1014.71</v>
      </c>
      <c r="E13" s="4">
        <v>2206.5</v>
      </c>
      <c r="F13" s="4">
        <f t="shared" ref="F13:F18" si="36">E13-D13</f>
        <v>1191.79</v>
      </c>
      <c r="G13" s="4"/>
      <c r="H13" s="4"/>
      <c r="I13" s="4">
        <f t="shared" ref="I3:I34" si="37">IF(MAX("1/1/"&amp;I$1,$B13)&lt;=MIN("12/31/"&amp;I$1,$C13),DATEDIF(MAX("1/1/"&amp;I$1,$B13),MIN("12/31/"&amp;I$1,$C13),"d")+1,0)</f>
        <v>236</v>
      </c>
      <c r="J13" s="4">
        <f t="shared" ref="J13" si="38">$F13*I13/(DATEDIF($B13,$C13,"d")+1)</f>
        <v>117.88031852472758</v>
      </c>
      <c r="K13" s="4">
        <f t="shared" si="29"/>
        <v>365</v>
      </c>
      <c r="L13" s="4">
        <f t="shared" ref="L13" si="39">$F13*K13/(DATEDIF($B13,$C13,"d")+1)</f>
        <v>182.31489941324392</v>
      </c>
      <c r="M13" s="4">
        <f t="shared" si="23"/>
        <v>365</v>
      </c>
      <c r="N13" s="4">
        <f t="shared" ref="N13" si="40">$F13*M13/(DATEDIF($B13,$C13,"d")+1)</f>
        <v>182.31489941324392</v>
      </c>
      <c r="O13" s="4">
        <f t="shared" si="17"/>
        <v>365</v>
      </c>
      <c r="P13" s="4">
        <f t="shared" ref="P13" si="41">$F13*O13/(DATEDIF($B13,$C13,"d")+1)</f>
        <v>182.31489941324392</v>
      </c>
      <c r="Q13" s="4">
        <f t="shared" si="12"/>
        <v>366</v>
      </c>
      <c r="R13" s="4">
        <f t="shared" ref="R13" si="42">$F13*Q13/(DATEDIF($B13,$C13,"d")+1)</f>
        <v>182.8143922883487</v>
      </c>
      <c r="S13" s="4">
        <f t="shared" si="9"/>
        <v>365</v>
      </c>
      <c r="T13" s="3">
        <f t="shared" ref="T13" si="43">$F13*S13/(DATEDIF($B13,$C13,"d")+1)</f>
        <v>182.31489941324392</v>
      </c>
      <c r="U13" s="4">
        <f t="shared" si="1"/>
        <v>324</v>
      </c>
      <c r="V13" s="3">
        <f t="shared" ref="V13" si="44">$F13*U13/(DATEDIF($B13,$C13,"d")+1)</f>
        <v>161.83569153394802</v>
      </c>
      <c r="W13" s="3">
        <f t="shared" si="3"/>
        <v>161.83569153394802</v>
      </c>
    </row>
    <row r="14" spans="1:23" x14ac:dyDescent="0.25">
      <c r="A14" t="s">
        <v>7</v>
      </c>
      <c r="B14" s="2">
        <v>42134</v>
      </c>
      <c r="C14" s="2">
        <v>44774</v>
      </c>
      <c r="D14" s="4">
        <v>1004.78</v>
      </c>
      <c r="E14" s="4">
        <v>9056.43</v>
      </c>
      <c r="F14" s="4">
        <f t="shared" si="36"/>
        <v>8051.6500000000005</v>
      </c>
      <c r="G14" s="4">
        <f t="shared" ref="G4:G33" si="45">IF(MAX("1/1/"&amp;G$1,$B14)&lt;=MIN("12/31/"&amp;G$1,$C14),DATEDIF(MAX("1/1/"&amp;G$1,$B14),MIN("12/31/"&amp;G$1,$C14),"d")+1,0)</f>
        <v>236</v>
      </c>
      <c r="H14" s="4">
        <f t="shared" ref="H4:J34" si="46">$F14*G14/(DATEDIF($B14,$C14,"d")+1)</f>
        <v>719.49617569102622</v>
      </c>
      <c r="I14" s="4">
        <f t="shared" si="37"/>
        <v>366</v>
      </c>
      <c r="J14" s="4">
        <f t="shared" ref="J14" si="47">$F14*I14/(DATEDIF($B14,$C14,"d")+1)</f>
        <v>1115.8288148428626</v>
      </c>
      <c r="K14" s="4">
        <f t="shared" si="29"/>
        <v>365</v>
      </c>
      <c r="L14" s="4">
        <f t="shared" ref="L14" si="48">$F14*K14/(DATEDIF($B14,$C14,"d")+1)</f>
        <v>1112.7801022340022</v>
      </c>
      <c r="M14" s="4">
        <f t="shared" si="23"/>
        <v>365</v>
      </c>
      <c r="N14" s="4">
        <f t="shared" ref="N14" si="49">$F14*M14/(DATEDIF($B14,$C14,"d")+1)</f>
        <v>1112.7801022340022</v>
      </c>
      <c r="O14" s="4">
        <f t="shared" si="17"/>
        <v>365</v>
      </c>
      <c r="P14" s="4">
        <f t="shared" ref="P14" si="50">$F14*O14/(DATEDIF($B14,$C14,"d")+1)</f>
        <v>1112.7801022340022</v>
      </c>
      <c r="Q14" s="4">
        <f t="shared" si="12"/>
        <v>366</v>
      </c>
      <c r="R14" s="4">
        <f t="shared" ref="R14:R18" si="51">$F14*Q14/(DATEDIF($B14,$C14,"d")+1)</f>
        <v>1115.8288148428626</v>
      </c>
      <c r="S14" s="4">
        <f t="shared" si="9"/>
        <v>365</v>
      </c>
      <c r="T14" s="3">
        <f t="shared" ref="T14:T18" si="52">$F14*S14/(DATEDIF($B14,$C14,"d")+1)</f>
        <v>1112.7801022340022</v>
      </c>
      <c r="U14" s="4">
        <f t="shared" si="1"/>
        <v>213</v>
      </c>
      <c r="V14" s="3">
        <f t="shared" ref="V14:V18" si="53">$F14*U14/(DATEDIF($B14,$C14,"d")+1)</f>
        <v>649.37578568723973</v>
      </c>
      <c r="W14" s="3">
        <f t="shared" si="3"/>
        <v>649.37578568723973</v>
      </c>
    </row>
    <row r="15" spans="1:23" x14ac:dyDescent="0.25">
      <c r="A15">
        <v>2022</v>
      </c>
      <c r="B15" s="2">
        <v>43961</v>
      </c>
      <c r="C15" s="2">
        <v>44768</v>
      </c>
      <c r="D15" s="4">
        <v>1014.1</v>
      </c>
      <c r="E15" s="4">
        <v>2056.9</v>
      </c>
      <c r="F15" s="4">
        <f t="shared" si="36"/>
        <v>1042.8000000000002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f t="shared" si="12"/>
        <v>236</v>
      </c>
      <c r="R15" s="4">
        <f t="shared" si="51"/>
        <v>304.58019801980203</v>
      </c>
      <c r="S15" s="4">
        <f t="shared" si="9"/>
        <v>365</v>
      </c>
      <c r="T15" s="3">
        <f t="shared" si="52"/>
        <v>471.0668316831684</v>
      </c>
      <c r="U15" s="4">
        <f t="shared" si="1"/>
        <v>207</v>
      </c>
      <c r="V15" s="3">
        <f t="shared" si="53"/>
        <v>267.15297029702975</v>
      </c>
      <c r="W15" s="3">
        <f>V15+T15+R15</f>
        <v>1042.8000000000002</v>
      </c>
    </row>
    <row r="16" spans="1:23" x14ac:dyDescent="0.25">
      <c r="A16">
        <v>2021</v>
      </c>
      <c r="B16" s="2">
        <v>43961</v>
      </c>
      <c r="C16" s="2">
        <v>44768</v>
      </c>
      <c r="D16" s="4">
        <v>1014.1</v>
      </c>
      <c r="E16" s="4">
        <v>2056.9</v>
      </c>
      <c r="F16" s="4">
        <f t="shared" si="36"/>
        <v>1042.8000000000002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f t="shared" si="12"/>
        <v>236</v>
      </c>
      <c r="R16" s="4">
        <f t="shared" si="51"/>
        <v>304.58019801980203</v>
      </c>
      <c r="S16" s="4">
        <f t="shared" si="9"/>
        <v>365</v>
      </c>
      <c r="T16" s="3">
        <f t="shared" si="52"/>
        <v>471.0668316831684</v>
      </c>
      <c r="U16" s="4">
        <f t="shared" si="1"/>
        <v>207</v>
      </c>
      <c r="V16" s="3">
        <f t="shared" si="53"/>
        <v>267.15297029702975</v>
      </c>
      <c r="W16" s="3">
        <f>V16+R16</f>
        <v>571.73316831683178</v>
      </c>
    </row>
    <row r="17" spans="1:23" x14ac:dyDescent="0.25">
      <c r="A17">
        <v>2020</v>
      </c>
      <c r="B17" s="2">
        <v>43961</v>
      </c>
      <c r="C17" s="2">
        <v>44768</v>
      </c>
      <c r="D17" s="4">
        <v>1014.1</v>
      </c>
      <c r="E17" s="4">
        <v>2056.9</v>
      </c>
      <c r="F17" s="4">
        <f t="shared" si="36"/>
        <v>1042.8000000000002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f t="shared" si="12"/>
        <v>236</v>
      </c>
      <c r="R17" s="4">
        <f t="shared" si="51"/>
        <v>304.58019801980203</v>
      </c>
      <c r="S17" s="4">
        <f t="shared" si="9"/>
        <v>365</v>
      </c>
      <c r="T17" s="3">
        <f t="shared" si="52"/>
        <v>471.0668316831684</v>
      </c>
      <c r="U17" s="4">
        <f t="shared" si="1"/>
        <v>207</v>
      </c>
      <c r="V17" s="3">
        <f t="shared" si="53"/>
        <v>267.15297029702975</v>
      </c>
      <c r="W17" s="3">
        <f t="shared" si="3"/>
        <v>267.15297029702975</v>
      </c>
    </row>
    <row r="18" spans="1:23" x14ac:dyDescent="0.25">
      <c r="A18">
        <v>2019</v>
      </c>
      <c r="B18" s="2">
        <v>43961</v>
      </c>
      <c r="C18" s="2">
        <v>44768</v>
      </c>
      <c r="D18" s="4">
        <v>1014.1</v>
      </c>
      <c r="E18" s="4">
        <v>2056.9</v>
      </c>
      <c r="F18" s="4">
        <f t="shared" si="36"/>
        <v>1042.8000000000002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f t="shared" si="12"/>
        <v>236</v>
      </c>
      <c r="R18" s="4">
        <f t="shared" si="51"/>
        <v>304.58019801980203</v>
      </c>
      <c r="S18" s="4">
        <f t="shared" si="9"/>
        <v>365</v>
      </c>
      <c r="T18" s="3">
        <f t="shared" si="52"/>
        <v>471.0668316831684</v>
      </c>
      <c r="U18" s="4">
        <f t="shared" si="1"/>
        <v>207</v>
      </c>
      <c r="V18" s="3">
        <f t="shared" si="53"/>
        <v>267.15297029702975</v>
      </c>
      <c r="W18" s="3">
        <f t="shared" si="3"/>
        <v>267.15297029702975</v>
      </c>
    </row>
    <row r="19" spans="1:23" x14ac:dyDescent="0.25">
      <c r="B19" s="2"/>
      <c r="C19" s="2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3"/>
      <c r="U19" s="4"/>
      <c r="V19" s="3"/>
    </row>
    <row r="20" spans="1:23" x14ac:dyDescent="0.25">
      <c r="B20" s="2"/>
      <c r="C20" s="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3"/>
      <c r="U20" s="4"/>
      <c r="V20" s="3"/>
    </row>
    <row r="21" spans="1:23" x14ac:dyDescent="0.25">
      <c r="B21" s="2"/>
      <c r="C21" s="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3"/>
      <c r="U21" s="4"/>
      <c r="V21" s="3"/>
    </row>
    <row r="22" spans="1:23" x14ac:dyDescent="0.25">
      <c r="B22" s="2"/>
      <c r="C22" s="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3"/>
      <c r="U22" s="4"/>
      <c r="V22" s="3"/>
    </row>
    <row r="23" spans="1:23" x14ac:dyDescent="0.25">
      <c r="B23" s="2"/>
      <c r="C23" s="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3"/>
      <c r="U23" s="4"/>
      <c r="V23" s="3"/>
    </row>
    <row r="24" spans="1:23" x14ac:dyDescent="0.25">
      <c r="B24" s="2"/>
      <c r="C24" s="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3"/>
      <c r="U24" s="4"/>
      <c r="V24" s="3"/>
    </row>
    <row r="25" spans="1:23" x14ac:dyDescent="0.25">
      <c r="B25" s="2"/>
      <c r="C25" s="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3"/>
      <c r="U25" s="4"/>
      <c r="V25" s="3"/>
    </row>
    <row r="26" spans="1:23" x14ac:dyDescent="0.25">
      <c r="B26" s="2"/>
      <c r="C26" s="2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3"/>
      <c r="U26" s="4"/>
      <c r="V26" s="3"/>
    </row>
    <row r="27" spans="1:23" x14ac:dyDescent="0.25">
      <c r="B27" s="2"/>
      <c r="C27" s="2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3"/>
      <c r="U27" s="4"/>
      <c r="V27" s="3"/>
    </row>
    <row r="28" spans="1:23" x14ac:dyDescent="0.25">
      <c r="B28" s="2"/>
      <c r="C28" s="2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3"/>
      <c r="U28" s="4"/>
      <c r="V28" s="3"/>
    </row>
    <row r="29" spans="1:23" x14ac:dyDescent="0.25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3"/>
      <c r="U29" s="4"/>
      <c r="V29" s="3"/>
    </row>
    <row r="30" spans="1:23" x14ac:dyDescent="0.25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3"/>
      <c r="U30" s="4"/>
      <c r="V30" s="3"/>
    </row>
    <row r="31" spans="1:23" x14ac:dyDescent="0.25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3"/>
      <c r="U31" s="4"/>
      <c r="V31" s="3"/>
    </row>
    <row r="32" spans="1:23" x14ac:dyDescent="0.25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3"/>
      <c r="U32" s="4"/>
      <c r="V32" s="3"/>
    </row>
    <row r="33" spans="7:22" x14ac:dyDescent="0.25"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3"/>
      <c r="U33" s="4"/>
      <c r="V33" s="3"/>
    </row>
    <row r="34" spans="7:22" x14ac:dyDescent="0.25"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3"/>
      <c r="U34" s="4"/>
      <c r="V34" s="3"/>
    </row>
    <row r="35" spans="7:22" x14ac:dyDescent="0.25">
      <c r="H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3"/>
      <c r="V35" s="3"/>
    </row>
    <row r="36" spans="7:22" x14ac:dyDescent="0.25">
      <c r="H36" s="4"/>
      <c r="J36" s="4"/>
      <c r="L36" s="4"/>
      <c r="N36" s="4"/>
      <c r="P36" s="4"/>
      <c r="Q36" s="4"/>
      <c r="R36" s="4"/>
      <c r="T36" s="3"/>
      <c r="V36" s="4"/>
    </row>
  </sheetData>
  <mergeCells count="14">
    <mergeCell ref="A1:A2"/>
    <mergeCell ref="M1:N1"/>
    <mergeCell ref="O1:P1"/>
    <mergeCell ref="Q1:R1"/>
    <mergeCell ref="S1:T1"/>
    <mergeCell ref="U1:V1"/>
    <mergeCell ref="G1:H1"/>
    <mergeCell ref="I1:J1"/>
    <mergeCell ref="B1:B2"/>
    <mergeCell ref="C1:C2"/>
    <mergeCell ref="D1:D2"/>
    <mergeCell ref="E1:E2"/>
    <mergeCell ref="F1:F2"/>
    <mergeCell ref="K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Agarwal</dc:creator>
  <cp:lastModifiedBy>Vikas Agarwal</cp:lastModifiedBy>
  <dcterms:created xsi:type="dcterms:W3CDTF">2023-01-02T16:09:58Z</dcterms:created>
  <dcterms:modified xsi:type="dcterms:W3CDTF">2023-01-02T18:47:02Z</dcterms:modified>
</cp:coreProperties>
</file>