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780" windowWidth="12240" windowHeight="8505" tabRatio="586" firstSheet="2" activeTab="13"/>
  </bookViews>
  <sheets>
    <sheet name="فروردین" sheetId="8" r:id="rId1"/>
    <sheet name="اردیبهشت" sheetId="11" r:id="rId2"/>
    <sheet name="خرداد" sheetId="12" r:id="rId3"/>
    <sheet name="تیر" sheetId="13" r:id="rId4"/>
    <sheet name="مرداد" sheetId="14" r:id="rId5"/>
    <sheet name="شهریور " sheetId="16" r:id="rId6"/>
    <sheet name="تسویه 6ماهه" sheetId="15" r:id="rId7"/>
    <sheet name="مهر" sheetId="17" r:id="rId8"/>
    <sheet name="آبان" sheetId="18" r:id="rId9"/>
    <sheet name="آذر" sheetId="19" r:id="rId10"/>
    <sheet name="دی" sheetId="20" r:id="rId11"/>
    <sheet name="بهمن" sheetId="21" r:id="rId12"/>
    <sheet name="اسفند " sheetId="22" r:id="rId13"/>
    <sheet name="تسویه 6 ماهه" sheetId="23" r:id="rId14"/>
    <sheet name="Sheet1" sheetId="10" r:id="rId15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51" i="22" l="1"/>
  <c r="N44" i="22"/>
  <c r="J44" i="22"/>
  <c r="F44" i="22"/>
  <c r="R13" i="23"/>
  <c r="R11" i="23"/>
  <c r="R9" i="23"/>
  <c r="R7" i="23"/>
  <c r="E25" i="23"/>
  <c r="N29" i="23"/>
  <c r="AB43" i="22" l="1"/>
  <c r="AB42" i="22"/>
  <c r="F43" i="22"/>
  <c r="H49" i="22"/>
  <c r="W49" i="22"/>
  <c r="W48" i="22"/>
  <c r="W50" i="22" s="1"/>
  <c r="T37" i="22"/>
  <c r="J43" i="22" s="1"/>
  <c r="F37" i="22" l="1"/>
  <c r="P37" i="22" l="1"/>
  <c r="S38" i="22" s="1"/>
  <c r="N37" i="22"/>
  <c r="N43" i="22" s="1"/>
  <c r="J37" i="22"/>
  <c r="B37" i="22"/>
  <c r="M38" i="22" l="1"/>
  <c r="H45" i="22"/>
  <c r="H53" i="21"/>
  <c r="H45" i="21"/>
  <c r="V44" i="21"/>
  <c r="R44" i="21"/>
  <c r="N44" i="21"/>
  <c r="J44" i="21"/>
  <c r="F44" i="21"/>
  <c r="J17" i="23"/>
  <c r="J19" i="23" s="1"/>
  <c r="F17" i="23"/>
  <c r="F19" i="23" s="1"/>
  <c r="G17" i="23"/>
  <c r="G19" i="23" s="1"/>
  <c r="H17" i="23"/>
  <c r="H19" i="23" s="1"/>
  <c r="I17" i="23"/>
  <c r="I19" i="23" s="1"/>
  <c r="E17" i="23"/>
  <c r="E19" i="23" s="1"/>
  <c r="E21" i="23" l="1"/>
  <c r="E27" i="23" s="1"/>
  <c r="U57" i="20"/>
  <c r="T37" i="21"/>
  <c r="P37" i="21" l="1"/>
  <c r="J37" i="21" l="1"/>
  <c r="H37" i="21" l="1"/>
  <c r="Z37" i="21"/>
  <c r="X37" i="21"/>
  <c r="V43" i="21" s="1"/>
  <c r="N37" i="21"/>
  <c r="F43" i="21" s="1"/>
  <c r="F37" i="21"/>
  <c r="N43" i="21" s="1"/>
  <c r="B37" i="21"/>
  <c r="AA42" i="21" l="1"/>
  <c r="J43" i="21"/>
  <c r="R43" i="21"/>
  <c r="AA43" i="21" s="1"/>
  <c r="X38" i="21"/>
  <c r="E38" i="21"/>
  <c r="M38" i="21"/>
  <c r="H54" i="20" l="1"/>
  <c r="H49" i="20"/>
  <c r="W48" i="20"/>
  <c r="AB37" i="20" l="1"/>
  <c r="AD37" i="20"/>
  <c r="AC38" i="20" l="1"/>
  <c r="Z37" i="20"/>
  <c r="X37" i="20"/>
  <c r="V37" i="20"/>
  <c r="R37" i="20"/>
  <c r="X38" i="20" l="1"/>
  <c r="P37" i="20"/>
  <c r="R43" i="20" l="1"/>
  <c r="R44" i="20" s="1"/>
  <c r="B37" i="20"/>
  <c r="N37" i="20" l="1"/>
  <c r="L37" i="20"/>
  <c r="H37" i="20"/>
  <c r="F37" i="20"/>
  <c r="O38" i="20" l="1"/>
  <c r="AA42" i="20"/>
  <c r="F43" i="20"/>
  <c r="F44" i="20" s="1"/>
  <c r="N43" i="20"/>
  <c r="N44" i="20" s="1"/>
  <c r="J43" i="20"/>
  <c r="J44" i="20" s="1"/>
  <c r="E38" i="20"/>
  <c r="H45" i="20" l="1"/>
  <c r="H51" i="20" s="1"/>
  <c r="AA43" i="20"/>
  <c r="J6" i="10"/>
  <c r="K6" i="10"/>
  <c r="I6" i="10"/>
  <c r="N37" i="19"/>
  <c r="L37" i="19" l="1"/>
  <c r="N43" i="19" s="1"/>
  <c r="H37" i="19"/>
  <c r="I38" i="19" s="1"/>
  <c r="F37" i="19" l="1"/>
  <c r="F43" i="19" s="1"/>
  <c r="U57" i="19"/>
  <c r="N44" i="19"/>
  <c r="B37" i="19"/>
  <c r="J43" i="19" l="1"/>
  <c r="AA42" i="19"/>
  <c r="AA43" i="19"/>
  <c r="F44" i="19"/>
  <c r="J44" i="19"/>
  <c r="E38" i="19"/>
  <c r="H45" i="19" l="1"/>
  <c r="H51" i="19" s="1"/>
  <c r="H49" i="18"/>
  <c r="V51" i="18"/>
  <c r="R37" i="18" l="1"/>
  <c r="L37" i="18" l="1"/>
  <c r="U57" i="18" l="1"/>
  <c r="X37" i="18" l="1"/>
  <c r="N43" i="18" s="1"/>
  <c r="N44" i="18" s="1"/>
  <c r="V37" i="18"/>
  <c r="W38" i="18" s="1"/>
  <c r="P37" i="18"/>
  <c r="F43" i="18" s="1"/>
  <c r="J37" i="18"/>
  <c r="R43" i="18" s="1"/>
  <c r="R44" i="18" s="1"/>
  <c r="F37" i="18"/>
  <c r="B37" i="18"/>
  <c r="F44" i="18" l="1"/>
  <c r="J43" i="18"/>
  <c r="J44" i="18" s="1"/>
  <c r="AC42" i="18"/>
  <c r="I38" i="18"/>
  <c r="O38" i="18"/>
  <c r="N13" i="15"/>
  <c r="AB9" i="15"/>
  <c r="X9" i="15"/>
  <c r="T9" i="15"/>
  <c r="P9" i="15"/>
  <c r="L9" i="15"/>
  <c r="L10" i="15" s="1"/>
  <c r="H45" i="18" l="1"/>
  <c r="H51" i="18" s="1"/>
  <c r="AC43" i="18"/>
  <c r="H48" i="17"/>
  <c r="V50" i="17"/>
  <c r="AL37" i="17"/>
  <c r="V42" i="17" s="1"/>
  <c r="V43" i="17" s="1"/>
  <c r="AH37" i="17"/>
  <c r="AK38" i="17" s="1"/>
  <c r="AB37" i="17" l="1"/>
  <c r="AF37" i="17"/>
  <c r="T37" i="17" l="1"/>
  <c r="V37" i="17"/>
  <c r="N37" i="17"/>
  <c r="N42" i="17" s="1"/>
  <c r="N43" i="17" s="1"/>
  <c r="L37" i="17"/>
  <c r="J37" i="17"/>
  <c r="F37" i="17"/>
  <c r="M38" i="17" l="1"/>
  <c r="J53" i="16"/>
  <c r="W56" i="16"/>
  <c r="J48" i="16"/>
  <c r="B37" i="17"/>
  <c r="Z37" i="17"/>
  <c r="R42" i="17" s="1"/>
  <c r="R43" i="17" s="1"/>
  <c r="X37" i="17"/>
  <c r="AD38" i="17" s="1"/>
  <c r="R37" i="17"/>
  <c r="F42" i="17" s="1"/>
  <c r="P37" i="17"/>
  <c r="U38" i="17" s="1"/>
  <c r="F43" i="17" l="1"/>
  <c r="AC41" i="17"/>
  <c r="J42" i="17"/>
  <c r="J43" i="17" s="1"/>
  <c r="AA37" i="16"/>
  <c r="Y37" i="16"/>
  <c r="Z38" i="16" s="1"/>
  <c r="AC42" i="17" l="1"/>
  <c r="H44" i="17"/>
  <c r="H50" i="17" s="1"/>
  <c r="AE42" i="17"/>
  <c r="U37" i="16" l="1"/>
  <c r="S37" i="16" l="1"/>
  <c r="M37" i="16"/>
  <c r="K37" i="16" l="1"/>
  <c r="I37" i="16"/>
  <c r="J38" i="16" l="1"/>
  <c r="P10" i="15"/>
  <c r="T10" i="15"/>
  <c r="X10" i="15"/>
  <c r="AB10" i="15"/>
  <c r="N11" i="15" l="1"/>
  <c r="N15" i="15" s="1"/>
  <c r="G37" i="16" l="1"/>
  <c r="C37" i="16"/>
  <c r="H42" i="16" s="1"/>
  <c r="B32" i="16"/>
  <c r="X50" i="16"/>
  <c r="Q37" i="16"/>
  <c r="R42" i="16" s="1"/>
  <c r="N42" i="16" l="1"/>
  <c r="N43" i="16" s="1"/>
  <c r="R43" i="16"/>
  <c r="R38" i="16"/>
  <c r="AD41" i="16"/>
  <c r="F38" i="16"/>
  <c r="H43" i="16" l="1"/>
  <c r="J44" i="16" s="1"/>
  <c r="J50" i="16" s="1"/>
  <c r="AD42" i="16"/>
  <c r="W49" i="14"/>
  <c r="W51" i="14"/>
  <c r="W52" i="14"/>
  <c r="W48" i="14"/>
  <c r="W53" i="14" s="1"/>
  <c r="I48" i="14"/>
  <c r="X37" i="14"/>
  <c r="R37" i="14" l="1"/>
  <c r="H37" i="14" l="1"/>
  <c r="O38" i="14" s="1"/>
  <c r="N37" i="14"/>
  <c r="M42" i="14" s="1"/>
  <c r="M43" i="14" s="1"/>
  <c r="P37" i="14"/>
  <c r="Q42" i="14" s="1"/>
  <c r="Q43" i="14" s="1"/>
  <c r="G11" i="15" l="1"/>
  <c r="B37" i="14" l="1"/>
  <c r="AC41" i="14" l="1"/>
  <c r="G42" i="14"/>
  <c r="AC42" i="14" s="1"/>
  <c r="G43" i="14" l="1"/>
  <c r="I44" i="14" s="1"/>
  <c r="I50" i="14" s="1"/>
  <c r="I55" i="14" s="1"/>
  <c r="X37" i="13"/>
  <c r="R37" i="13"/>
  <c r="L37" i="13"/>
  <c r="J37" i="13"/>
  <c r="G42" i="13" s="1"/>
  <c r="G43" i="13" s="1"/>
  <c r="F37" i="13"/>
  <c r="B37" i="13"/>
  <c r="M42" i="13" s="1"/>
  <c r="M43" i="13" s="1"/>
  <c r="I48" i="13"/>
  <c r="W47" i="13"/>
  <c r="I44" i="13" l="1"/>
  <c r="Q38" i="13" l="1"/>
  <c r="I38" i="13" l="1"/>
  <c r="AD39" i="13"/>
  <c r="I48" i="12"/>
  <c r="W49" i="12"/>
  <c r="I50" i="13" l="1"/>
  <c r="I55" i="13" s="1"/>
  <c r="AD40" i="13"/>
  <c r="R37" i="12" l="1"/>
  <c r="J37" i="12" l="1"/>
  <c r="K38" i="12" s="1"/>
  <c r="L37" i="12"/>
  <c r="H37" i="12" l="1"/>
  <c r="N37" i="12" l="1"/>
  <c r="Q38" i="12" s="1"/>
  <c r="F37" i="12"/>
  <c r="G38" i="12" s="1"/>
  <c r="B37" i="12"/>
  <c r="G42" i="12" s="1"/>
  <c r="G43" i="12" s="1"/>
  <c r="I49" i="11"/>
  <c r="T49" i="11"/>
  <c r="K42" i="12" l="1"/>
  <c r="K43" i="12" s="1"/>
  <c r="I44" i="12" s="1"/>
  <c r="I50" i="12" s="1"/>
  <c r="I55" i="12" s="1"/>
  <c r="W37" i="11" l="1"/>
  <c r="Q37" i="11" l="1"/>
  <c r="M37" i="11" l="1"/>
  <c r="G37" i="11" l="1"/>
  <c r="A37" i="11" l="1"/>
  <c r="E37" i="11"/>
  <c r="G43" i="11" l="1"/>
  <c r="G44" i="11" s="1"/>
  <c r="AD42" i="11"/>
  <c r="C38" i="11"/>
  <c r="K43" i="11"/>
  <c r="K44" i="11" s="1"/>
  <c r="I45" i="11" l="1"/>
  <c r="I51" i="11" s="1"/>
  <c r="I56" i="11" s="1"/>
  <c r="AD43" i="11"/>
  <c r="B21" i="10"/>
  <c r="C21" i="10"/>
  <c r="D21" i="10"/>
  <c r="E21" i="10"/>
  <c r="F21" i="10"/>
  <c r="A21" i="10"/>
  <c r="G22" i="10" l="1"/>
  <c r="I37" i="8" l="1"/>
  <c r="G37" i="8"/>
  <c r="O43" i="8" s="1"/>
  <c r="O44" i="8" s="1"/>
  <c r="E37" i="8"/>
  <c r="K43" i="8" s="1"/>
  <c r="K44" i="8" s="1"/>
  <c r="A37" i="8"/>
  <c r="W42" i="8" l="1"/>
  <c r="G43" i="8"/>
  <c r="D38" i="8"/>
  <c r="G44" i="8" l="1"/>
  <c r="K45" i="8" s="1"/>
  <c r="K47" i="8" s="1"/>
  <c r="K51" i="8" s="1"/>
  <c r="W43" i="8"/>
  <c r="W49" i="21" l="1"/>
  <c r="W48" i="19"/>
</calcChain>
</file>

<file path=xl/comments1.xml><?xml version="1.0" encoding="utf-8"?>
<comments xmlns="http://schemas.openxmlformats.org/spreadsheetml/2006/main">
  <authors>
    <author>tak tikan</author>
  </authors>
  <commentList>
    <comment ref="U33" authorId="0">
      <text>
        <r>
          <rPr>
            <b/>
            <sz val="9"/>
            <color indexed="81"/>
            <rFont val="Tahoma"/>
            <family val="2"/>
          </rPr>
          <t>tak tikan:</t>
        </r>
        <r>
          <rPr>
            <sz val="9"/>
            <color indexed="81"/>
            <rFont val="Tahoma"/>
            <family val="2"/>
          </rPr>
          <t xml:space="preserve">
تعداد از 170 به 149 تغییر کرده </t>
        </r>
      </text>
    </comment>
  </commentList>
</comments>
</file>

<file path=xl/comments2.xml><?xml version="1.0" encoding="utf-8"?>
<comments xmlns="http://schemas.openxmlformats.org/spreadsheetml/2006/main">
  <authors>
    <author>tak tikan</author>
  </authors>
  <commentList>
    <comment ref="T7" authorId="0">
      <text>
        <r>
          <rPr>
            <b/>
            <sz val="9"/>
            <color indexed="81"/>
            <rFont val="Tahoma"/>
            <family val="2"/>
          </rPr>
          <t>tak tikan:</t>
        </r>
        <r>
          <rPr>
            <sz val="9"/>
            <color indexed="81"/>
            <rFont val="Tahoma"/>
            <family val="2"/>
          </rPr>
          <t xml:space="preserve">
تعداد از برش تغییر کرده</t>
        </r>
      </text>
    </comment>
    <comment ref="T8" authorId="0">
      <text>
        <r>
          <rPr>
            <b/>
            <sz val="9"/>
            <color indexed="81"/>
            <rFont val="Tahoma"/>
            <family val="2"/>
          </rPr>
          <t>tak tikan:</t>
        </r>
        <r>
          <rPr>
            <sz val="9"/>
            <color indexed="81"/>
            <rFont val="Tahoma"/>
            <family val="2"/>
          </rPr>
          <t xml:space="preserve">
تعداد از برش تغییر کرده</t>
        </r>
      </text>
    </comment>
  </commentList>
</comments>
</file>

<file path=xl/sharedStrings.xml><?xml version="1.0" encoding="utf-8"?>
<sst xmlns="http://schemas.openxmlformats.org/spreadsheetml/2006/main" count="764" uniqueCount="152">
  <si>
    <t xml:space="preserve">کد </t>
  </si>
  <si>
    <t>تعداد</t>
  </si>
  <si>
    <t xml:space="preserve">مبلغ </t>
  </si>
  <si>
    <t xml:space="preserve">جمع کل </t>
  </si>
  <si>
    <t>هفته  دوم</t>
  </si>
  <si>
    <t>مانده کل</t>
  </si>
  <si>
    <t>هفته  اول</t>
  </si>
  <si>
    <t xml:space="preserve">سرکمر  </t>
  </si>
  <si>
    <t>یلازیپ</t>
  </si>
  <si>
    <t>مارک بخیه کمر</t>
  </si>
  <si>
    <t xml:space="preserve">سرکمر </t>
  </si>
  <si>
    <t>یلا زیپ</t>
  </si>
  <si>
    <t>کارکرد آقای نظراحمدی _ فروردین 99</t>
  </si>
  <si>
    <t xml:space="preserve">صورتحساب آقای نظر احمدی فروردین 99 </t>
  </si>
  <si>
    <t>دریافتی</t>
  </si>
  <si>
    <t xml:space="preserve">مبلغ واریزی </t>
  </si>
  <si>
    <t xml:space="preserve">مانده حساب </t>
  </si>
  <si>
    <t xml:space="preserve">صورتحساب آقای نظر احمدی اردیبهشت </t>
  </si>
  <si>
    <t>هفته  سوم</t>
  </si>
  <si>
    <t>هفته  چهارم</t>
  </si>
  <si>
    <t>هفته  پنجم</t>
  </si>
  <si>
    <t xml:space="preserve">دریافتی </t>
  </si>
  <si>
    <t xml:space="preserve">مانده کل </t>
  </si>
  <si>
    <t xml:space="preserve">مساعده </t>
  </si>
  <si>
    <t xml:space="preserve">جمع </t>
  </si>
  <si>
    <t>کارکرد  نظراحمدی _ اردیبهشت99</t>
  </si>
  <si>
    <t>مانده فروردین</t>
  </si>
  <si>
    <t xml:space="preserve">6273811116024180 علی اصغر زهدی </t>
  </si>
  <si>
    <t xml:space="preserve">صورتحساب آقای نظر احمدی خرداد ماه </t>
  </si>
  <si>
    <t>کارکرد  نظراحمدی _ خرداد</t>
  </si>
  <si>
    <t>مانده از قبل</t>
  </si>
  <si>
    <t>سرکمر</t>
  </si>
  <si>
    <t xml:space="preserve">سرکمربخیه دوم </t>
  </si>
  <si>
    <t xml:space="preserve">سرکمر بخیه دوم </t>
  </si>
  <si>
    <t>مانده بدهی98</t>
  </si>
  <si>
    <t xml:space="preserve">خرابی کار </t>
  </si>
  <si>
    <t xml:space="preserve">خرید </t>
  </si>
  <si>
    <t xml:space="preserve">صورتحساب آقای نظر احمدی تیر ماه </t>
  </si>
  <si>
    <t>کارکرد  نظراحمدی _ تیر</t>
  </si>
  <si>
    <t xml:space="preserve">بدهی از قبل </t>
  </si>
  <si>
    <t>سرکمر  بخیه دوم</t>
  </si>
  <si>
    <t>واریزی 4/12</t>
  </si>
  <si>
    <t xml:space="preserve">صورتحساب آقای نظر احمدی مرداد ماه </t>
  </si>
  <si>
    <t>کارکرد  نظراحمدی _ مرداد</t>
  </si>
  <si>
    <t xml:space="preserve">خرداد </t>
  </si>
  <si>
    <t xml:space="preserve">تیر </t>
  </si>
  <si>
    <t xml:space="preserve">جمع تعداد </t>
  </si>
  <si>
    <t xml:space="preserve">مارک بخیه کمر </t>
  </si>
  <si>
    <t>دریافتی ها</t>
  </si>
  <si>
    <t xml:space="preserve">مساعده اردیبهشت </t>
  </si>
  <si>
    <t xml:space="preserve">واریزی اردیبهشت </t>
  </si>
  <si>
    <t xml:space="preserve">مساعده خرداد </t>
  </si>
  <si>
    <t>خرابی کار خرداد</t>
  </si>
  <si>
    <t xml:space="preserve">خرید خرداد </t>
  </si>
  <si>
    <t xml:space="preserve">مساعده تیر </t>
  </si>
  <si>
    <t xml:space="preserve">خرید تیر </t>
  </si>
  <si>
    <t xml:space="preserve">واریزی با حقوق تیر </t>
  </si>
  <si>
    <t xml:space="preserve">دریافتی چک </t>
  </si>
  <si>
    <t>روبخیه</t>
  </si>
  <si>
    <t xml:space="preserve">روبخیه </t>
  </si>
  <si>
    <t>مساعده</t>
  </si>
  <si>
    <t>شلوار</t>
  </si>
  <si>
    <t>خرابی کار</t>
  </si>
  <si>
    <t xml:space="preserve">جریمه </t>
  </si>
  <si>
    <t>خرید</t>
  </si>
  <si>
    <t xml:space="preserve">کارکرد  نظراحمدی _ شهریور ماه </t>
  </si>
  <si>
    <t>مرداد</t>
  </si>
  <si>
    <t xml:space="preserve">شهریور </t>
  </si>
  <si>
    <t xml:space="preserve">فروردین </t>
  </si>
  <si>
    <t xml:space="preserve">اردیبهشت </t>
  </si>
  <si>
    <t xml:space="preserve">جمع مبلغ </t>
  </si>
  <si>
    <t xml:space="preserve">جمع کل کارکرد </t>
  </si>
  <si>
    <t>صورتحساب آقای نظر احمدی شش ماه اول سال 1399</t>
  </si>
  <si>
    <t>سرکمرو بخیه دوم</t>
  </si>
  <si>
    <t xml:space="preserve">رو بخیه </t>
  </si>
  <si>
    <t xml:space="preserve">صورتحساب آقای نظر احمدی شهریور ماه </t>
  </si>
  <si>
    <t xml:space="preserve">صورتحساب آقای نظر احمدی مهر ماه </t>
  </si>
  <si>
    <t>سرکمر بخیه دوم</t>
  </si>
  <si>
    <t xml:space="preserve">کارکرد  نظراحمدی _ مهر ماه </t>
  </si>
  <si>
    <t xml:space="preserve">قسط وام </t>
  </si>
  <si>
    <t xml:space="preserve">مانده بدهی </t>
  </si>
  <si>
    <t xml:space="preserve">بدهی از قبل شهریور  </t>
  </si>
  <si>
    <t xml:space="preserve">قسط وام مهر </t>
  </si>
  <si>
    <t xml:space="preserve">مارک بخیه سرکمر </t>
  </si>
  <si>
    <t>مارک بخیه دوم</t>
  </si>
  <si>
    <t>20سانتی</t>
  </si>
  <si>
    <t>خرابی شیراب</t>
  </si>
  <si>
    <t xml:space="preserve">صورتحساب آقای نظر احمدی آبان ماه </t>
  </si>
  <si>
    <t xml:space="preserve">کارکرد  نظراحمدی _ آبان ماه </t>
  </si>
  <si>
    <t xml:space="preserve">قسط وام آبان </t>
  </si>
  <si>
    <t>پرداخت مجدد وام</t>
  </si>
  <si>
    <t>کمرکشیدن</t>
  </si>
  <si>
    <t xml:space="preserve">پارچه </t>
  </si>
  <si>
    <t>انبردست</t>
  </si>
  <si>
    <t xml:space="preserve">صورتحساب آقای نظر احمدی آذرماه </t>
  </si>
  <si>
    <t xml:space="preserve">کارکرد  نظراحمدی _ آذر ماه </t>
  </si>
  <si>
    <t>بدهی از قبل وام</t>
  </si>
  <si>
    <t xml:space="preserve">قسط وام آذر </t>
  </si>
  <si>
    <t>کمر</t>
  </si>
  <si>
    <t>خرابی پمپ</t>
  </si>
  <si>
    <t xml:space="preserve">صورتحساب آقای نظر احمدی دی ماه </t>
  </si>
  <si>
    <t xml:space="preserve">کارکرد  نظراحمدی _ دی ماه </t>
  </si>
  <si>
    <t xml:space="preserve">صورتحساب آقای نظر احمدی بهمن ماه </t>
  </si>
  <si>
    <t xml:space="preserve">کارکرد  نظراحمدی _ بهمن ماه </t>
  </si>
  <si>
    <t xml:space="preserve">هفته چهارم </t>
  </si>
  <si>
    <t>سه روز بابت کارکمرکش طلبکار است بهمن حساب شد</t>
  </si>
  <si>
    <t>سه روز بابت کارکمرکش دی</t>
  </si>
  <si>
    <t xml:space="preserve">ردیف </t>
  </si>
  <si>
    <t xml:space="preserve">تاریخ </t>
  </si>
  <si>
    <t xml:space="preserve">توضیحات </t>
  </si>
  <si>
    <t xml:space="preserve">مهر </t>
  </si>
  <si>
    <t xml:space="preserve">آبان </t>
  </si>
  <si>
    <t>آذر</t>
  </si>
  <si>
    <t xml:space="preserve">جمع کل دریافتی </t>
  </si>
  <si>
    <t xml:space="preserve">دی </t>
  </si>
  <si>
    <t xml:space="preserve">بهمن </t>
  </si>
  <si>
    <t>اسفند</t>
  </si>
  <si>
    <t>صورتحساب آقای نظر احمدی  تسویه شش ماه دوم سال 1399</t>
  </si>
  <si>
    <t xml:space="preserve">صورتحساب دریافتی های  آقای نظر احمدی </t>
  </si>
  <si>
    <t xml:space="preserve">20سانتی </t>
  </si>
  <si>
    <t>بابت کمر کشیدن (اقارحمان)</t>
  </si>
  <si>
    <t xml:space="preserve">صورتحساب آقای نظر احمدی اسفند ماه </t>
  </si>
  <si>
    <t xml:space="preserve">کارکرد  نظراحمدی _ اسفند ماه </t>
  </si>
  <si>
    <t>07/30</t>
  </si>
  <si>
    <t xml:space="preserve">شیرآب </t>
  </si>
  <si>
    <t xml:space="preserve">تسویه بدهی وام شهریور </t>
  </si>
  <si>
    <t xml:space="preserve">واریزی با حقوق مهر </t>
  </si>
  <si>
    <t>08/12</t>
  </si>
  <si>
    <t>085/15</t>
  </si>
  <si>
    <t>08/20</t>
  </si>
  <si>
    <t>08/25</t>
  </si>
  <si>
    <t>08/30</t>
  </si>
  <si>
    <t xml:space="preserve">پارچه پلنگی 3متر </t>
  </si>
  <si>
    <t>قسط وام 1</t>
  </si>
  <si>
    <t>واریزی با حقوق آبان</t>
  </si>
  <si>
    <t>09/30</t>
  </si>
  <si>
    <t>واریزی با حقوق آذر</t>
  </si>
  <si>
    <t>10/15</t>
  </si>
  <si>
    <t>10/30</t>
  </si>
  <si>
    <t>شارژ</t>
  </si>
  <si>
    <t xml:space="preserve">نقدی اقا رحمان </t>
  </si>
  <si>
    <t xml:space="preserve">نقدی آقا موسی </t>
  </si>
  <si>
    <t>واریزی با حقوق دی</t>
  </si>
  <si>
    <t>11/15</t>
  </si>
  <si>
    <t>11/30</t>
  </si>
  <si>
    <t>قسط وام 3</t>
  </si>
  <si>
    <t>قسط وام 2</t>
  </si>
  <si>
    <t xml:space="preserve">مانده بهمن </t>
  </si>
  <si>
    <t>12/24</t>
  </si>
  <si>
    <t>12/17</t>
  </si>
  <si>
    <t>12/14</t>
  </si>
  <si>
    <t xml:space="preserve">شلوار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</si>
</sst>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4">
    <font>
      <sz val="11"/>
      <color theme="1"/>
      <name val="Calibri"/>
      <family val="2"/>
      <charset val="178"/>
      <scheme val="minor"/>
    </font>
    <font>
      <b/>
      <sz val="8"/>
      <color theme="1"/>
      <name val="B Jadid"/>
      <charset val="178"/>
    </font>
    <font>
      <b/>
      <sz val="20"/>
      <color theme="1"/>
      <name val="B Nazanin"/>
      <charset val="178"/>
    </font>
    <font>
      <b/>
      <sz val="16"/>
      <color theme="1"/>
      <name val="B Nazanin"/>
      <charset val="178"/>
    </font>
    <font>
      <b/>
      <sz val="24"/>
      <color theme="1"/>
      <name val="B Nazanin"/>
      <charset val="178"/>
    </font>
    <font>
      <b/>
      <sz val="8"/>
      <name val="B Nazanin"/>
      <charset val="178"/>
    </font>
    <font>
      <sz val="8"/>
      <color theme="1"/>
      <name val="Calibri"/>
      <family val="2"/>
      <charset val="178"/>
      <scheme val="minor"/>
    </font>
    <font>
      <b/>
      <sz val="20"/>
      <name val="B Nazanin"/>
      <charset val="178"/>
    </font>
    <font>
      <b/>
      <sz val="16"/>
      <name val="B Nazanin"/>
      <charset val="178"/>
    </font>
    <font>
      <b/>
      <sz val="8"/>
      <color theme="1"/>
      <name val="B Nazanin"/>
      <charset val="178"/>
    </font>
    <font>
      <b/>
      <sz val="16"/>
      <name val="Titr"/>
      <charset val="178"/>
    </font>
    <font>
      <b/>
      <sz val="14"/>
      <color rgb="FFFF0000"/>
      <name val="B Kamran Outline"/>
      <charset val="178"/>
    </font>
    <font>
      <b/>
      <sz val="9"/>
      <color rgb="FFFF0000"/>
      <name val="Titr"/>
      <charset val="178"/>
    </font>
    <font>
      <b/>
      <sz val="14"/>
      <name val="Titr"/>
      <charset val="178"/>
    </font>
    <font>
      <b/>
      <sz val="12"/>
      <color theme="1"/>
      <name val="B Nazanin"/>
      <charset val="178"/>
    </font>
    <font>
      <b/>
      <sz val="8"/>
      <color rgb="FFFF0000"/>
      <name val="Titr"/>
      <charset val="178"/>
    </font>
    <font>
      <b/>
      <sz val="22"/>
      <color theme="1"/>
      <name val="B Nazanin"/>
      <charset val="178"/>
    </font>
    <font>
      <b/>
      <sz val="14"/>
      <color theme="1"/>
      <name val="B Nazanin"/>
      <charset val="178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6"/>
      <color theme="0"/>
      <name val="B Nazanin"/>
      <charset val="178"/>
    </font>
    <font>
      <b/>
      <sz val="11"/>
      <color theme="1"/>
      <name val="B Nazanin"/>
      <charset val="178"/>
    </font>
    <font>
      <b/>
      <sz val="18"/>
      <color theme="0"/>
      <name val="Titr"/>
      <charset val="178"/>
    </font>
    <font>
      <b/>
      <sz val="14"/>
      <color theme="0"/>
      <name val="Titr"/>
      <charset val="178"/>
    </font>
    <font>
      <b/>
      <sz val="6"/>
      <color theme="1"/>
      <name val="B Jadid"/>
      <charset val="178"/>
    </font>
    <font>
      <sz val="16"/>
      <color theme="0"/>
      <name val="Titr"/>
      <charset val="178"/>
    </font>
    <font>
      <b/>
      <sz val="14"/>
      <name val="B Nazanin"/>
      <charset val="178"/>
    </font>
    <font>
      <b/>
      <sz val="14"/>
      <color theme="0"/>
      <name val="B Nazanin"/>
      <charset val="178"/>
    </font>
    <font>
      <sz val="14"/>
      <name val="Titr"/>
      <charset val="178"/>
    </font>
    <font>
      <b/>
      <sz val="7"/>
      <name val="B Nazanin"/>
      <charset val="178"/>
    </font>
    <font>
      <b/>
      <sz val="7"/>
      <color theme="1"/>
      <name val="B Jadid"/>
      <charset val="178"/>
    </font>
    <font>
      <b/>
      <sz val="10"/>
      <color theme="1"/>
      <name val="B Nazanin"/>
      <charset val="178"/>
    </font>
    <font>
      <sz val="10"/>
      <color theme="1"/>
      <name val="Calibri"/>
      <family val="2"/>
      <charset val="178"/>
      <scheme val="minor"/>
    </font>
    <font>
      <sz val="14"/>
      <color theme="0"/>
      <name val="Titr"/>
      <charset val="178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6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6">
    <xf numFmtId="0" fontId="0" fillId="0" borderId="0" xfId="0"/>
    <xf numFmtId="0" fontId="2" fillId="0" borderId="0" xfId="0" applyFont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21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6" fillId="0" borderId="0" xfId="0" applyFont="1"/>
    <xf numFmtId="0" fontId="5" fillId="2" borderId="4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9" fillId="0" borderId="24" xfId="0" applyFont="1" applyBorder="1" applyAlignment="1">
      <alignment horizontal="center" vertical="center"/>
    </xf>
    <xf numFmtId="0" fontId="9" fillId="0" borderId="32" xfId="0" applyFont="1" applyBorder="1" applyAlignment="1">
      <alignment horizontal="center" vertical="center"/>
    </xf>
    <xf numFmtId="0" fontId="5" fillId="2" borderId="33" xfId="0" applyFont="1" applyFill="1" applyBorder="1" applyAlignment="1">
      <alignment horizontal="center" vertical="center"/>
    </xf>
    <xf numFmtId="0" fontId="5" fillId="2" borderId="35" xfId="0" applyFont="1" applyFill="1" applyBorder="1" applyAlignment="1">
      <alignment horizontal="center" vertical="center"/>
    </xf>
    <xf numFmtId="0" fontId="5" fillId="4" borderId="15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5" fillId="4" borderId="31" xfId="0" applyFont="1" applyFill="1" applyBorder="1" applyAlignment="1">
      <alignment horizontal="center" vertical="center"/>
    </xf>
    <xf numFmtId="0" fontId="5" fillId="4" borderId="13" xfId="0" applyFont="1" applyFill="1" applyBorder="1" applyAlignment="1">
      <alignment horizontal="center" vertical="center"/>
    </xf>
    <xf numFmtId="0" fontId="5" fillId="4" borderId="30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5" fillId="4" borderId="22" xfId="0" applyFont="1" applyFill="1" applyBorder="1" applyAlignment="1">
      <alignment horizontal="center" vertical="center"/>
    </xf>
    <xf numFmtId="0" fontId="5" fillId="4" borderId="21" xfId="0" applyFont="1" applyFill="1" applyBorder="1" applyAlignment="1">
      <alignment horizontal="center" vertical="center"/>
    </xf>
    <xf numFmtId="0" fontId="9" fillId="4" borderId="32" xfId="0" applyFont="1" applyFill="1" applyBorder="1" applyAlignment="1">
      <alignment horizontal="center" vertical="center"/>
    </xf>
    <xf numFmtId="0" fontId="9" fillId="4" borderId="11" xfId="0" applyFont="1" applyFill="1" applyBorder="1" applyAlignment="1">
      <alignment horizontal="center" vertical="center"/>
    </xf>
    <xf numFmtId="0" fontId="5" fillId="4" borderId="23" xfId="0" applyFont="1" applyFill="1" applyBorder="1" applyAlignment="1">
      <alignment horizontal="center" vertical="center"/>
    </xf>
    <xf numFmtId="0" fontId="5" fillId="2" borderId="36" xfId="0" applyFont="1" applyFill="1" applyBorder="1" applyAlignment="1">
      <alignment horizontal="center" vertical="center"/>
    </xf>
    <xf numFmtId="0" fontId="5" fillId="4" borderId="14" xfId="0" applyFont="1" applyFill="1" applyBorder="1" applyAlignment="1">
      <alignment horizontal="center" vertical="center"/>
    </xf>
    <xf numFmtId="0" fontId="9" fillId="4" borderId="25" xfId="0" applyFont="1" applyFill="1" applyBorder="1" applyAlignment="1">
      <alignment horizontal="center" vertical="center"/>
    </xf>
    <xf numFmtId="0" fontId="9" fillId="0" borderId="37" xfId="0" applyFont="1" applyBorder="1" applyAlignment="1">
      <alignment horizontal="center" vertical="center"/>
    </xf>
    <xf numFmtId="0" fontId="9" fillId="4" borderId="38" xfId="0" applyFont="1" applyFill="1" applyBorder="1" applyAlignment="1">
      <alignment horizontal="center" vertical="center"/>
    </xf>
    <xf numFmtId="0" fontId="9" fillId="0" borderId="38" xfId="0" applyFont="1" applyBorder="1" applyAlignment="1">
      <alignment horizontal="center" vertical="center"/>
    </xf>
    <xf numFmtId="0" fontId="9" fillId="4" borderId="39" xfId="0" applyFont="1" applyFill="1" applyBorder="1" applyAlignment="1">
      <alignment horizontal="center" vertical="center"/>
    </xf>
    <xf numFmtId="0" fontId="5" fillId="4" borderId="33" xfId="0" applyFont="1" applyFill="1" applyBorder="1" applyAlignment="1">
      <alignment horizontal="center" vertical="center"/>
    </xf>
    <xf numFmtId="0" fontId="9" fillId="0" borderId="40" xfId="0" applyFont="1" applyBorder="1" applyAlignment="1">
      <alignment horizontal="center" vertical="center"/>
    </xf>
    <xf numFmtId="0" fontId="9" fillId="4" borderId="41" xfId="0" applyFont="1" applyFill="1" applyBorder="1" applyAlignment="1">
      <alignment horizontal="center" vertical="center"/>
    </xf>
    <xf numFmtId="0" fontId="9" fillId="0" borderId="41" xfId="0" applyFont="1" applyBorder="1" applyAlignment="1">
      <alignment horizontal="center" vertical="center"/>
    </xf>
    <xf numFmtId="0" fontId="9" fillId="4" borderId="42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5" fillId="6" borderId="5" xfId="0" applyFont="1" applyFill="1" applyBorder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3" fontId="0" fillId="0" borderId="0" xfId="0" applyNumberFormat="1"/>
    <xf numFmtId="0" fontId="9" fillId="0" borderId="49" xfId="0" applyFont="1" applyBorder="1" applyAlignment="1">
      <alignment horizontal="center" vertical="center"/>
    </xf>
    <xf numFmtId="0" fontId="9" fillId="4" borderId="50" xfId="0" applyFont="1" applyFill="1" applyBorder="1" applyAlignment="1">
      <alignment horizontal="center" vertical="center"/>
    </xf>
    <xf numFmtId="0" fontId="9" fillId="0" borderId="50" xfId="0" applyFont="1" applyBorder="1" applyAlignment="1">
      <alignment horizontal="center" vertical="center"/>
    </xf>
    <xf numFmtId="0" fontId="9" fillId="4" borderId="51" xfId="0" applyFont="1" applyFill="1" applyBorder="1" applyAlignment="1">
      <alignment horizontal="center" vertical="center"/>
    </xf>
    <xf numFmtId="0" fontId="9" fillId="0" borderId="52" xfId="0" applyFont="1" applyBorder="1" applyAlignment="1">
      <alignment horizontal="center" vertical="center"/>
    </xf>
    <xf numFmtId="0" fontId="5" fillId="7" borderId="12" xfId="0" applyFont="1" applyFill="1" applyBorder="1" applyAlignment="1">
      <alignment horizontal="center" vertical="center"/>
    </xf>
    <xf numFmtId="0" fontId="5" fillId="7" borderId="5" xfId="0" applyFont="1" applyFill="1" applyBorder="1" applyAlignment="1">
      <alignment horizontal="center" vertical="center"/>
    </xf>
    <xf numFmtId="0" fontId="5" fillId="2" borderId="53" xfId="0" applyFont="1" applyFill="1" applyBorder="1" applyAlignment="1">
      <alignment horizontal="center" vertical="center"/>
    </xf>
    <xf numFmtId="0" fontId="0" fillId="0" borderId="0" xfId="0" applyAlignment="1"/>
    <xf numFmtId="3" fontId="14" fillId="0" borderId="6" xfId="0" applyNumberFormat="1" applyFont="1" applyBorder="1" applyAlignment="1">
      <alignment horizontal="center" vertical="center"/>
    </xf>
    <xf numFmtId="0" fontId="21" fillId="0" borderId="20" xfId="0" applyFont="1" applyBorder="1" applyAlignment="1">
      <alignment horizontal="center" vertical="center"/>
    </xf>
    <xf numFmtId="3" fontId="14" fillId="0" borderId="23" xfId="0" applyNumberFormat="1" applyFont="1" applyBorder="1" applyAlignment="1">
      <alignment horizontal="center" vertical="center"/>
    </xf>
    <xf numFmtId="0" fontId="21" fillId="0" borderId="4" xfId="0" applyFont="1" applyBorder="1" applyAlignment="1">
      <alignment horizontal="center" vertical="center"/>
    </xf>
    <xf numFmtId="0" fontId="21" fillId="0" borderId="7" xfId="0" applyFont="1" applyBorder="1" applyAlignment="1">
      <alignment horizontal="center" vertical="center"/>
    </xf>
    <xf numFmtId="3" fontId="14" fillId="0" borderId="14" xfId="0" applyNumberFormat="1" applyFont="1" applyBorder="1" applyAlignment="1">
      <alignment horizontal="center" vertical="center"/>
    </xf>
    <xf numFmtId="0" fontId="23" fillId="8" borderId="26" xfId="0" applyFont="1" applyFill="1" applyBorder="1" applyAlignment="1">
      <alignment horizontal="center"/>
    </xf>
    <xf numFmtId="3" fontId="23" fillId="8" borderId="27" xfId="0" applyNumberFormat="1" applyFont="1" applyFill="1" applyBorder="1" applyAlignment="1">
      <alignment horizontal="center"/>
    </xf>
    <xf numFmtId="0" fontId="21" fillId="0" borderId="37" xfId="0" applyFont="1" applyBorder="1" applyAlignment="1">
      <alignment horizontal="center" vertical="center"/>
    </xf>
    <xf numFmtId="3" fontId="14" fillId="0" borderId="39" xfId="0" applyNumberFormat="1" applyFont="1" applyBorder="1" applyAlignment="1">
      <alignment horizontal="center" vertical="center"/>
    </xf>
    <xf numFmtId="0" fontId="0" fillId="0" borderId="11" xfId="0" applyBorder="1"/>
    <xf numFmtId="0" fontId="5" fillId="2" borderId="0" xfId="0" applyFont="1" applyFill="1" applyBorder="1" applyAlignment="1">
      <alignment horizontal="center" vertical="center"/>
    </xf>
    <xf numFmtId="0" fontId="5" fillId="7" borderId="6" xfId="0" applyFont="1" applyFill="1" applyBorder="1" applyAlignment="1">
      <alignment horizontal="center" vertical="center"/>
    </xf>
    <xf numFmtId="0" fontId="29" fillId="2" borderId="20" xfId="0" applyFont="1" applyFill="1" applyBorder="1" applyAlignment="1">
      <alignment horizontal="center" vertical="center"/>
    </xf>
    <xf numFmtId="0" fontId="29" fillId="4" borderId="21" xfId="0" applyFont="1" applyFill="1" applyBorder="1" applyAlignment="1">
      <alignment horizontal="center" vertical="center"/>
    </xf>
    <xf numFmtId="0" fontId="29" fillId="2" borderId="21" xfId="0" applyFont="1" applyFill="1" applyBorder="1" applyAlignment="1">
      <alignment horizontal="center" vertical="center"/>
    </xf>
    <xf numFmtId="0" fontId="29" fillId="4" borderId="23" xfId="0" applyFont="1" applyFill="1" applyBorder="1" applyAlignment="1">
      <alignment horizontal="center" vertical="center"/>
    </xf>
    <xf numFmtId="0" fontId="29" fillId="2" borderId="4" xfId="0" applyFont="1" applyFill="1" applyBorder="1" applyAlignment="1">
      <alignment horizontal="center" vertical="center"/>
    </xf>
    <xf numFmtId="0" fontId="29" fillId="4" borderId="5" xfId="0" applyFont="1" applyFill="1" applyBorder="1" applyAlignment="1">
      <alignment horizontal="center" vertical="center"/>
    </xf>
    <xf numFmtId="0" fontId="29" fillId="2" borderId="5" xfId="0" applyFont="1" applyFill="1" applyBorder="1" applyAlignment="1">
      <alignment horizontal="center" vertical="center"/>
    </xf>
    <xf numFmtId="0" fontId="29" fillId="4" borderId="6" xfId="0" applyFont="1" applyFill="1" applyBorder="1" applyAlignment="1">
      <alignment horizontal="center" vertical="center"/>
    </xf>
    <xf numFmtId="0" fontId="29" fillId="2" borderId="36" xfId="0" applyFont="1" applyFill="1" applyBorder="1" applyAlignment="1">
      <alignment horizontal="center" vertical="center"/>
    </xf>
    <xf numFmtId="0" fontId="29" fillId="2" borderId="12" xfId="0" applyFont="1" applyFill="1" applyBorder="1" applyAlignment="1">
      <alignment horizontal="center" vertical="center"/>
    </xf>
    <xf numFmtId="0" fontId="29" fillId="2" borderId="7" xfId="0" applyFont="1" applyFill="1" applyBorder="1" applyAlignment="1">
      <alignment horizontal="center" vertical="center"/>
    </xf>
    <xf numFmtId="0" fontId="29" fillId="4" borderId="8" xfId="0" applyFont="1" applyFill="1" applyBorder="1" applyAlignment="1">
      <alignment horizontal="center" vertical="center"/>
    </xf>
    <xf numFmtId="0" fontId="29" fillId="2" borderId="8" xfId="0" applyFont="1" applyFill="1" applyBorder="1" applyAlignment="1">
      <alignment horizontal="center" vertical="center"/>
    </xf>
    <xf numFmtId="0" fontId="29" fillId="4" borderId="14" xfId="0" applyFont="1" applyFill="1" applyBorder="1" applyAlignment="1">
      <alignment horizontal="center" vertical="center"/>
    </xf>
    <xf numFmtId="0" fontId="29" fillId="2" borderId="37" xfId="0" applyFont="1" applyFill="1" applyBorder="1" applyAlignment="1">
      <alignment horizontal="center" vertical="center"/>
    </xf>
    <xf numFmtId="0" fontId="29" fillId="4" borderId="38" xfId="0" applyFont="1" applyFill="1" applyBorder="1" applyAlignment="1">
      <alignment horizontal="center" vertical="center"/>
    </xf>
    <xf numFmtId="0" fontId="29" fillId="2" borderId="53" xfId="0" applyFont="1" applyFill="1" applyBorder="1" applyAlignment="1">
      <alignment horizontal="center" vertical="center"/>
    </xf>
    <xf numFmtId="0" fontId="29" fillId="2" borderId="58" xfId="0" applyFont="1" applyFill="1" applyBorder="1" applyAlignment="1">
      <alignment horizontal="center" vertical="center"/>
    </xf>
    <xf numFmtId="0" fontId="29" fillId="2" borderId="38" xfId="0" applyFont="1" applyFill="1" applyBorder="1" applyAlignment="1">
      <alignment horizontal="center" vertical="center"/>
    </xf>
    <xf numFmtId="0" fontId="9" fillId="0" borderId="60" xfId="0" applyFont="1" applyBorder="1" applyAlignment="1">
      <alignment horizontal="center" vertical="center"/>
    </xf>
    <xf numFmtId="0" fontId="9" fillId="4" borderId="60" xfId="0" applyFont="1" applyFill="1" applyBorder="1" applyAlignment="1">
      <alignment horizontal="center" vertical="center"/>
    </xf>
    <xf numFmtId="0" fontId="29" fillId="2" borderId="16" xfId="0" applyFont="1" applyFill="1" applyBorder="1" applyAlignment="1">
      <alignment horizontal="center" vertical="center"/>
    </xf>
    <xf numFmtId="0" fontId="29" fillId="4" borderId="15" xfId="0" applyFont="1" applyFill="1" applyBorder="1" applyAlignment="1">
      <alignment horizontal="center" vertical="center"/>
    </xf>
    <xf numFmtId="0" fontId="29" fillId="4" borderId="39" xfId="0" applyFont="1" applyFill="1" applyBorder="1" applyAlignment="1">
      <alignment horizontal="center" vertical="center"/>
    </xf>
    <xf numFmtId="0" fontId="0" fillId="0" borderId="17" xfId="0" applyBorder="1" applyAlignment="1"/>
    <xf numFmtId="0" fontId="32" fillId="0" borderId="0" xfId="0" applyFont="1"/>
    <xf numFmtId="0" fontId="20" fillId="10" borderId="25" xfId="0" applyFont="1" applyFill="1" applyBorder="1" applyAlignment="1">
      <alignment vertical="center"/>
    </xf>
    <xf numFmtId="0" fontId="20" fillId="10" borderId="17" xfId="0" applyFont="1" applyFill="1" applyBorder="1" applyAlignment="1">
      <alignment vertical="center"/>
    </xf>
    <xf numFmtId="0" fontId="21" fillId="0" borderId="20" xfId="0" applyFont="1" applyBorder="1"/>
    <xf numFmtId="0" fontId="21" fillId="0" borderId="21" xfId="0" applyFont="1" applyBorder="1"/>
    <xf numFmtId="0" fontId="21" fillId="0" borderId="23" xfId="0" applyFont="1" applyBorder="1"/>
    <xf numFmtId="0" fontId="20" fillId="10" borderId="18" xfId="0" applyFont="1" applyFill="1" applyBorder="1" applyAlignment="1">
      <alignment vertical="center"/>
    </xf>
    <xf numFmtId="0" fontId="20" fillId="10" borderId="9" xfId="0" applyFont="1" applyFill="1" applyBorder="1" applyAlignment="1">
      <alignment vertical="center"/>
    </xf>
    <xf numFmtId="3" fontId="21" fillId="0" borderId="5" xfId="0" applyNumberFormat="1" applyFont="1" applyBorder="1" applyAlignment="1">
      <alignment horizontal="center" vertical="center"/>
    </xf>
    <xf numFmtId="49" fontId="21" fillId="0" borderId="5" xfId="0" applyNumberFormat="1" applyFont="1" applyBorder="1" applyAlignment="1">
      <alignment horizontal="center" vertical="center"/>
    </xf>
    <xf numFmtId="0" fontId="21" fillId="0" borderId="7" xfId="0" applyFont="1" applyBorder="1"/>
    <xf numFmtId="0" fontId="21" fillId="0" borderId="6" xfId="0" applyFont="1" applyBorder="1" applyAlignment="1">
      <alignment horizontal="center" vertical="center"/>
    </xf>
    <xf numFmtId="0" fontId="21" fillId="0" borderId="0" xfId="0" applyFont="1"/>
    <xf numFmtId="1" fontId="0" fillId="0" borderId="0" xfId="0" applyNumberFormat="1"/>
    <xf numFmtId="0" fontId="21" fillId="0" borderId="4" xfId="0" applyFont="1" applyBorder="1"/>
    <xf numFmtId="0" fontId="33" fillId="9" borderId="0" xfId="0" applyFont="1" applyFill="1" applyBorder="1" applyAlignment="1">
      <alignment horizontal="center" vertical="center"/>
    </xf>
    <xf numFmtId="3" fontId="21" fillId="0" borderId="8" xfId="0" applyNumberFormat="1" applyFont="1" applyBorder="1" applyAlignment="1">
      <alignment horizontal="center" vertical="center"/>
    </xf>
    <xf numFmtId="49" fontId="21" fillId="0" borderId="8" xfId="0" applyNumberFormat="1" applyFont="1" applyBorder="1" applyAlignment="1">
      <alignment horizontal="center" vertical="center"/>
    </xf>
    <xf numFmtId="0" fontId="21" fillId="0" borderId="14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6" fillId="0" borderId="17" xfId="0" applyFont="1" applyBorder="1" applyAlignment="1">
      <alignment horizontal="center"/>
    </xf>
    <xf numFmtId="0" fontId="2" fillId="0" borderId="25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3" fontId="16" fillId="0" borderId="25" xfId="0" applyNumberFormat="1" applyFont="1" applyBorder="1" applyAlignment="1">
      <alignment horizontal="center"/>
    </xf>
    <xf numFmtId="3" fontId="16" fillId="0" borderId="17" xfId="0" applyNumberFormat="1" applyFont="1" applyBorder="1" applyAlignment="1">
      <alignment horizontal="center"/>
    </xf>
    <xf numFmtId="3" fontId="16" fillId="0" borderId="24" xfId="0" applyNumberFormat="1" applyFont="1" applyBorder="1" applyAlignment="1">
      <alignment horizontal="center"/>
    </xf>
    <xf numFmtId="3" fontId="16" fillId="0" borderId="18" xfId="0" applyNumberFormat="1" applyFont="1" applyBorder="1" applyAlignment="1">
      <alignment horizontal="center"/>
    </xf>
    <xf numFmtId="3" fontId="16" fillId="0" borderId="9" xfId="0" applyNumberFormat="1" applyFont="1" applyBorder="1" applyAlignment="1">
      <alignment horizontal="center"/>
    </xf>
    <xf numFmtId="3" fontId="16" fillId="0" borderId="10" xfId="0" applyNumberFormat="1" applyFont="1" applyBorder="1" applyAlignment="1">
      <alignment horizontal="center"/>
    </xf>
    <xf numFmtId="3" fontId="4" fillId="3" borderId="1" xfId="0" applyNumberFormat="1" applyFont="1" applyFill="1" applyBorder="1" applyAlignment="1">
      <alignment horizontal="center" vertical="center"/>
    </xf>
    <xf numFmtId="3" fontId="4" fillId="3" borderId="2" xfId="0" applyNumberFormat="1" applyFont="1" applyFill="1" applyBorder="1" applyAlignment="1">
      <alignment horizontal="center" vertical="center"/>
    </xf>
    <xf numFmtId="3" fontId="4" fillId="3" borderId="3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 wrapText="1"/>
    </xf>
    <xf numFmtId="0" fontId="11" fillId="3" borderId="2" xfId="0" applyFont="1" applyFill="1" applyBorder="1" applyAlignment="1">
      <alignment horizontal="center" vertical="center" wrapText="1"/>
    </xf>
    <xf numFmtId="0" fontId="11" fillId="3" borderId="3" xfId="0" applyFont="1" applyFill="1" applyBorder="1" applyAlignment="1">
      <alignment horizontal="center" vertical="center" wrapText="1"/>
    </xf>
    <xf numFmtId="0" fontId="10" fillId="3" borderId="25" xfId="0" applyFont="1" applyFill="1" applyBorder="1" applyAlignment="1">
      <alignment horizontal="center" vertical="center"/>
    </xf>
    <xf numFmtId="0" fontId="10" fillId="3" borderId="17" xfId="0" applyFont="1" applyFill="1" applyBorder="1" applyAlignment="1">
      <alignment horizontal="center" vertical="center"/>
    </xf>
    <xf numFmtId="0" fontId="10" fillId="3" borderId="24" xfId="0" applyFont="1" applyFill="1" applyBorder="1" applyAlignment="1">
      <alignment horizontal="center" vertical="center"/>
    </xf>
    <xf numFmtId="0" fontId="10" fillId="3" borderId="18" xfId="0" applyFont="1" applyFill="1" applyBorder="1" applyAlignment="1">
      <alignment horizontal="center" vertical="center"/>
    </xf>
    <xf numFmtId="0" fontId="10" fillId="3" borderId="9" xfId="0" applyFont="1" applyFill="1" applyBorder="1" applyAlignment="1">
      <alignment horizontal="center" vertical="center"/>
    </xf>
    <xf numFmtId="0" fontId="10" fillId="3" borderId="10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1" fillId="3" borderId="26" xfId="0" applyFont="1" applyFill="1" applyBorder="1" applyAlignment="1">
      <alignment horizontal="center" vertical="center"/>
    </xf>
    <xf numFmtId="0" fontId="1" fillId="3" borderId="29" xfId="0" applyFont="1" applyFill="1" applyBorder="1" applyAlignment="1">
      <alignment horizontal="center" vertical="center"/>
    </xf>
    <xf numFmtId="0" fontId="1" fillId="3" borderId="27" xfId="0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1" fillId="3" borderId="28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15" fillId="3" borderId="26" xfId="0" applyFont="1" applyFill="1" applyBorder="1" applyAlignment="1">
      <alignment horizontal="center" vertical="center"/>
    </xf>
    <xf numFmtId="0" fontId="15" fillId="3" borderId="29" xfId="0" applyFont="1" applyFill="1" applyBorder="1" applyAlignment="1">
      <alignment horizontal="center" vertical="center"/>
    </xf>
    <xf numFmtId="0" fontId="15" fillId="3" borderId="27" xfId="0" applyFont="1" applyFill="1" applyBorder="1" applyAlignment="1">
      <alignment horizontal="center" vertical="center"/>
    </xf>
    <xf numFmtId="3" fontId="14" fillId="0" borderId="44" xfId="0" applyNumberFormat="1" applyFont="1" applyBorder="1" applyAlignment="1">
      <alignment horizontal="center" vertical="center"/>
    </xf>
    <xf numFmtId="3" fontId="14" fillId="0" borderId="28" xfId="0" applyNumberFormat="1" applyFont="1" applyBorder="1" applyAlignment="1">
      <alignment horizontal="center" vertical="center"/>
    </xf>
    <xf numFmtId="0" fontId="13" fillId="3" borderId="25" xfId="0" applyFont="1" applyFill="1" applyBorder="1" applyAlignment="1">
      <alignment horizontal="center" vertical="center"/>
    </xf>
    <xf numFmtId="0" fontId="13" fillId="3" borderId="17" xfId="0" applyFont="1" applyFill="1" applyBorder="1" applyAlignment="1">
      <alignment horizontal="center" vertical="center"/>
    </xf>
    <xf numFmtId="0" fontId="13" fillId="3" borderId="24" xfId="0" applyFont="1" applyFill="1" applyBorder="1" applyAlignment="1">
      <alignment horizontal="center" vertical="center"/>
    </xf>
    <xf numFmtId="0" fontId="13" fillId="3" borderId="18" xfId="0" applyFont="1" applyFill="1" applyBorder="1" applyAlignment="1">
      <alignment horizontal="center" vertical="center"/>
    </xf>
    <xf numFmtId="0" fontId="13" fillId="3" borderId="9" xfId="0" applyFont="1" applyFill="1" applyBorder="1" applyAlignment="1">
      <alignment horizontal="center" vertical="center"/>
    </xf>
    <xf numFmtId="0" fontId="13" fillId="3" borderId="10" xfId="0" applyFont="1" applyFill="1" applyBorder="1" applyAlignment="1">
      <alignment horizontal="center" vertical="center"/>
    </xf>
    <xf numFmtId="0" fontId="14" fillId="0" borderId="26" xfId="0" applyFont="1" applyBorder="1" applyAlignment="1">
      <alignment horizontal="center" vertical="center"/>
    </xf>
    <xf numFmtId="0" fontId="14" fillId="0" borderId="29" xfId="0" applyFont="1" applyBorder="1" applyAlignment="1">
      <alignment horizontal="center" vertical="center"/>
    </xf>
    <xf numFmtId="0" fontId="14" fillId="0" borderId="27" xfId="0" applyFont="1" applyBorder="1" applyAlignment="1">
      <alignment horizontal="center" vertical="center"/>
    </xf>
    <xf numFmtId="0" fontId="14" fillId="0" borderId="35" xfId="0" applyFont="1" applyBorder="1" applyAlignment="1">
      <alignment horizontal="center" vertical="center"/>
    </xf>
    <xf numFmtId="0" fontId="14" fillId="0" borderId="33" xfId="0" applyFont="1" applyBorder="1" applyAlignment="1">
      <alignment horizontal="center" vertical="center"/>
    </xf>
    <xf numFmtId="3" fontId="14" fillId="0" borderId="33" xfId="0" applyNumberFormat="1" applyFont="1" applyBorder="1" applyAlignment="1">
      <alignment horizontal="center" vertical="center"/>
    </xf>
    <xf numFmtId="3" fontId="14" fillId="0" borderId="15" xfId="0" applyNumberFormat="1" applyFont="1" applyBorder="1" applyAlignment="1">
      <alignment horizontal="center" vertical="center"/>
    </xf>
    <xf numFmtId="3" fontId="14" fillId="0" borderId="5" xfId="0" applyNumberFormat="1" applyFont="1" applyBorder="1" applyAlignment="1">
      <alignment horizontal="center" vertical="center"/>
    </xf>
    <xf numFmtId="3" fontId="14" fillId="0" borderId="6" xfId="0" applyNumberFormat="1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/>
    </xf>
    <xf numFmtId="3" fontId="2" fillId="0" borderId="2" xfId="0" applyNumberFormat="1" applyFont="1" applyBorder="1" applyAlignment="1">
      <alignment horizontal="center" vertical="center"/>
    </xf>
    <xf numFmtId="3" fontId="2" fillId="0" borderId="3" xfId="0" applyNumberFormat="1" applyFont="1" applyBorder="1" applyAlignment="1">
      <alignment horizontal="center" vertical="center"/>
    </xf>
    <xf numFmtId="3" fontId="3" fillId="0" borderId="1" xfId="0" applyNumberFormat="1" applyFont="1" applyBorder="1" applyAlignment="1">
      <alignment horizontal="center" vertical="center"/>
    </xf>
    <xf numFmtId="3" fontId="3" fillId="0" borderId="2" xfId="0" applyNumberFormat="1" applyFont="1" applyBorder="1" applyAlignment="1">
      <alignment horizontal="center" vertical="center"/>
    </xf>
    <xf numFmtId="3" fontId="3" fillId="0" borderId="3" xfId="0" applyNumberFormat="1" applyFont="1" applyBorder="1" applyAlignment="1">
      <alignment horizontal="center" vertical="center"/>
    </xf>
    <xf numFmtId="0" fontId="2" fillId="3" borderId="25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  <xf numFmtId="0" fontId="2" fillId="3" borderId="24" xfId="0" applyFont="1" applyFill="1" applyBorder="1" applyAlignment="1">
      <alignment horizontal="center" vertical="center"/>
    </xf>
    <xf numFmtId="0" fontId="2" fillId="3" borderId="1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3" fontId="2" fillId="3" borderId="25" xfId="0" applyNumberFormat="1" applyFont="1" applyFill="1" applyBorder="1" applyAlignment="1">
      <alignment horizontal="center" vertical="center"/>
    </xf>
    <xf numFmtId="3" fontId="2" fillId="3" borderId="17" xfId="0" applyNumberFormat="1" applyFont="1" applyFill="1" applyBorder="1" applyAlignment="1">
      <alignment horizontal="center" vertical="center"/>
    </xf>
    <xf numFmtId="3" fontId="2" fillId="3" borderId="24" xfId="0" applyNumberFormat="1" applyFont="1" applyFill="1" applyBorder="1" applyAlignment="1">
      <alignment horizontal="center" vertical="center"/>
    </xf>
    <xf numFmtId="3" fontId="2" fillId="3" borderId="18" xfId="0" applyNumberFormat="1" applyFont="1" applyFill="1" applyBorder="1" applyAlignment="1">
      <alignment horizontal="center" vertical="center"/>
    </xf>
    <xf numFmtId="3" fontId="2" fillId="3" borderId="9" xfId="0" applyNumberFormat="1" applyFont="1" applyFill="1" applyBorder="1" applyAlignment="1">
      <alignment horizontal="center" vertical="center"/>
    </xf>
    <xf numFmtId="3" fontId="2" fillId="3" borderId="10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14" fillId="0" borderId="43" xfId="0" applyFont="1" applyBorder="1" applyAlignment="1">
      <alignment horizontal="center" vertical="center"/>
    </xf>
    <xf numFmtId="0" fontId="14" fillId="0" borderId="44" xfId="0" applyFont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/>
    </xf>
    <xf numFmtId="0" fontId="12" fillId="3" borderId="2" xfId="0" applyFont="1" applyFill="1" applyBorder="1" applyAlignment="1">
      <alignment horizontal="center"/>
    </xf>
    <xf numFmtId="0" fontId="12" fillId="3" borderId="3" xfId="0" applyFont="1" applyFill="1" applyBorder="1" applyAlignment="1">
      <alignment horizontal="center"/>
    </xf>
    <xf numFmtId="0" fontId="12" fillId="3" borderId="26" xfId="0" applyFont="1" applyFill="1" applyBorder="1" applyAlignment="1">
      <alignment horizontal="center"/>
    </xf>
    <xf numFmtId="0" fontId="12" fillId="3" borderId="29" xfId="0" applyFont="1" applyFill="1" applyBorder="1" applyAlignment="1">
      <alignment horizontal="center"/>
    </xf>
    <xf numFmtId="0" fontId="12" fillId="3" borderId="27" xfId="0" applyFont="1" applyFill="1" applyBorder="1" applyAlignment="1">
      <alignment horizontal="center"/>
    </xf>
    <xf numFmtId="0" fontId="1" fillId="3" borderId="20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  <xf numFmtId="0" fontId="1" fillId="3" borderId="23" xfId="0" applyFont="1" applyFill="1" applyBorder="1" applyAlignment="1">
      <alignment horizontal="center" vertical="center"/>
    </xf>
    <xf numFmtId="0" fontId="1" fillId="3" borderId="34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3" fontId="2" fillId="0" borderId="25" xfId="0" applyNumberFormat="1" applyFont="1" applyBorder="1" applyAlignment="1">
      <alignment horizontal="center" vertical="center"/>
    </xf>
    <xf numFmtId="3" fontId="2" fillId="0" borderId="17" xfId="0" applyNumberFormat="1" applyFont="1" applyBorder="1" applyAlignment="1">
      <alignment horizontal="center" vertical="center"/>
    </xf>
    <xf numFmtId="3" fontId="2" fillId="0" borderId="24" xfId="0" applyNumberFormat="1" applyFont="1" applyBorder="1" applyAlignment="1">
      <alignment horizontal="center" vertical="center"/>
    </xf>
    <xf numFmtId="3" fontId="2" fillId="0" borderId="18" xfId="0" applyNumberFormat="1" applyFont="1" applyBorder="1" applyAlignment="1">
      <alignment horizontal="center" vertical="center"/>
    </xf>
    <xf numFmtId="3" fontId="2" fillId="0" borderId="9" xfId="0" applyNumberFormat="1" applyFont="1" applyBorder="1" applyAlignment="1">
      <alignment horizontal="center" vertical="center"/>
    </xf>
    <xf numFmtId="3" fontId="2" fillId="0" borderId="10" xfId="0" applyNumberFormat="1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14" fillId="6" borderId="5" xfId="0" applyFont="1" applyFill="1" applyBorder="1" applyAlignment="1">
      <alignment horizontal="center" vertical="center"/>
    </xf>
    <xf numFmtId="3" fontId="14" fillId="6" borderId="5" xfId="0" applyNumberFormat="1" applyFont="1" applyFill="1" applyBorder="1" applyAlignment="1">
      <alignment horizontal="center" vertical="center"/>
    </xf>
    <xf numFmtId="0" fontId="14" fillId="6" borderId="20" xfId="0" applyFont="1" applyFill="1" applyBorder="1" applyAlignment="1">
      <alignment horizontal="center" vertical="center"/>
    </xf>
    <xf numFmtId="0" fontId="14" fillId="6" borderId="21" xfId="0" applyFont="1" applyFill="1" applyBorder="1" applyAlignment="1">
      <alignment horizontal="center" vertical="center"/>
    </xf>
    <xf numFmtId="0" fontId="14" fillId="6" borderId="23" xfId="0" applyFont="1" applyFill="1" applyBorder="1" applyAlignment="1">
      <alignment horizontal="center" vertical="center"/>
    </xf>
    <xf numFmtId="0" fontId="12" fillId="3" borderId="43" xfId="0" applyFont="1" applyFill="1" applyBorder="1" applyAlignment="1">
      <alignment horizontal="center"/>
    </xf>
    <xf numFmtId="0" fontId="12" fillId="3" borderId="28" xfId="0" applyFont="1" applyFill="1" applyBorder="1" applyAlignment="1">
      <alignment horizontal="center"/>
    </xf>
    <xf numFmtId="0" fontId="0" fillId="0" borderId="17" xfId="0" applyBorder="1" applyAlignment="1">
      <alignment horizontal="center"/>
    </xf>
    <xf numFmtId="0" fontId="1" fillId="3" borderId="45" xfId="0" applyFont="1" applyFill="1" applyBorder="1" applyAlignment="1">
      <alignment horizontal="center" vertical="center"/>
    </xf>
    <xf numFmtId="0" fontId="1" fillId="3" borderId="46" xfId="0" applyFont="1" applyFill="1" applyBorder="1" applyAlignment="1">
      <alignment horizontal="center" vertical="center"/>
    </xf>
    <xf numFmtId="0" fontId="1" fillId="3" borderId="47" xfId="0" applyFont="1" applyFill="1" applyBorder="1" applyAlignment="1">
      <alignment horizontal="center" vertical="center"/>
    </xf>
    <xf numFmtId="0" fontId="1" fillId="3" borderId="48" xfId="0" applyFont="1" applyFill="1" applyBorder="1" applyAlignment="1">
      <alignment horizontal="center" vertical="center"/>
    </xf>
    <xf numFmtId="0" fontId="1" fillId="3" borderId="25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/>
    </xf>
    <xf numFmtId="0" fontId="1" fillId="3" borderId="24" xfId="0" applyFont="1" applyFill="1" applyBorder="1" applyAlignment="1">
      <alignment horizontal="center" vertical="center"/>
    </xf>
    <xf numFmtId="0" fontId="12" fillId="3" borderId="44" xfId="0" applyFont="1" applyFill="1" applyBorder="1" applyAlignment="1">
      <alignment horizontal="center"/>
    </xf>
    <xf numFmtId="0" fontId="12" fillId="3" borderId="18" xfId="0" applyFont="1" applyFill="1" applyBorder="1" applyAlignment="1">
      <alignment horizontal="center"/>
    </xf>
    <xf numFmtId="0" fontId="12" fillId="3" borderId="9" xfId="0" applyFont="1" applyFill="1" applyBorder="1" applyAlignment="1">
      <alignment horizontal="center"/>
    </xf>
    <xf numFmtId="0" fontId="12" fillId="3" borderId="10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17" fillId="4" borderId="1" xfId="0" applyFont="1" applyFill="1" applyBorder="1" applyAlignment="1">
      <alignment horizontal="center" vertical="center"/>
    </xf>
    <xf numFmtId="0" fontId="17" fillId="4" borderId="2" xfId="0" applyFont="1" applyFill="1" applyBorder="1" applyAlignment="1">
      <alignment horizontal="center" vertical="center"/>
    </xf>
    <xf numFmtId="0" fontId="17" fillId="4" borderId="3" xfId="0" applyFont="1" applyFill="1" applyBorder="1" applyAlignment="1">
      <alignment horizontal="center" vertical="center"/>
    </xf>
    <xf numFmtId="0" fontId="24" fillId="3" borderId="25" xfId="0" applyFont="1" applyFill="1" applyBorder="1" applyAlignment="1">
      <alignment horizontal="center" vertical="center"/>
    </xf>
    <xf numFmtId="0" fontId="24" fillId="3" borderId="24" xfId="0" applyFont="1" applyFill="1" applyBorder="1" applyAlignment="1">
      <alignment horizontal="center" vertical="center"/>
    </xf>
    <xf numFmtId="0" fontId="24" fillId="3" borderId="1" xfId="0" applyFont="1" applyFill="1" applyBorder="1" applyAlignment="1">
      <alignment horizontal="center" vertical="center"/>
    </xf>
    <xf numFmtId="0" fontId="24" fillId="3" borderId="3" xfId="0" applyFont="1" applyFill="1" applyBorder="1" applyAlignment="1">
      <alignment horizontal="center" vertical="center"/>
    </xf>
    <xf numFmtId="3" fontId="3" fillId="3" borderId="25" xfId="0" applyNumberFormat="1" applyFont="1" applyFill="1" applyBorder="1" applyAlignment="1">
      <alignment horizontal="center" vertical="center"/>
    </xf>
    <xf numFmtId="3" fontId="3" fillId="3" borderId="17" xfId="0" applyNumberFormat="1" applyFont="1" applyFill="1" applyBorder="1" applyAlignment="1">
      <alignment horizontal="center" vertical="center"/>
    </xf>
    <xf numFmtId="3" fontId="3" fillId="3" borderId="24" xfId="0" applyNumberFormat="1" applyFont="1" applyFill="1" applyBorder="1" applyAlignment="1">
      <alignment horizontal="center" vertical="center"/>
    </xf>
    <xf numFmtId="3" fontId="3" fillId="3" borderId="18" xfId="0" applyNumberFormat="1" applyFont="1" applyFill="1" applyBorder="1" applyAlignment="1">
      <alignment horizontal="center" vertical="center"/>
    </xf>
    <xf numFmtId="3" fontId="3" fillId="3" borderId="9" xfId="0" applyNumberFormat="1" applyFont="1" applyFill="1" applyBorder="1" applyAlignment="1">
      <alignment horizontal="center" vertical="center"/>
    </xf>
    <xf numFmtId="3" fontId="3" fillId="3" borderId="10" xfId="0" applyNumberFormat="1" applyFont="1" applyFill="1" applyBorder="1" applyAlignment="1">
      <alignment horizontal="center" vertical="center"/>
    </xf>
    <xf numFmtId="0" fontId="3" fillId="3" borderId="25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3" fillId="3" borderId="24" xfId="0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24" fillId="3" borderId="2" xfId="0" applyFont="1" applyFill="1" applyBorder="1" applyAlignment="1">
      <alignment horizontal="center" vertical="center"/>
    </xf>
    <xf numFmtId="0" fontId="24" fillId="3" borderId="17" xfId="0" applyFont="1" applyFill="1" applyBorder="1" applyAlignment="1">
      <alignment horizontal="center" vertical="center"/>
    </xf>
    <xf numFmtId="0" fontId="27" fillId="10" borderId="18" xfId="0" applyFont="1" applyFill="1" applyBorder="1" applyAlignment="1">
      <alignment horizontal="center" vertical="center"/>
    </xf>
    <xf numFmtId="0" fontId="27" fillId="10" borderId="10" xfId="0" applyFont="1" applyFill="1" applyBorder="1" applyAlignment="1">
      <alignment horizontal="center" vertical="center"/>
    </xf>
    <xf numFmtId="3" fontId="20" fillId="10" borderId="1" xfId="0" applyNumberFormat="1" applyFont="1" applyFill="1" applyBorder="1" applyAlignment="1">
      <alignment horizontal="center" vertical="center"/>
    </xf>
    <xf numFmtId="3" fontId="20" fillId="10" borderId="2" xfId="0" applyNumberFormat="1" applyFont="1" applyFill="1" applyBorder="1" applyAlignment="1">
      <alignment horizontal="center" vertical="center"/>
    </xf>
    <xf numFmtId="3" fontId="20" fillId="10" borderId="3" xfId="0" applyNumberFormat="1" applyFont="1" applyFill="1" applyBorder="1" applyAlignment="1">
      <alignment horizontal="center" vertical="center"/>
    </xf>
    <xf numFmtId="0" fontId="27" fillId="10" borderId="1" xfId="0" applyFont="1" applyFill="1" applyBorder="1" applyAlignment="1">
      <alignment horizontal="center" vertical="center"/>
    </xf>
    <xf numFmtId="0" fontId="27" fillId="10" borderId="3" xfId="0" applyFont="1" applyFill="1" applyBorder="1" applyAlignment="1">
      <alignment horizontal="center" vertical="center"/>
    </xf>
    <xf numFmtId="0" fontId="28" fillId="5" borderId="25" xfId="0" applyFont="1" applyFill="1" applyBorder="1" applyAlignment="1">
      <alignment horizontal="center" vertical="center"/>
    </xf>
    <xf numFmtId="0" fontId="28" fillId="5" borderId="17" xfId="0" applyFont="1" applyFill="1" applyBorder="1" applyAlignment="1">
      <alignment horizontal="center" vertical="center"/>
    </xf>
    <xf numFmtId="0" fontId="28" fillId="5" borderId="24" xfId="0" applyFont="1" applyFill="1" applyBorder="1" applyAlignment="1">
      <alignment horizontal="center" vertical="center"/>
    </xf>
    <xf numFmtId="0" fontId="28" fillId="5" borderId="18" xfId="0" applyFont="1" applyFill="1" applyBorder="1" applyAlignment="1">
      <alignment horizontal="center" vertical="center"/>
    </xf>
    <xf numFmtId="0" fontId="28" fillId="5" borderId="9" xfId="0" applyFont="1" applyFill="1" applyBorder="1" applyAlignment="1">
      <alignment horizontal="center" vertical="center"/>
    </xf>
    <xf numFmtId="0" fontId="28" fillId="5" borderId="10" xfId="0" applyFont="1" applyFill="1" applyBorder="1" applyAlignment="1">
      <alignment horizontal="center" vertical="center"/>
    </xf>
    <xf numFmtId="0" fontId="26" fillId="3" borderId="26" xfId="0" applyFont="1" applyFill="1" applyBorder="1" applyAlignment="1">
      <alignment horizontal="center" vertical="center"/>
    </xf>
    <xf numFmtId="0" fontId="26" fillId="3" borderId="27" xfId="0" applyFont="1" applyFill="1" applyBorder="1" applyAlignment="1">
      <alignment horizontal="center" vertical="center"/>
    </xf>
    <xf numFmtId="0" fontId="3" fillId="3" borderId="54" xfId="0" applyFont="1" applyFill="1" applyBorder="1" applyAlignment="1">
      <alignment horizontal="center" vertical="center"/>
    </xf>
    <xf numFmtId="0" fontId="3" fillId="3" borderId="29" xfId="0" applyFont="1" applyFill="1" applyBorder="1" applyAlignment="1">
      <alignment horizontal="center" vertical="center"/>
    </xf>
    <xf numFmtId="0" fontId="26" fillId="2" borderId="26" xfId="0" applyFont="1" applyFill="1" applyBorder="1" applyAlignment="1">
      <alignment horizontal="center" vertical="center"/>
    </xf>
    <xf numFmtId="0" fontId="26" fillId="2" borderId="27" xfId="0" applyFont="1" applyFill="1" applyBorder="1" applyAlignment="1">
      <alignment horizontal="center" vertical="center"/>
    </xf>
    <xf numFmtId="3" fontId="28" fillId="5" borderId="25" xfId="0" applyNumberFormat="1" applyFont="1" applyFill="1" applyBorder="1" applyAlignment="1">
      <alignment horizontal="center" vertical="center"/>
    </xf>
    <xf numFmtId="0" fontId="22" fillId="8" borderId="1" xfId="0" applyFont="1" applyFill="1" applyBorder="1" applyAlignment="1">
      <alignment horizontal="center"/>
    </xf>
    <xf numFmtId="0" fontId="22" fillId="8" borderId="3" xfId="0" applyFont="1" applyFill="1" applyBorder="1" applyAlignment="1">
      <alignment horizontal="center"/>
    </xf>
    <xf numFmtId="0" fontId="20" fillId="10" borderId="1" xfId="0" applyFont="1" applyFill="1" applyBorder="1" applyAlignment="1">
      <alignment horizontal="center" vertical="center"/>
    </xf>
    <xf numFmtId="0" fontId="20" fillId="10" borderId="2" xfId="0" applyFont="1" applyFill="1" applyBorder="1" applyAlignment="1">
      <alignment horizontal="center" vertical="center"/>
    </xf>
    <xf numFmtId="0" fontId="20" fillId="10" borderId="3" xfId="0" applyFont="1" applyFill="1" applyBorder="1" applyAlignment="1">
      <alignment horizontal="center" vertical="center"/>
    </xf>
    <xf numFmtId="0" fontId="25" fillId="9" borderId="1" xfId="0" applyFont="1" applyFill="1" applyBorder="1" applyAlignment="1">
      <alignment horizontal="center"/>
    </xf>
    <xf numFmtId="0" fontId="25" fillId="9" borderId="2" xfId="0" applyFont="1" applyFill="1" applyBorder="1" applyAlignment="1">
      <alignment horizontal="center"/>
    </xf>
    <xf numFmtId="0" fontId="25" fillId="9" borderId="3" xfId="0" applyFont="1" applyFill="1" applyBorder="1" applyAlignment="1">
      <alignment horizontal="center"/>
    </xf>
    <xf numFmtId="0" fontId="3" fillId="2" borderId="54" xfId="0" applyFont="1" applyFill="1" applyBorder="1" applyAlignment="1">
      <alignment horizontal="center" vertical="center"/>
    </xf>
    <xf numFmtId="0" fontId="3" fillId="2" borderId="29" xfId="0" applyFont="1" applyFill="1" applyBorder="1" applyAlignment="1">
      <alignment horizontal="center" vertical="center"/>
    </xf>
    <xf numFmtId="0" fontId="3" fillId="2" borderId="27" xfId="0" applyFont="1" applyFill="1" applyBorder="1" applyAlignment="1">
      <alignment horizontal="center" vertical="center"/>
    </xf>
    <xf numFmtId="0" fontId="3" fillId="3" borderId="27" xfId="0" applyFont="1" applyFill="1" applyBorder="1" applyAlignment="1">
      <alignment horizontal="center" vertical="center"/>
    </xf>
    <xf numFmtId="0" fontId="20" fillId="10" borderId="18" xfId="0" applyFont="1" applyFill="1" applyBorder="1" applyAlignment="1">
      <alignment horizontal="center" vertical="center"/>
    </xf>
    <xf numFmtId="0" fontId="20" fillId="10" borderId="9" xfId="0" applyFont="1" applyFill="1" applyBorder="1" applyAlignment="1">
      <alignment horizontal="center" vertical="center"/>
    </xf>
    <xf numFmtId="0" fontId="20" fillId="10" borderId="10" xfId="0" applyFont="1" applyFill="1" applyBorder="1" applyAlignment="1">
      <alignment horizontal="center" vertical="center"/>
    </xf>
    <xf numFmtId="0" fontId="14" fillId="3" borderId="25" xfId="0" applyFont="1" applyFill="1" applyBorder="1" applyAlignment="1">
      <alignment horizontal="center" vertical="center"/>
    </xf>
    <xf numFmtId="0" fontId="14" fillId="3" borderId="17" xfId="0" applyFont="1" applyFill="1" applyBorder="1" applyAlignment="1">
      <alignment horizontal="center" vertical="center"/>
    </xf>
    <xf numFmtId="0" fontId="14" fillId="3" borderId="24" xfId="0" applyFont="1" applyFill="1" applyBorder="1" applyAlignment="1">
      <alignment horizontal="center" vertical="center"/>
    </xf>
    <xf numFmtId="0" fontId="14" fillId="3" borderId="18" xfId="0" applyFont="1" applyFill="1" applyBorder="1" applyAlignment="1">
      <alignment horizontal="center" vertical="center"/>
    </xf>
    <xf numFmtId="0" fontId="14" fillId="3" borderId="9" xfId="0" applyFont="1" applyFill="1" applyBorder="1" applyAlignment="1">
      <alignment horizontal="center" vertical="center"/>
    </xf>
    <xf numFmtId="0" fontId="14" fillId="3" borderId="10" xfId="0" applyFont="1" applyFill="1" applyBorder="1" applyAlignment="1">
      <alignment horizontal="center" vertical="center"/>
    </xf>
    <xf numFmtId="0" fontId="17" fillId="3" borderId="25" xfId="0" applyFont="1" applyFill="1" applyBorder="1" applyAlignment="1">
      <alignment horizontal="center" vertical="center"/>
    </xf>
    <xf numFmtId="0" fontId="17" fillId="3" borderId="17" xfId="0" applyFont="1" applyFill="1" applyBorder="1" applyAlignment="1">
      <alignment horizontal="center" vertical="center"/>
    </xf>
    <xf numFmtId="0" fontId="17" fillId="3" borderId="24" xfId="0" applyFont="1" applyFill="1" applyBorder="1" applyAlignment="1">
      <alignment horizontal="center" vertical="center"/>
    </xf>
    <xf numFmtId="0" fontId="17" fillId="3" borderId="18" xfId="0" applyFont="1" applyFill="1" applyBorder="1" applyAlignment="1">
      <alignment horizontal="center" vertical="center"/>
    </xf>
    <xf numFmtId="0" fontId="17" fillId="3" borderId="9" xfId="0" applyFont="1" applyFill="1" applyBorder="1" applyAlignment="1">
      <alignment horizontal="center" vertical="center"/>
    </xf>
    <xf numFmtId="0" fontId="17" fillId="3" borderId="10" xfId="0" applyFont="1" applyFill="1" applyBorder="1" applyAlignment="1">
      <alignment horizontal="center" vertical="center"/>
    </xf>
    <xf numFmtId="0" fontId="24" fillId="3" borderId="55" xfId="0" applyFont="1" applyFill="1" applyBorder="1" applyAlignment="1">
      <alignment horizontal="center" vertical="center"/>
    </xf>
    <xf numFmtId="0" fontId="24" fillId="3" borderId="57" xfId="0" applyFont="1" applyFill="1" applyBorder="1" applyAlignment="1">
      <alignment horizontal="center" vertical="center"/>
    </xf>
    <xf numFmtId="0" fontId="24" fillId="3" borderId="56" xfId="0" applyFont="1" applyFill="1" applyBorder="1" applyAlignment="1">
      <alignment horizontal="center" vertical="center"/>
    </xf>
    <xf numFmtId="0" fontId="14" fillId="6" borderId="13" xfId="0" applyFont="1" applyFill="1" applyBorder="1" applyAlignment="1">
      <alignment horizontal="center" vertical="center"/>
    </xf>
    <xf numFmtId="0" fontId="14" fillId="6" borderId="59" xfId="0" applyFont="1" applyFill="1" applyBorder="1" applyAlignment="1">
      <alignment horizontal="center" vertical="center"/>
    </xf>
    <xf numFmtId="0" fontId="14" fillId="6" borderId="12" xfId="0" applyFont="1" applyFill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3" fontId="14" fillId="0" borderId="0" xfId="0" applyNumberFormat="1" applyFont="1" applyBorder="1" applyAlignment="1">
      <alignment horizontal="center" vertical="center"/>
    </xf>
    <xf numFmtId="0" fontId="30" fillId="3" borderId="1" xfId="0" applyFont="1" applyFill="1" applyBorder="1" applyAlignment="1">
      <alignment horizontal="center" vertical="center"/>
    </xf>
    <xf numFmtId="0" fontId="30" fillId="3" borderId="3" xfId="0" applyFont="1" applyFill="1" applyBorder="1" applyAlignment="1">
      <alignment horizontal="center" vertical="center"/>
    </xf>
    <xf numFmtId="0" fontId="31" fillId="3" borderId="25" xfId="0" applyFont="1" applyFill="1" applyBorder="1" applyAlignment="1">
      <alignment horizontal="center" vertical="center" wrapText="1"/>
    </xf>
    <xf numFmtId="0" fontId="31" fillId="3" borderId="17" xfId="0" applyFont="1" applyFill="1" applyBorder="1" applyAlignment="1">
      <alignment horizontal="center" vertical="center" wrapText="1"/>
    </xf>
    <xf numFmtId="0" fontId="31" fillId="3" borderId="24" xfId="0" applyFont="1" applyFill="1" applyBorder="1" applyAlignment="1">
      <alignment horizontal="center" vertical="center" wrapText="1"/>
    </xf>
    <xf numFmtId="0" fontId="31" fillId="3" borderId="18" xfId="0" applyFont="1" applyFill="1" applyBorder="1" applyAlignment="1">
      <alignment horizontal="center" vertical="center" wrapText="1"/>
    </xf>
    <xf numFmtId="0" fontId="31" fillId="3" borderId="9" xfId="0" applyFont="1" applyFill="1" applyBorder="1" applyAlignment="1">
      <alignment horizontal="center" vertical="center" wrapText="1"/>
    </xf>
    <xf numFmtId="0" fontId="31" fillId="3" borderId="10" xfId="0" applyFont="1" applyFill="1" applyBorder="1" applyAlignment="1">
      <alignment horizontal="center" vertical="center" wrapText="1"/>
    </xf>
    <xf numFmtId="0" fontId="31" fillId="6" borderId="13" xfId="0" applyFont="1" applyFill="1" applyBorder="1" applyAlignment="1">
      <alignment horizontal="center" vertical="center"/>
    </xf>
    <xf numFmtId="0" fontId="31" fillId="6" borderId="59" xfId="0" applyFont="1" applyFill="1" applyBorder="1" applyAlignment="1">
      <alignment horizontal="center" vertical="center"/>
    </xf>
    <xf numFmtId="0" fontId="31" fillId="6" borderId="12" xfId="0" applyFont="1" applyFill="1" applyBorder="1" applyAlignment="1">
      <alignment horizontal="center" vertical="center"/>
    </xf>
    <xf numFmtId="3" fontId="31" fillId="6" borderId="13" xfId="0" applyNumberFormat="1" applyFont="1" applyFill="1" applyBorder="1" applyAlignment="1">
      <alignment horizontal="center" vertical="center"/>
    </xf>
    <xf numFmtId="3" fontId="31" fillId="6" borderId="59" xfId="0" applyNumberFormat="1" applyFont="1" applyFill="1" applyBorder="1" applyAlignment="1">
      <alignment horizontal="center" vertical="center"/>
    </xf>
    <xf numFmtId="3" fontId="31" fillId="6" borderId="12" xfId="0" applyNumberFormat="1" applyFont="1" applyFill="1" applyBorder="1" applyAlignment="1">
      <alignment horizontal="center" vertical="center"/>
    </xf>
    <xf numFmtId="0" fontId="14" fillId="0" borderId="13" xfId="0" applyFont="1" applyBorder="1" applyAlignment="1">
      <alignment horizontal="center" vertical="center"/>
    </xf>
    <xf numFmtId="0" fontId="14" fillId="0" borderId="59" xfId="0" applyFont="1" applyBorder="1" applyAlignment="1">
      <alignment horizontal="center" vertical="center"/>
    </xf>
    <xf numFmtId="0" fontId="14" fillId="0" borderId="12" xfId="0" applyFont="1" applyBorder="1" applyAlignment="1">
      <alignment horizontal="center" vertical="center"/>
    </xf>
    <xf numFmtId="3" fontId="14" fillId="0" borderId="13" xfId="0" applyNumberFormat="1" applyFont="1" applyBorder="1" applyAlignment="1">
      <alignment horizontal="center" vertical="center"/>
    </xf>
    <xf numFmtId="3" fontId="14" fillId="0" borderId="59" xfId="0" applyNumberFormat="1" applyFont="1" applyBorder="1" applyAlignment="1">
      <alignment horizontal="center" vertical="center"/>
    </xf>
    <xf numFmtId="3" fontId="14" fillId="0" borderId="12" xfId="0" applyNumberFormat="1" applyFont="1" applyBorder="1" applyAlignment="1">
      <alignment horizontal="center" vertical="center"/>
    </xf>
    <xf numFmtId="0" fontId="17" fillId="11" borderId="25" xfId="0" applyFont="1" applyFill="1" applyBorder="1" applyAlignment="1">
      <alignment horizontal="center" vertical="center"/>
    </xf>
    <xf numFmtId="0" fontId="17" fillId="11" borderId="17" xfId="0" applyFont="1" applyFill="1" applyBorder="1" applyAlignment="1">
      <alignment horizontal="center" vertical="center"/>
    </xf>
    <xf numFmtId="0" fontId="17" fillId="11" borderId="24" xfId="0" applyFont="1" applyFill="1" applyBorder="1" applyAlignment="1">
      <alignment horizontal="center" vertical="center"/>
    </xf>
    <xf numFmtId="0" fontId="17" fillId="11" borderId="18" xfId="0" applyFont="1" applyFill="1" applyBorder="1" applyAlignment="1">
      <alignment horizontal="center" vertical="center"/>
    </xf>
    <xf numFmtId="0" fontId="17" fillId="11" borderId="9" xfId="0" applyFont="1" applyFill="1" applyBorder="1" applyAlignment="1">
      <alignment horizontal="center" vertical="center"/>
    </xf>
    <xf numFmtId="0" fontId="17" fillId="11" borderId="10" xfId="0" applyFont="1" applyFill="1" applyBorder="1" applyAlignment="1">
      <alignment horizontal="center" vertical="center"/>
    </xf>
    <xf numFmtId="0" fontId="26" fillId="3" borderId="25" xfId="0" applyFont="1" applyFill="1" applyBorder="1" applyAlignment="1">
      <alignment horizontal="center" vertical="center"/>
    </xf>
    <xf numFmtId="0" fontId="26" fillId="3" borderId="17" xfId="0" applyFont="1" applyFill="1" applyBorder="1" applyAlignment="1">
      <alignment horizontal="center" vertical="center"/>
    </xf>
    <xf numFmtId="0" fontId="26" fillId="3" borderId="18" xfId="0" applyFont="1" applyFill="1" applyBorder="1" applyAlignment="1">
      <alignment horizontal="center" vertical="center"/>
    </xf>
    <xf numFmtId="0" fontId="26" fillId="3" borderId="9" xfId="0" applyFont="1" applyFill="1" applyBorder="1" applyAlignment="1">
      <alignment horizontal="center" vertical="center"/>
    </xf>
    <xf numFmtId="0" fontId="14" fillId="11" borderId="17" xfId="0" applyFont="1" applyFill="1" applyBorder="1" applyAlignment="1">
      <alignment horizontal="center" vertical="center"/>
    </xf>
    <xf numFmtId="0" fontId="14" fillId="11" borderId="24" xfId="0" applyFont="1" applyFill="1" applyBorder="1" applyAlignment="1">
      <alignment horizontal="center" vertical="center"/>
    </xf>
    <xf numFmtId="0" fontId="14" fillId="11" borderId="9" xfId="0" applyFont="1" applyFill="1" applyBorder="1" applyAlignment="1">
      <alignment horizontal="center" vertical="center"/>
    </xf>
    <xf numFmtId="0" fontId="14" fillId="11" borderId="10" xfId="0" applyFont="1" applyFill="1" applyBorder="1" applyAlignment="1">
      <alignment horizontal="center" vertical="center"/>
    </xf>
    <xf numFmtId="3" fontId="3" fillId="11" borderId="25" xfId="0" applyNumberFormat="1" applyFont="1" applyFill="1" applyBorder="1" applyAlignment="1">
      <alignment horizontal="center"/>
    </xf>
    <xf numFmtId="0" fontId="3" fillId="11" borderId="24" xfId="0" applyFont="1" applyFill="1" applyBorder="1" applyAlignment="1">
      <alignment horizontal="center"/>
    </xf>
    <xf numFmtId="0" fontId="3" fillId="11" borderId="18" xfId="0" applyFont="1" applyFill="1" applyBorder="1" applyAlignment="1">
      <alignment horizontal="center"/>
    </xf>
    <xf numFmtId="0" fontId="3" fillId="11" borderId="10" xfId="0" applyFont="1" applyFill="1" applyBorder="1" applyAlignment="1">
      <alignment horizontal="center"/>
    </xf>
    <xf numFmtId="0" fontId="26" fillId="2" borderId="25" xfId="0" applyFont="1" applyFill="1" applyBorder="1" applyAlignment="1">
      <alignment horizontal="center" vertical="center"/>
    </xf>
    <xf numFmtId="0" fontId="26" fillId="2" borderId="17" xfId="0" applyFont="1" applyFill="1" applyBorder="1" applyAlignment="1">
      <alignment horizontal="center" vertical="center"/>
    </xf>
    <xf numFmtId="0" fontId="26" fillId="2" borderId="24" xfId="0" applyFont="1" applyFill="1" applyBorder="1" applyAlignment="1">
      <alignment horizontal="center" vertical="center"/>
    </xf>
    <xf numFmtId="0" fontId="26" fillId="2" borderId="18" xfId="0" applyFont="1" applyFill="1" applyBorder="1" applyAlignment="1">
      <alignment horizontal="center" vertical="center"/>
    </xf>
    <xf numFmtId="0" fontId="26" fillId="2" borderId="9" xfId="0" applyFont="1" applyFill="1" applyBorder="1" applyAlignment="1">
      <alignment horizontal="center" vertical="center"/>
    </xf>
    <xf numFmtId="0" fontId="26" fillId="2" borderId="10" xfId="0" applyFont="1" applyFill="1" applyBorder="1" applyAlignment="1">
      <alignment horizontal="center" vertical="center"/>
    </xf>
    <xf numFmtId="0" fontId="33" fillId="9" borderId="0" xfId="0" applyFont="1" applyFill="1" applyBorder="1" applyAlignment="1">
      <alignment horizontal="center" vertical="center"/>
    </xf>
    <xf numFmtId="0" fontId="33" fillId="9" borderId="9" xfId="0" applyFont="1" applyFill="1" applyBorder="1" applyAlignment="1">
      <alignment horizontal="center" vertical="center"/>
    </xf>
    <xf numFmtId="0" fontId="20" fillId="10" borderId="25" xfId="0" applyFont="1" applyFill="1" applyBorder="1" applyAlignment="1">
      <alignment horizontal="center" vertical="center"/>
    </xf>
    <xf numFmtId="3" fontId="3" fillId="11" borderId="25" xfId="0" applyNumberFormat="1" applyFont="1" applyFill="1" applyBorder="1" applyAlignment="1">
      <alignment horizontal="center" vertical="center"/>
    </xf>
    <xf numFmtId="0" fontId="3" fillId="11" borderId="24" xfId="0" applyFont="1" applyFill="1" applyBorder="1" applyAlignment="1">
      <alignment horizontal="center" vertical="center"/>
    </xf>
    <xf numFmtId="0" fontId="3" fillId="11" borderId="18" xfId="0" applyFont="1" applyFill="1" applyBorder="1" applyAlignment="1">
      <alignment horizontal="center" vertical="center"/>
    </xf>
    <xf numFmtId="0" fontId="3" fillId="11" borderId="10" xfId="0" applyFont="1" applyFill="1" applyBorder="1" applyAlignment="1">
      <alignment horizontal="center" vertical="center"/>
    </xf>
    <xf numFmtId="0" fontId="26" fillId="3" borderId="24" xfId="0" applyFont="1" applyFill="1" applyBorder="1" applyAlignment="1">
      <alignment horizontal="center" vertical="center"/>
    </xf>
    <xf numFmtId="0" fontId="26" fillId="3" borderId="10" xfId="0" applyFont="1" applyFill="1" applyBorder="1" applyAlignment="1">
      <alignment horizontal="center" vertical="center"/>
    </xf>
    <xf numFmtId="0" fontId="27" fillId="10" borderId="25" xfId="0" applyFont="1" applyFill="1" applyBorder="1" applyAlignment="1">
      <alignment horizontal="center" vertical="center"/>
    </xf>
    <xf numFmtId="0" fontId="27" fillId="10" borderId="17" xfId="0" applyFont="1" applyFill="1" applyBorder="1" applyAlignment="1">
      <alignment horizontal="center" vertical="center"/>
    </xf>
    <xf numFmtId="0" fontId="27" fillId="10" borderId="24" xfId="0" applyFont="1" applyFill="1" applyBorder="1" applyAlignment="1">
      <alignment horizontal="center" vertical="center"/>
    </xf>
    <xf numFmtId="0" fontId="27" fillId="10" borderId="9" xfId="0" applyFont="1" applyFill="1" applyBorder="1" applyAlignment="1">
      <alignment horizontal="center" vertical="center"/>
    </xf>
    <xf numFmtId="0" fontId="26" fillId="3" borderId="32" xfId="0" applyFont="1" applyFill="1" applyBorder="1" applyAlignment="1">
      <alignment horizontal="center" vertical="center"/>
    </xf>
    <xf numFmtId="0" fontId="26" fillId="3" borderId="60" xfId="0" applyFont="1" applyFill="1" applyBorder="1" applyAlignment="1">
      <alignment horizontal="center" vertical="center"/>
    </xf>
    <xf numFmtId="0" fontId="27" fillId="10" borderId="32" xfId="0" applyFont="1" applyFill="1" applyBorder="1" applyAlignment="1">
      <alignment horizontal="center" vertical="center"/>
    </xf>
    <xf numFmtId="0" fontId="27" fillId="10" borderId="60" xfId="0" applyFont="1" applyFill="1" applyBorder="1" applyAlignment="1">
      <alignment horizontal="center" vertical="center"/>
    </xf>
    <xf numFmtId="0" fontId="28" fillId="5" borderId="25" xfId="0" applyFont="1" applyFill="1" applyBorder="1" applyAlignment="1">
      <alignment horizontal="center" vertical="center" wrapText="1"/>
    </xf>
    <xf numFmtId="0" fontId="28" fillId="5" borderId="17" xfId="0" applyFont="1" applyFill="1" applyBorder="1" applyAlignment="1">
      <alignment horizontal="center" vertical="center" wrapText="1"/>
    </xf>
    <xf numFmtId="0" fontId="28" fillId="5" borderId="24" xfId="0" applyFont="1" applyFill="1" applyBorder="1" applyAlignment="1">
      <alignment horizontal="center" vertical="center" wrapText="1"/>
    </xf>
    <xf numFmtId="0" fontId="28" fillId="5" borderId="18" xfId="0" applyFont="1" applyFill="1" applyBorder="1" applyAlignment="1">
      <alignment horizontal="center" vertical="center" wrapText="1"/>
    </xf>
    <xf numFmtId="0" fontId="28" fillId="5" borderId="9" xfId="0" applyFont="1" applyFill="1" applyBorder="1" applyAlignment="1">
      <alignment horizontal="center" vertical="center" wrapText="1"/>
    </xf>
    <xf numFmtId="0" fontId="28" fillId="5" borderId="10" xfId="0" applyFont="1" applyFill="1" applyBorder="1" applyAlignment="1">
      <alignment horizontal="center" vertical="center" wrapText="1"/>
    </xf>
    <xf numFmtId="0" fontId="17" fillId="11" borderId="18" xfId="0" applyFont="1" applyFill="1" applyBorder="1" applyAlignment="1">
      <alignment horizontal="center"/>
    </xf>
    <xf numFmtId="0" fontId="17" fillId="11" borderId="10" xfId="0" applyFont="1" applyFill="1" applyBorder="1" applyAlignment="1">
      <alignment horizontal="center"/>
    </xf>
    <xf numFmtId="3" fontId="17" fillId="11" borderId="18" xfId="0" applyNumberFormat="1" applyFont="1" applyFill="1" applyBorder="1" applyAlignment="1">
      <alignment horizontal="center" vertical="center"/>
    </xf>
    <xf numFmtId="3" fontId="17" fillId="11" borderId="10" xfId="0" applyNumberFormat="1" applyFont="1" applyFill="1" applyBorder="1" applyAlignment="1">
      <alignment horizontal="center" vertical="center"/>
    </xf>
    <xf numFmtId="3" fontId="28" fillId="5" borderId="24" xfId="0" applyNumberFormat="1" applyFont="1" applyFill="1" applyBorder="1" applyAlignment="1">
      <alignment horizontal="center" vertical="center"/>
    </xf>
    <xf numFmtId="3" fontId="28" fillId="5" borderId="18" xfId="0" applyNumberFormat="1" applyFont="1" applyFill="1" applyBorder="1" applyAlignment="1">
      <alignment horizontal="center" vertical="center"/>
    </xf>
    <xf numFmtId="3" fontId="28" fillId="5" borderId="10" xfId="0" applyNumberFormat="1" applyFont="1" applyFill="1" applyBorder="1" applyAlignment="1">
      <alignment horizontal="center" vertical="center"/>
    </xf>
    <xf numFmtId="0" fontId="20" fillId="10" borderId="32" xfId="0" applyFont="1" applyFill="1" applyBorder="1" applyAlignment="1">
      <alignment horizontal="center" vertical="center"/>
    </xf>
    <xf numFmtId="0" fontId="20" fillId="10" borderId="60" xfId="0" applyFont="1" applyFill="1" applyBorder="1" applyAlignment="1">
      <alignment horizontal="center" vertical="center"/>
    </xf>
    <xf numFmtId="0" fontId="26" fillId="2" borderId="32" xfId="0" applyFont="1" applyFill="1" applyBorder="1" applyAlignment="1">
      <alignment horizontal="center" vertical="center"/>
    </xf>
    <xf numFmtId="0" fontId="26" fillId="2" borderId="6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00"/>
      <color rgb="FFFF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2"/>
  <sheetViews>
    <sheetView rightToLeft="1" workbookViewId="0">
      <pane ySplit="4" topLeftCell="A33" activePane="bottomLeft" state="frozen"/>
      <selection activeCell="N1" sqref="N1"/>
      <selection pane="bottomLeft" activeCell="O44" sqref="O44:R44"/>
    </sheetView>
  </sheetViews>
  <sheetFormatPr defaultRowHeight="15"/>
  <cols>
    <col min="1" max="26" width="4.7109375" customWidth="1"/>
    <col min="27" max="27" width="9.5703125" bestFit="1" customWidth="1"/>
    <col min="28" max="28" width="9.42578125" bestFit="1" customWidth="1"/>
    <col min="29" max="29" width="9.5703125" bestFit="1" customWidth="1"/>
    <col min="30" max="30" width="9.42578125" bestFit="1" customWidth="1"/>
    <col min="31" max="31" width="9.5703125" bestFit="1" customWidth="1"/>
    <col min="32" max="32" width="9.42578125" bestFit="1" customWidth="1"/>
    <col min="33" max="33" width="9.5703125" bestFit="1" customWidth="1"/>
    <col min="34" max="34" width="9.42578125" bestFit="1" customWidth="1"/>
    <col min="35" max="35" width="9.5703125" bestFit="1" customWidth="1"/>
    <col min="36" max="36" width="9.42578125" bestFit="1" customWidth="1"/>
    <col min="37" max="37" width="9.5703125" bestFit="1" customWidth="1"/>
    <col min="38" max="38" width="9.42578125" bestFit="1" customWidth="1"/>
    <col min="39" max="39" width="11.5703125" bestFit="1" customWidth="1"/>
    <col min="40" max="40" width="9.42578125" bestFit="1" customWidth="1"/>
    <col min="41" max="41" width="9.5703125" bestFit="1" customWidth="1"/>
    <col min="42" max="42" width="9.42578125" bestFit="1" customWidth="1"/>
    <col min="43" max="43" width="9.5703125" bestFit="1" customWidth="1"/>
    <col min="44" max="44" width="9.42578125" bestFit="1" customWidth="1"/>
  </cols>
  <sheetData>
    <row r="1" spans="1:10" ht="23.25" customHeight="1" thickBot="1">
      <c r="A1" s="137" t="s">
        <v>13</v>
      </c>
      <c r="B1" s="138"/>
      <c r="C1" s="138"/>
      <c r="D1" s="138"/>
      <c r="E1" s="138"/>
      <c r="F1" s="138"/>
      <c r="G1" s="138"/>
      <c r="H1" s="138"/>
      <c r="I1" s="138"/>
      <c r="J1" s="139"/>
    </row>
    <row r="2" spans="1:10" ht="12.95" customHeight="1" thickBot="1">
      <c r="A2" s="154" t="s">
        <v>6</v>
      </c>
      <c r="B2" s="162"/>
      <c r="C2" s="162"/>
      <c r="D2" s="162"/>
      <c r="E2" s="162"/>
      <c r="F2" s="162"/>
      <c r="G2" s="162"/>
      <c r="H2" s="155"/>
      <c r="I2" s="154" t="s">
        <v>4</v>
      </c>
      <c r="J2" s="155"/>
    </row>
    <row r="3" spans="1:10" ht="12.95" customHeight="1" thickBot="1">
      <c r="A3" s="11" t="s">
        <v>0</v>
      </c>
      <c r="B3" s="27" t="s">
        <v>1</v>
      </c>
      <c r="C3" s="11" t="s">
        <v>0</v>
      </c>
      <c r="D3" s="27" t="s">
        <v>1</v>
      </c>
      <c r="E3" s="11" t="s">
        <v>0</v>
      </c>
      <c r="F3" s="27" t="s">
        <v>1</v>
      </c>
      <c r="G3" s="11" t="s">
        <v>0</v>
      </c>
      <c r="H3" s="27" t="s">
        <v>1</v>
      </c>
      <c r="I3" s="11" t="s">
        <v>0</v>
      </c>
      <c r="J3" s="27" t="s">
        <v>1</v>
      </c>
    </row>
    <row r="4" spans="1:10" ht="12.95" customHeight="1" thickBot="1">
      <c r="A4" s="149" t="s">
        <v>7</v>
      </c>
      <c r="B4" s="150"/>
      <c r="C4" s="150"/>
      <c r="D4" s="151"/>
      <c r="E4" s="149" t="s">
        <v>8</v>
      </c>
      <c r="F4" s="151"/>
      <c r="G4" s="149" t="s">
        <v>9</v>
      </c>
      <c r="H4" s="151"/>
      <c r="I4" s="152" t="s">
        <v>10</v>
      </c>
      <c r="J4" s="153"/>
    </row>
    <row r="5" spans="1:10" ht="12.95" customHeight="1">
      <c r="A5" s="2">
        <v>4821</v>
      </c>
      <c r="B5" s="25">
        <v>95</v>
      </c>
      <c r="C5" s="3">
        <v>4873</v>
      </c>
      <c r="D5" s="25">
        <v>170</v>
      </c>
      <c r="E5" s="3">
        <v>4961</v>
      </c>
      <c r="F5" s="25">
        <v>132</v>
      </c>
      <c r="G5" s="3">
        <v>4886</v>
      </c>
      <c r="H5" s="28">
        <v>85</v>
      </c>
      <c r="I5" s="12">
        <v>4931</v>
      </c>
      <c r="J5" s="17">
        <v>145</v>
      </c>
    </row>
    <row r="6" spans="1:10" ht="12.95" customHeight="1">
      <c r="A6" s="6">
        <v>4822</v>
      </c>
      <c r="B6" s="22">
        <v>95</v>
      </c>
      <c r="C6" s="4">
        <v>4887</v>
      </c>
      <c r="D6" s="22">
        <v>159</v>
      </c>
      <c r="E6" s="4">
        <v>4936</v>
      </c>
      <c r="F6" s="22">
        <v>75</v>
      </c>
      <c r="G6" s="4">
        <v>4921</v>
      </c>
      <c r="H6" s="18">
        <v>155</v>
      </c>
      <c r="I6" s="9">
        <v>4934</v>
      </c>
      <c r="J6" s="18">
        <v>138</v>
      </c>
    </row>
    <row r="7" spans="1:10" ht="12.95" customHeight="1">
      <c r="A7" s="6">
        <v>4819</v>
      </c>
      <c r="B7" s="22">
        <v>80</v>
      </c>
      <c r="C7" s="4">
        <v>4983</v>
      </c>
      <c r="D7" s="22">
        <v>150</v>
      </c>
      <c r="E7" s="4">
        <v>4949</v>
      </c>
      <c r="F7" s="22">
        <v>107</v>
      </c>
      <c r="G7" s="4">
        <v>4902</v>
      </c>
      <c r="H7" s="18">
        <v>135</v>
      </c>
      <c r="I7" s="9">
        <v>4982</v>
      </c>
      <c r="J7" s="18">
        <v>80</v>
      </c>
    </row>
    <row r="8" spans="1:10" ht="12.95" customHeight="1">
      <c r="A8" s="6">
        <v>4876</v>
      </c>
      <c r="B8" s="22">
        <v>145</v>
      </c>
      <c r="C8" s="4">
        <v>4933</v>
      </c>
      <c r="D8" s="22">
        <v>222</v>
      </c>
      <c r="E8" s="4">
        <v>4950</v>
      </c>
      <c r="F8" s="22">
        <v>95</v>
      </c>
      <c r="G8" s="4">
        <v>4947</v>
      </c>
      <c r="H8" s="18">
        <v>110</v>
      </c>
      <c r="I8" s="9">
        <v>4899</v>
      </c>
      <c r="J8" s="18">
        <v>140</v>
      </c>
    </row>
    <row r="9" spans="1:10" ht="12.95" customHeight="1">
      <c r="A9" s="6">
        <v>4820</v>
      </c>
      <c r="B9" s="22">
        <v>100</v>
      </c>
      <c r="C9" s="4">
        <v>4943</v>
      </c>
      <c r="D9" s="22">
        <v>96</v>
      </c>
      <c r="E9" s="4">
        <v>4951</v>
      </c>
      <c r="F9" s="22">
        <v>95</v>
      </c>
      <c r="G9" s="4">
        <v>0</v>
      </c>
      <c r="H9" s="18">
        <v>0</v>
      </c>
      <c r="I9" s="9">
        <v>4922</v>
      </c>
      <c r="J9" s="18">
        <v>110</v>
      </c>
    </row>
    <row r="10" spans="1:10" ht="12.95" customHeight="1">
      <c r="A10" s="6">
        <v>4881</v>
      </c>
      <c r="B10" s="22">
        <v>135</v>
      </c>
      <c r="C10" s="4">
        <v>0</v>
      </c>
      <c r="D10" s="22">
        <v>0</v>
      </c>
      <c r="E10" s="4">
        <v>4977</v>
      </c>
      <c r="F10" s="22">
        <v>228</v>
      </c>
      <c r="G10" s="4">
        <v>0</v>
      </c>
      <c r="H10" s="18">
        <v>0</v>
      </c>
      <c r="I10" s="9">
        <v>4970</v>
      </c>
      <c r="J10" s="18">
        <v>180</v>
      </c>
    </row>
    <row r="11" spans="1:10" ht="12.95" customHeight="1">
      <c r="A11" s="6">
        <v>4883</v>
      </c>
      <c r="B11" s="22">
        <v>152</v>
      </c>
      <c r="C11" s="4">
        <v>0</v>
      </c>
      <c r="D11" s="22">
        <v>0</v>
      </c>
      <c r="E11" s="4">
        <v>0</v>
      </c>
      <c r="F11" s="22">
        <v>0</v>
      </c>
      <c r="G11" s="4">
        <v>0</v>
      </c>
      <c r="H11" s="18">
        <v>0</v>
      </c>
      <c r="I11" s="9">
        <v>4971</v>
      </c>
      <c r="J11" s="18">
        <v>155</v>
      </c>
    </row>
    <row r="12" spans="1:10" ht="12.95" customHeight="1">
      <c r="A12" s="6">
        <v>4916</v>
      </c>
      <c r="B12" s="22">
        <v>45</v>
      </c>
      <c r="C12" s="4">
        <v>0</v>
      </c>
      <c r="D12" s="22">
        <v>0</v>
      </c>
      <c r="E12" s="4">
        <v>0</v>
      </c>
      <c r="F12" s="22">
        <v>0</v>
      </c>
      <c r="G12" s="4">
        <v>0</v>
      </c>
      <c r="H12" s="18">
        <v>0</v>
      </c>
      <c r="I12" s="9">
        <v>4937</v>
      </c>
      <c r="J12" s="18">
        <v>165</v>
      </c>
    </row>
    <row r="13" spans="1:10" ht="12.95" customHeight="1">
      <c r="A13" s="6">
        <v>4874</v>
      </c>
      <c r="B13" s="22">
        <v>30</v>
      </c>
      <c r="C13" s="4">
        <v>0</v>
      </c>
      <c r="D13" s="22">
        <v>0</v>
      </c>
      <c r="E13" s="4">
        <v>0</v>
      </c>
      <c r="F13" s="22">
        <v>0</v>
      </c>
      <c r="G13" s="4">
        <v>0</v>
      </c>
      <c r="H13" s="18">
        <v>0</v>
      </c>
      <c r="I13" s="9">
        <v>4972</v>
      </c>
      <c r="J13" s="18">
        <v>135</v>
      </c>
    </row>
    <row r="14" spans="1:10" ht="12.95" customHeight="1">
      <c r="A14" s="6">
        <v>4884</v>
      </c>
      <c r="B14" s="22">
        <v>132</v>
      </c>
      <c r="C14" s="4">
        <v>0</v>
      </c>
      <c r="D14" s="22">
        <v>0</v>
      </c>
      <c r="E14" s="4">
        <v>0</v>
      </c>
      <c r="F14" s="22">
        <v>0</v>
      </c>
      <c r="G14" s="4">
        <v>0</v>
      </c>
      <c r="H14" s="18">
        <v>0</v>
      </c>
      <c r="I14" s="9">
        <v>4973</v>
      </c>
      <c r="J14" s="18">
        <v>145</v>
      </c>
    </row>
    <row r="15" spans="1:10" ht="12.95" customHeight="1">
      <c r="A15" s="6">
        <v>4902</v>
      </c>
      <c r="B15" s="22">
        <v>135</v>
      </c>
      <c r="C15" s="4">
        <v>0</v>
      </c>
      <c r="D15" s="22">
        <v>0</v>
      </c>
      <c r="E15" s="4">
        <v>0</v>
      </c>
      <c r="F15" s="22">
        <v>0</v>
      </c>
      <c r="G15" s="4">
        <v>0</v>
      </c>
      <c r="H15" s="18">
        <v>0</v>
      </c>
      <c r="I15" s="9">
        <v>4941</v>
      </c>
      <c r="J15" s="18">
        <v>186</v>
      </c>
    </row>
    <row r="16" spans="1:10" ht="12.95" customHeight="1">
      <c r="A16" s="6">
        <v>4921</v>
      </c>
      <c r="B16" s="22">
        <v>155</v>
      </c>
      <c r="C16" s="4">
        <v>0</v>
      </c>
      <c r="D16" s="22">
        <v>0</v>
      </c>
      <c r="E16" s="4">
        <v>0</v>
      </c>
      <c r="F16" s="22">
        <v>0</v>
      </c>
      <c r="G16" s="4">
        <v>0</v>
      </c>
      <c r="H16" s="18">
        <v>0</v>
      </c>
      <c r="I16" s="9">
        <v>4984</v>
      </c>
      <c r="J16" s="18">
        <v>190</v>
      </c>
    </row>
    <row r="17" spans="1:10" ht="12.95" customHeight="1">
      <c r="A17" s="6">
        <v>4886</v>
      </c>
      <c r="B17" s="22">
        <v>85</v>
      </c>
      <c r="C17" s="4">
        <v>0</v>
      </c>
      <c r="D17" s="22">
        <v>0</v>
      </c>
      <c r="E17" s="4">
        <v>0</v>
      </c>
      <c r="F17" s="22">
        <v>0</v>
      </c>
      <c r="G17" s="4">
        <v>0</v>
      </c>
      <c r="H17" s="18">
        <v>0</v>
      </c>
      <c r="I17" s="9">
        <v>4969</v>
      </c>
      <c r="J17" s="18">
        <v>150</v>
      </c>
    </row>
    <row r="18" spans="1:10" ht="12.95" customHeight="1">
      <c r="A18" s="6">
        <v>4905</v>
      </c>
      <c r="B18" s="22">
        <v>135</v>
      </c>
      <c r="C18" s="4">
        <v>0</v>
      </c>
      <c r="D18" s="22">
        <v>0</v>
      </c>
      <c r="E18" s="4">
        <v>0</v>
      </c>
      <c r="F18" s="22">
        <v>0</v>
      </c>
      <c r="G18" s="4">
        <v>0</v>
      </c>
      <c r="H18" s="18">
        <v>0</v>
      </c>
      <c r="I18" s="9">
        <v>4989</v>
      </c>
      <c r="J18" s="18">
        <v>135</v>
      </c>
    </row>
    <row r="19" spans="1:10" ht="12.95" customHeight="1">
      <c r="A19" s="6">
        <v>4872</v>
      </c>
      <c r="B19" s="22">
        <v>160</v>
      </c>
      <c r="C19" s="4">
        <v>0</v>
      </c>
      <c r="D19" s="22">
        <v>0</v>
      </c>
      <c r="E19" s="4">
        <v>0</v>
      </c>
      <c r="F19" s="22">
        <v>0</v>
      </c>
      <c r="G19" s="4">
        <v>0</v>
      </c>
      <c r="H19" s="18">
        <v>0</v>
      </c>
      <c r="I19" s="9">
        <v>4935</v>
      </c>
      <c r="J19" s="18">
        <v>126</v>
      </c>
    </row>
    <row r="20" spans="1:10" ht="12.95" customHeight="1">
      <c r="A20" s="6">
        <v>4924</v>
      </c>
      <c r="B20" s="22">
        <v>84</v>
      </c>
      <c r="C20" s="4">
        <v>0</v>
      </c>
      <c r="D20" s="22">
        <v>0</v>
      </c>
      <c r="E20" s="4">
        <v>0</v>
      </c>
      <c r="F20" s="22">
        <v>0</v>
      </c>
      <c r="G20" s="4">
        <v>0</v>
      </c>
      <c r="H20" s="18">
        <v>0</v>
      </c>
      <c r="I20" s="9">
        <v>4996</v>
      </c>
      <c r="J20" s="18">
        <v>112</v>
      </c>
    </row>
    <row r="21" spans="1:10" ht="12.95" customHeight="1">
      <c r="A21" s="6">
        <v>4909</v>
      </c>
      <c r="B21" s="22">
        <v>160</v>
      </c>
      <c r="C21" s="4">
        <v>0</v>
      </c>
      <c r="D21" s="22">
        <v>0</v>
      </c>
      <c r="E21" s="4">
        <v>0</v>
      </c>
      <c r="F21" s="22">
        <v>0</v>
      </c>
      <c r="G21" s="4">
        <v>0</v>
      </c>
      <c r="H21" s="18">
        <v>0</v>
      </c>
      <c r="I21" s="9">
        <v>4945</v>
      </c>
      <c r="J21" s="18">
        <v>90</v>
      </c>
    </row>
    <row r="22" spans="1:10" ht="12.95" customHeight="1">
      <c r="A22" s="6">
        <v>4917</v>
      </c>
      <c r="B22" s="22">
        <v>145</v>
      </c>
      <c r="C22" s="4">
        <v>0</v>
      </c>
      <c r="D22" s="22">
        <v>0</v>
      </c>
      <c r="E22" s="4">
        <v>0</v>
      </c>
      <c r="F22" s="22">
        <v>0</v>
      </c>
      <c r="G22" s="4">
        <v>0</v>
      </c>
      <c r="H22" s="18">
        <v>0</v>
      </c>
      <c r="I22" s="9">
        <v>4936</v>
      </c>
      <c r="J22" s="18">
        <v>75</v>
      </c>
    </row>
    <row r="23" spans="1:10" ht="12.95" customHeight="1">
      <c r="A23" s="6">
        <v>4927</v>
      </c>
      <c r="B23" s="22">
        <v>135</v>
      </c>
      <c r="C23" s="4">
        <v>0</v>
      </c>
      <c r="D23" s="22">
        <v>0</v>
      </c>
      <c r="E23" s="4">
        <v>0</v>
      </c>
      <c r="F23" s="22">
        <v>0</v>
      </c>
      <c r="G23" s="4">
        <v>0</v>
      </c>
      <c r="H23" s="18">
        <v>0</v>
      </c>
      <c r="I23" s="9">
        <v>4990</v>
      </c>
      <c r="J23" s="18">
        <v>125</v>
      </c>
    </row>
    <row r="24" spans="1:10" ht="12.95" customHeight="1">
      <c r="A24" s="6">
        <v>4925</v>
      </c>
      <c r="B24" s="22">
        <v>80</v>
      </c>
      <c r="C24" s="4">
        <v>0</v>
      </c>
      <c r="D24" s="22">
        <v>0</v>
      </c>
      <c r="E24" s="4">
        <v>0</v>
      </c>
      <c r="F24" s="22">
        <v>0</v>
      </c>
      <c r="G24" s="4">
        <v>0</v>
      </c>
      <c r="H24" s="18">
        <v>0</v>
      </c>
      <c r="I24" s="9">
        <v>4988</v>
      </c>
      <c r="J24" s="18">
        <v>125</v>
      </c>
    </row>
    <row r="25" spans="1:10" ht="12.95" customHeight="1">
      <c r="A25" s="6">
        <v>4895</v>
      </c>
      <c r="B25" s="22">
        <v>234</v>
      </c>
      <c r="C25" s="4">
        <v>0</v>
      </c>
      <c r="D25" s="22">
        <v>0</v>
      </c>
      <c r="E25" s="4">
        <v>0</v>
      </c>
      <c r="F25" s="22">
        <v>0</v>
      </c>
      <c r="G25" s="4">
        <v>0</v>
      </c>
      <c r="H25" s="18">
        <v>0</v>
      </c>
      <c r="I25" s="9">
        <v>0</v>
      </c>
      <c r="J25" s="18">
        <v>0</v>
      </c>
    </row>
    <row r="26" spans="1:10" ht="12.95" customHeight="1">
      <c r="A26" s="6">
        <v>4930</v>
      </c>
      <c r="B26" s="22">
        <v>120</v>
      </c>
      <c r="C26" s="4">
        <v>0</v>
      </c>
      <c r="D26" s="22">
        <v>0</v>
      </c>
      <c r="E26" s="4">
        <v>0</v>
      </c>
      <c r="F26" s="22">
        <v>0</v>
      </c>
      <c r="G26" s="4">
        <v>0</v>
      </c>
      <c r="H26" s="18">
        <v>0</v>
      </c>
      <c r="I26" s="9">
        <v>0</v>
      </c>
      <c r="J26" s="18">
        <v>0</v>
      </c>
    </row>
    <row r="27" spans="1:10" ht="12.95" customHeight="1">
      <c r="A27" s="6">
        <v>4932</v>
      </c>
      <c r="B27" s="22">
        <v>120</v>
      </c>
      <c r="C27" s="4">
        <v>0</v>
      </c>
      <c r="D27" s="22">
        <v>0</v>
      </c>
      <c r="E27" s="4">
        <v>0</v>
      </c>
      <c r="F27" s="22">
        <v>0</v>
      </c>
      <c r="G27" s="4">
        <v>0</v>
      </c>
      <c r="H27" s="18">
        <v>0</v>
      </c>
      <c r="I27" s="9">
        <v>0</v>
      </c>
      <c r="J27" s="18">
        <v>0</v>
      </c>
    </row>
    <row r="28" spans="1:10" ht="12.95" customHeight="1">
      <c r="A28" s="6">
        <v>4951</v>
      </c>
      <c r="B28" s="22">
        <v>95</v>
      </c>
      <c r="C28" s="4">
        <v>0</v>
      </c>
      <c r="D28" s="22">
        <v>0</v>
      </c>
      <c r="E28" s="4">
        <v>0</v>
      </c>
      <c r="F28" s="22">
        <v>0</v>
      </c>
      <c r="G28" s="4">
        <v>0</v>
      </c>
      <c r="H28" s="18">
        <v>0</v>
      </c>
      <c r="I28" s="9">
        <v>0</v>
      </c>
      <c r="J28" s="18">
        <v>0</v>
      </c>
    </row>
    <row r="29" spans="1:10" ht="12.95" customHeight="1">
      <c r="A29" s="6">
        <v>4929</v>
      </c>
      <c r="B29" s="22">
        <v>170</v>
      </c>
      <c r="C29" s="4">
        <v>0</v>
      </c>
      <c r="D29" s="22">
        <v>0</v>
      </c>
      <c r="E29" s="4">
        <v>0</v>
      </c>
      <c r="F29" s="22">
        <v>0</v>
      </c>
      <c r="G29" s="4">
        <v>0</v>
      </c>
      <c r="H29" s="18">
        <v>0</v>
      </c>
      <c r="I29" s="9">
        <v>0</v>
      </c>
      <c r="J29" s="18">
        <v>0</v>
      </c>
    </row>
    <row r="30" spans="1:10" ht="12.95" customHeight="1">
      <c r="A30" s="6">
        <v>4885</v>
      </c>
      <c r="B30" s="22">
        <v>160</v>
      </c>
      <c r="C30" s="4">
        <v>0</v>
      </c>
      <c r="D30" s="22">
        <v>0</v>
      </c>
      <c r="E30" s="4">
        <v>0</v>
      </c>
      <c r="F30" s="22">
        <v>0</v>
      </c>
      <c r="G30" s="4">
        <v>0</v>
      </c>
      <c r="H30" s="18">
        <v>0</v>
      </c>
      <c r="I30" s="9">
        <v>0</v>
      </c>
      <c r="J30" s="18">
        <v>0</v>
      </c>
    </row>
    <row r="31" spans="1:10" ht="12.95" customHeight="1">
      <c r="A31" s="6">
        <v>4938</v>
      </c>
      <c r="B31" s="22">
        <v>175</v>
      </c>
      <c r="C31" s="4">
        <v>0</v>
      </c>
      <c r="D31" s="22">
        <v>0</v>
      </c>
      <c r="E31" s="4">
        <v>0</v>
      </c>
      <c r="F31" s="22">
        <v>0</v>
      </c>
      <c r="G31" s="4">
        <v>0</v>
      </c>
      <c r="H31" s="18">
        <v>0</v>
      </c>
      <c r="I31" s="9">
        <v>0</v>
      </c>
      <c r="J31" s="18">
        <v>0</v>
      </c>
    </row>
    <row r="32" spans="1:10" ht="12.95" customHeight="1">
      <c r="A32" s="6">
        <v>4948</v>
      </c>
      <c r="B32" s="22">
        <v>110</v>
      </c>
      <c r="C32" s="4">
        <v>0</v>
      </c>
      <c r="D32" s="22">
        <v>0</v>
      </c>
      <c r="E32" s="4">
        <v>0</v>
      </c>
      <c r="F32" s="22">
        <v>0</v>
      </c>
      <c r="G32" s="4">
        <v>0</v>
      </c>
      <c r="H32" s="18">
        <v>0</v>
      </c>
      <c r="I32" s="9">
        <v>0</v>
      </c>
      <c r="J32" s="18">
        <v>0</v>
      </c>
    </row>
    <row r="33" spans="1:26" ht="12.95" customHeight="1">
      <c r="A33" s="6">
        <v>4981</v>
      </c>
      <c r="B33" s="22">
        <v>170</v>
      </c>
      <c r="C33" s="4">
        <v>0</v>
      </c>
      <c r="D33" s="22">
        <v>0</v>
      </c>
      <c r="E33" s="4">
        <v>0</v>
      </c>
      <c r="F33" s="22">
        <v>0</v>
      </c>
      <c r="G33" s="4">
        <v>0</v>
      </c>
      <c r="H33" s="18">
        <v>0</v>
      </c>
      <c r="I33" s="9">
        <v>0</v>
      </c>
      <c r="J33" s="18">
        <v>0</v>
      </c>
    </row>
    <row r="34" spans="1:26" ht="12.95" customHeight="1">
      <c r="A34" s="6">
        <v>4928</v>
      </c>
      <c r="B34" s="22">
        <v>170</v>
      </c>
      <c r="C34" s="4">
        <v>0</v>
      </c>
      <c r="D34" s="22">
        <v>0</v>
      </c>
      <c r="E34" s="4">
        <v>0</v>
      </c>
      <c r="F34" s="22">
        <v>0</v>
      </c>
      <c r="G34" s="4">
        <v>0</v>
      </c>
      <c r="H34" s="18">
        <v>0</v>
      </c>
      <c r="I34" s="9">
        <v>0</v>
      </c>
      <c r="J34" s="18">
        <v>0</v>
      </c>
    </row>
    <row r="35" spans="1:26" ht="12.95" customHeight="1">
      <c r="A35" s="6">
        <v>4942</v>
      </c>
      <c r="B35" s="22">
        <v>96</v>
      </c>
      <c r="C35" s="4">
        <v>0</v>
      </c>
      <c r="D35" s="22">
        <v>0</v>
      </c>
      <c r="E35" s="4">
        <v>0</v>
      </c>
      <c r="F35" s="22">
        <v>0</v>
      </c>
      <c r="G35" s="4">
        <v>0</v>
      </c>
      <c r="H35" s="18">
        <v>0</v>
      </c>
      <c r="I35" s="9">
        <v>0</v>
      </c>
      <c r="J35" s="18">
        <v>0</v>
      </c>
    </row>
    <row r="36" spans="1:26" ht="12.95" customHeight="1" thickBot="1">
      <c r="A36" s="7">
        <v>4947</v>
      </c>
      <c r="B36" s="23">
        <v>110</v>
      </c>
      <c r="C36" s="8">
        <v>0</v>
      </c>
      <c r="D36" s="23">
        <v>0</v>
      </c>
      <c r="E36" s="8">
        <v>0</v>
      </c>
      <c r="F36" s="23">
        <v>0</v>
      </c>
      <c r="G36" s="8">
        <v>0</v>
      </c>
      <c r="H36" s="30">
        <v>0</v>
      </c>
      <c r="I36" s="9">
        <v>0</v>
      </c>
      <c r="J36" s="18">
        <v>0</v>
      </c>
    </row>
    <row r="37" spans="1:26" ht="12.95" customHeight="1" thickBot="1">
      <c r="A37" s="166">
        <f>SUM(B5:B36)+SUM(D5:D36)</f>
        <v>4810</v>
      </c>
      <c r="B37" s="167"/>
      <c r="C37" s="167"/>
      <c r="D37" s="168"/>
      <c r="E37" s="166">
        <f>SUM(F5:F36)</f>
        <v>732</v>
      </c>
      <c r="F37" s="168"/>
      <c r="G37" s="166">
        <f>SUM(H5:H36)</f>
        <v>485</v>
      </c>
      <c r="H37" s="168"/>
      <c r="I37" s="166">
        <f>SUM(J5:J36)</f>
        <v>2707</v>
      </c>
      <c r="J37" s="168"/>
    </row>
    <row r="38" spans="1:26" ht="12.95" customHeight="1">
      <c r="A38" s="5"/>
      <c r="B38" s="5"/>
      <c r="C38" s="5"/>
      <c r="D38" s="112">
        <f>SUM(A37:H37)</f>
        <v>6027</v>
      </c>
      <c r="E38" s="112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5" customHeight="1" thickBo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5" customHeight="1">
      <c r="G40" s="140" t="s">
        <v>12</v>
      </c>
      <c r="H40" s="141"/>
      <c r="I40" s="141"/>
      <c r="J40" s="141"/>
      <c r="K40" s="141"/>
      <c r="L40" s="141"/>
      <c r="M40" s="141"/>
      <c r="N40" s="141"/>
      <c r="O40" s="141"/>
      <c r="P40" s="141"/>
      <c r="Q40" s="141"/>
      <c r="R40" s="142"/>
    </row>
    <row r="41" spans="1:26" ht="15.75" customHeight="1" thickBot="1">
      <c r="G41" s="143"/>
      <c r="H41" s="144"/>
      <c r="I41" s="144"/>
      <c r="J41" s="144"/>
      <c r="K41" s="144"/>
      <c r="L41" s="144"/>
      <c r="M41" s="144"/>
      <c r="N41" s="144"/>
      <c r="O41" s="144"/>
      <c r="P41" s="144"/>
      <c r="Q41" s="144"/>
      <c r="R41" s="145"/>
    </row>
    <row r="42" spans="1:26" ht="34.5" thickBot="1">
      <c r="A42" s="10"/>
      <c r="B42" s="10"/>
      <c r="C42" s="10"/>
      <c r="D42" s="1"/>
      <c r="E42" s="1"/>
      <c r="F42" s="1"/>
      <c r="G42" s="131" t="s">
        <v>10</v>
      </c>
      <c r="H42" s="132"/>
      <c r="I42" s="132"/>
      <c r="J42" s="133"/>
      <c r="K42" s="131" t="s">
        <v>11</v>
      </c>
      <c r="L42" s="132"/>
      <c r="M42" s="132"/>
      <c r="N42" s="133"/>
      <c r="O42" s="131" t="s">
        <v>9</v>
      </c>
      <c r="P42" s="132"/>
      <c r="Q42" s="132"/>
      <c r="R42" s="133"/>
      <c r="W42" s="111">
        <f>SUM(A37:J37)</f>
        <v>8734</v>
      </c>
      <c r="X42" s="111"/>
      <c r="Y42" s="111"/>
    </row>
    <row r="43" spans="1:26" ht="34.5" thickBot="1">
      <c r="A43" s="10"/>
      <c r="B43" s="10"/>
      <c r="C43" s="10"/>
      <c r="D43" s="146" t="s">
        <v>1</v>
      </c>
      <c r="E43" s="147"/>
      <c r="F43" s="148"/>
      <c r="G43" s="163">
        <f>A37+I37</f>
        <v>7517</v>
      </c>
      <c r="H43" s="164"/>
      <c r="I43" s="164"/>
      <c r="J43" s="165"/>
      <c r="K43" s="134">
        <f>E37</f>
        <v>732</v>
      </c>
      <c r="L43" s="135"/>
      <c r="M43" s="135"/>
      <c r="N43" s="136"/>
      <c r="O43" s="134">
        <f>G37</f>
        <v>485</v>
      </c>
      <c r="P43" s="135"/>
      <c r="Q43" s="135"/>
      <c r="R43" s="136"/>
      <c r="W43" s="111">
        <f>SUM(G43:R43)</f>
        <v>8734</v>
      </c>
      <c r="X43" s="111"/>
      <c r="Y43" s="111"/>
    </row>
    <row r="44" spans="1:26" ht="34.5" thickBot="1">
      <c r="A44" s="10"/>
      <c r="B44" s="10"/>
      <c r="C44" s="10"/>
      <c r="D44" s="146" t="s">
        <v>2</v>
      </c>
      <c r="E44" s="147"/>
      <c r="F44" s="148"/>
      <c r="G44" s="159">
        <f>G43*120</f>
        <v>902040</v>
      </c>
      <c r="H44" s="160"/>
      <c r="I44" s="160"/>
      <c r="J44" s="161"/>
      <c r="K44" s="156">
        <f>K43*80</f>
        <v>58560</v>
      </c>
      <c r="L44" s="157"/>
      <c r="M44" s="157"/>
      <c r="N44" s="158"/>
      <c r="O44" s="156">
        <f>O43*80</f>
        <v>38800</v>
      </c>
      <c r="P44" s="157"/>
      <c r="Q44" s="157"/>
      <c r="R44" s="158"/>
    </row>
    <row r="45" spans="1:26" ht="40.5" thickBot="1">
      <c r="A45" s="10"/>
      <c r="B45" s="10"/>
      <c r="C45" s="10"/>
      <c r="D45" s="128" t="s">
        <v>3</v>
      </c>
      <c r="E45" s="129"/>
      <c r="F45" s="129"/>
      <c r="G45" s="129"/>
      <c r="H45" s="129"/>
      <c r="I45" s="129"/>
      <c r="J45" s="130"/>
      <c r="K45" s="125">
        <f>SUM(G44:R44)</f>
        <v>999400</v>
      </c>
      <c r="L45" s="126"/>
      <c r="M45" s="126"/>
      <c r="N45" s="126"/>
      <c r="O45" s="126"/>
      <c r="P45" s="126"/>
      <c r="Q45" s="126"/>
      <c r="R45" s="127"/>
    </row>
    <row r="46" spans="1:26" ht="40.5" thickBot="1">
      <c r="A46" s="10"/>
      <c r="B46" s="10"/>
      <c r="C46" s="10"/>
      <c r="D46" s="128" t="s">
        <v>14</v>
      </c>
      <c r="E46" s="129"/>
      <c r="F46" s="129"/>
      <c r="G46" s="129"/>
      <c r="H46" s="129"/>
      <c r="I46" s="129"/>
      <c r="J46" s="130"/>
      <c r="K46" s="125">
        <v>0</v>
      </c>
      <c r="L46" s="126"/>
      <c r="M46" s="126"/>
      <c r="N46" s="126"/>
      <c r="O46" s="126"/>
      <c r="P46" s="126"/>
      <c r="Q46" s="126"/>
      <c r="R46" s="127"/>
    </row>
    <row r="47" spans="1:26" ht="40.5" thickBot="1">
      <c r="A47" s="10"/>
      <c r="B47" s="10"/>
      <c r="C47" s="10"/>
      <c r="D47" s="128" t="s">
        <v>5</v>
      </c>
      <c r="E47" s="129" t="s">
        <v>5</v>
      </c>
      <c r="F47" s="129"/>
      <c r="G47" s="129"/>
      <c r="H47" s="129"/>
      <c r="I47" s="129"/>
      <c r="J47" s="130"/>
      <c r="K47" s="125">
        <f>K45-K46</f>
        <v>999400</v>
      </c>
      <c r="L47" s="126"/>
      <c r="M47" s="126"/>
      <c r="N47" s="126"/>
      <c r="O47" s="126"/>
      <c r="P47" s="126"/>
      <c r="Q47" s="126"/>
      <c r="R47" s="127"/>
    </row>
    <row r="48" spans="1:26" ht="15.75" thickBot="1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43"/>
      <c r="L48" s="43"/>
      <c r="M48" s="44"/>
      <c r="N48" s="44"/>
      <c r="O48" s="44"/>
      <c r="P48" s="44"/>
      <c r="Q48" s="44"/>
      <c r="R48" s="44"/>
    </row>
    <row r="49" spans="4:18" ht="15" customHeight="1">
      <c r="D49" s="113" t="s">
        <v>15</v>
      </c>
      <c r="E49" s="114"/>
      <c r="F49" s="114"/>
      <c r="G49" s="114"/>
      <c r="H49" s="114"/>
      <c r="I49" s="114"/>
      <c r="J49" s="115"/>
      <c r="K49" s="119">
        <v>0</v>
      </c>
      <c r="L49" s="120"/>
      <c r="M49" s="120"/>
      <c r="N49" s="120"/>
      <c r="O49" s="120"/>
      <c r="P49" s="120"/>
      <c r="Q49" s="121"/>
      <c r="R49" s="44"/>
    </row>
    <row r="50" spans="4:18" ht="15.75" customHeight="1" thickBot="1">
      <c r="D50" s="116"/>
      <c r="E50" s="117"/>
      <c r="F50" s="117"/>
      <c r="G50" s="117"/>
      <c r="H50" s="117"/>
      <c r="I50" s="117"/>
      <c r="J50" s="118"/>
      <c r="K50" s="122"/>
      <c r="L50" s="123"/>
      <c r="M50" s="123"/>
      <c r="N50" s="123"/>
      <c r="O50" s="123"/>
      <c r="P50" s="123"/>
      <c r="Q50" s="124"/>
      <c r="R50" s="44"/>
    </row>
    <row r="51" spans="4:18" ht="15" customHeight="1">
      <c r="D51" s="113" t="s">
        <v>16</v>
      </c>
      <c r="E51" s="114"/>
      <c r="F51" s="114"/>
      <c r="G51" s="114"/>
      <c r="H51" s="114"/>
      <c r="I51" s="114"/>
      <c r="J51" s="115"/>
      <c r="K51" s="119">
        <f>K47</f>
        <v>999400</v>
      </c>
      <c r="L51" s="120"/>
      <c r="M51" s="120"/>
      <c r="N51" s="120"/>
      <c r="O51" s="120"/>
      <c r="P51" s="120"/>
      <c r="Q51" s="121"/>
      <c r="R51" s="44"/>
    </row>
    <row r="52" spans="4:18" ht="15.75" customHeight="1" thickBot="1">
      <c r="D52" s="116"/>
      <c r="E52" s="117"/>
      <c r="F52" s="117"/>
      <c r="G52" s="117"/>
      <c r="H52" s="117"/>
      <c r="I52" s="117"/>
      <c r="J52" s="118"/>
      <c r="K52" s="122"/>
      <c r="L52" s="123"/>
      <c r="M52" s="123"/>
      <c r="N52" s="123"/>
      <c r="O52" s="123"/>
      <c r="P52" s="123"/>
      <c r="Q52" s="124"/>
      <c r="R52" s="44"/>
    </row>
  </sheetData>
  <mergeCells count="36">
    <mergeCell ref="A2:H2"/>
    <mergeCell ref="G43:J43"/>
    <mergeCell ref="A37:D37"/>
    <mergeCell ref="E37:F37"/>
    <mergeCell ref="G37:H37"/>
    <mergeCell ref="I37:J37"/>
    <mergeCell ref="G42:J42"/>
    <mergeCell ref="D51:J52"/>
    <mergeCell ref="K51:Q52"/>
    <mergeCell ref="A1:J1"/>
    <mergeCell ref="G40:R41"/>
    <mergeCell ref="D43:F43"/>
    <mergeCell ref="D44:F44"/>
    <mergeCell ref="D45:J45"/>
    <mergeCell ref="A4:D4"/>
    <mergeCell ref="E4:F4"/>
    <mergeCell ref="G4:H4"/>
    <mergeCell ref="I4:J4"/>
    <mergeCell ref="I2:J2"/>
    <mergeCell ref="K44:N44"/>
    <mergeCell ref="O44:R44"/>
    <mergeCell ref="G44:J44"/>
    <mergeCell ref="K47:R47"/>
    <mergeCell ref="W42:Y42"/>
    <mergeCell ref="W43:Y43"/>
    <mergeCell ref="D38:E38"/>
    <mergeCell ref="D49:J50"/>
    <mergeCell ref="K49:Q50"/>
    <mergeCell ref="K46:R46"/>
    <mergeCell ref="K45:R45"/>
    <mergeCell ref="D46:J46"/>
    <mergeCell ref="D47:J47"/>
    <mergeCell ref="K42:N42"/>
    <mergeCell ref="O42:R42"/>
    <mergeCell ref="K43:N43"/>
    <mergeCell ref="O43:R43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landscape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9"/>
  <sheetViews>
    <sheetView rightToLeft="1" workbookViewId="0">
      <pane ySplit="4" topLeftCell="A37" activePane="bottomLeft" state="frozen"/>
      <selection pane="bottomLeft" activeCell="B52" sqref="B52"/>
    </sheetView>
  </sheetViews>
  <sheetFormatPr defaultRowHeight="15"/>
  <cols>
    <col min="1" max="17" width="4.7109375" customWidth="1"/>
    <col min="18" max="18" width="4.42578125" bestFit="1" customWidth="1"/>
    <col min="19" max="19" width="3.5703125" bestFit="1" customWidth="1"/>
    <col min="20" max="20" width="6" bestFit="1" customWidth="1"/>
    <col min="21" max="21" width="5" bestFit="1" customWidth="1"/>
    <col min="22" max="22" width="3.5703125" bestFit="1" customWidth="1"/>
    <col min="23" max="23" width="4.42578125" bestFit="1" customWidth="1"/>
    <col min="24" max="24" width="3.85546875" bestFit="1" customWidth="1"/>
    <col min="25" max="25" width="3.5703125" bestFit="1" customWidth="1"/>
    <col min="26" max="26" width="3.85546875" bestFit="1" customWidth="1"/>
    <col min="27" max="27" width="3.5703125" bestFit="1" customWidth="1"/>
    <col min="28" max="28" width="3.85546875" bestFit="1" customWidth="1"/>
  </cols>
  <sheetData>
    <row r="1" spans="1:26" ht="25.5" customHeight="1" thickBot="1">
      <c r="A1" s="137" t="s">
        <v>17</v>
      </c>
      <c r="B1" s="138"/>
      <c r="C1" s="138"/>
      <c r="D1" s="138"/>
      <c r="E1" s="138"/>
      <c r="F1" s="138"/>
      <c r="G1" s="138"/>
      <c r="H1" s="138"/>
      <c r="I1" s="138"/>
      <c r="J1" s="138"/>
      <c r="K1" s="138"/>
      <c r="L1" s="138"/>
      <c r="M1" s="138"/>
      <c r="N1" s="138"/>
      <c r="O1" s="138"/>
      <c r="P1" s="138"/>
      <c r="Q1" s="138"/>
      <c r="R1" s="138"/>
      <c r="S1" s="138"/>
      <c r="T1" s="138"/>
      <c r="U1" s="138"/>
      <c r="V1" s="138"/>
      <c r="W1" s="138"/>
      <c r="X1" s="138"/>
      <c r="Y1" s="138"/>
      <c r="Z1" s="139"/>
    </row>
    <row r="2" spans="1:26" ht="15.75" thickBot="1">
      <c r="A2" s="209" t="s">
        <v>6</v>
      </c>
      <c r="B2" s="210"/>
      <c r="C2" s="210"/>
      <c r="D2" s="210"/>
      <c r="E2" s="210"/>
      <c r="F2" s="211"/>
      <c r="G2" s="209" t="s">
        <v>4</v>
      </c>
      <c r="H2" s="210"/>
      <c r="I2" s="210"/>
      <c r="J2" s="210"/>
      <c r="K2" s="210"/>
      <c r="L2" s="211"/>
      <c r="M2" s="209" t="s">
        <v>18</v>
      </c>
      <c r="N2" s="210"/>
      <c r="O2" s="210"/>
      <c r="P2" s="210"/>
      <c r="Q2" s="218" t="s">
        <v>19</v>
      </c>
      <c r="R2" s="219"/>
      <c r="S2" s="219"/>
      <c r="T2" s="219"/>
      <c r="U2" s="219"/>
      <c r="V2" s="220"/>
      <c r="W2" s="154" t="s">
        <v>20</v>
      </c>
      <c r="X2" s="162"/>
      <c r="Y2" s="162"/>
      <c r="Z2" s="155"/>
    </row>
    <row r="3" spans="1:26" ht="15.75" thickBot="1">
      <c r="A3" s="11" t="s">
        <v>0</v>
      </c>
      <c r="B3" s="27" t="s">
        <v>1</v>
      </c>
      <c r="C3" s="11" t="s">
        <v>0</v>
      </c>
      <c r="D3" s="27" t="s">
        <v>1</v>
      </c>
      <c r="E3" s="11" t="s">
        <v>0</v>
      </c>
      <c r="F3" s="27" t="s">
        <v>1</v>
      </c>
      <c r="G3" s="13" t="s">
        <v>0</v>
      </c>
      <c r="H3" s="26" t="s">
        <v>1</v>
      </c>
      <c r="I3" s="14" t="s">
        <v>0</v>
      </c>
      <c r="J3" s="26" t="s">
        <v>1</v>
      </c>
      <c r="K3" s="14" t="s">
        <v>0</v>
      </c>
      <c r="L3" s="26" t="s">
        <v>1</v>
      </c>
      <c r="M3" s="13" t="s">
        <v>0</v>
      </c>
      <c r="N3" s="26" t="s">
        <v>1</v>
      </c>
      <c r="O3" s="14" t="s">
        <v>0</v>
      </c>
      <c r="P3" s="31" t="s">
        <v>1</v>
      </c>
      <c r="Q3" s="32" t="s">
        <v>0</v>
      </c>
      <c r="R3" s="33" t="s">
        <v>1</v>
      </c>
      <c r="S3" s="34" t="s">
        <v>0</v>
      </c>
      <c r="T3" s="33" t="s">
        <v>1</v>
      </c>
      <c r="U3" s="34" t="s">
        <v>0</v>
      </c>
      <c r="V3" s="35" t="s">
        <v>1</v>
      </c>
      <c r="W3" s="37" t="s">
        <v>0</v>
      </c>
      <c r="X3" s="38" t="s">
        <v>1</v>
      </c>
      <c r="Y3" s="39" t="s">
        <v>0</v>
      </c>
      <c r="Z3" s="40" t="s">
        <v>1</v>
      </c>
    </row>
    <row r="4" spans="1:26" ht="15.75" thickBot="1">
      <c r="A4" s="149" t="s">
        <v>7</v>
      </c>
      <c r="B4" s="150"/>
      <c r="C4" s="150"/>
      <c r="D4" s="151"/>
      <c r="E4" s="149" t="s">
        <v>9</v>
      </c>
      <c r="F4" s="221"/>
      <c r="G4" s="154" t="s">
        <v>10</v>
      </c>
      <c r="H4" s="162"/>
      <c r="I4" s="162"/>
      <c r="J4" s="162"/>
      <c r="K4" s="162"/>
      <c r="L4" s="155"/>
      <c r="M4" s="154" t="s">
        <v>10</v>
      </c>
      <c r="N4" s="162"/>
      <c r="O4" s="162"/>
      <c r="P4" s="162"/>
      <c r="Q4" s="149" t="s">
        <v>10</v>
      </c>
      <c r="R4" s="150"/>
      <c r="S4" s="150"/>
      <c r="T4" s="150"/>
      <c r="U4" s="150"/>
      <c r="V4" s="151"/>
      <c r="W4" s="154" t="s">
        <v>10</v>
      </c>
      <c r="X4" s="162"/>
      <c r="Y4" s="162"/>
      <c r="Z4" s="155"/>
    </row>
    <row r="5" spans="1:26">
      <c r="A5" s="2">
        <v>4952</v>
      </c>
      <c r="B5" s="25">
        <v>105</v>
      </c>
      <c r="C5" s="3">
        <v>4944</v>
      </c>
      <c r="D5" s="25">
        <v>96</v>
      </c>
      <c r="E5" s="3">
        <v>4952</v>
      </c>
      <c r="F5" s="24">
        <v>105</v>
      </c>
      <c r="G5" s="16">
        <v>42</v>
      </c>
      <c r="H5" s="17">
        <v>170</v>
      </c>
      <c r="I5" s="12">
        <v>63</v>
      </c>
      <c r="J5" s="19">
        <v>175</v>
      </c>
      <c r="K5" s="15">
        <v>132</v>
      </c>
      <c r="L5" s="17">
        <v>125</v>
      </c>
      <c r="M5" s="2">
        <v>122</v>
      </c>
      <c r="N5" s="28">
        <v>150</v>
      </c>
      <c r="O5" s="29">
        <v>193</v>
      </c>
      <c r="P5" s="24">
        <v>135</v>
      </c>
      <c r="Q5" s="16">
        <v>139</v>
      </c>
      <c r="R5" s="36">
        <v>130</v>
      </c>
      <c r="S5" s="15">
        <v>202</v>
      </c>
      <c r="T5" s="36">
        <v>125</v>
      </c>
      <c r="U5" s="15">
        <v>271</v>
      </c>
      <c r="V5" s="17">
        <v>45</v>
      </c>
      <c r="W5" s="16">
        <v>279</v>
      </c>
      <c r="X5" s="36">
        <v>80</v>
      </c>
      <c r="Y5" s="15">
        <v>229</v>
      </c>
      <c r="Z5" s="17">
        <v>216</v>
      </c>
    </row>
    <row r="6" spans="1:26">
      <c r="A6" s="6">
        <v>4949</v>
      </c>
      <c r="B6" s="22">
        <v>107</v>
      </c>
      <c r="C6" s="4">
        <v>15</v>
      </c>
      <c r="D6" s="22">
        <v>246</v>
      </c>
      <c r="E6" s="4">
        <v>4978</v>
      </c>
      <c r="F6" s="20">
        <v>35</v>
      </c>
      <c r="G6" s="6">
        <v>43</v>
      </c>
      <c r="H6" s="22">
        <v>130</v>
      </c>
      <c r="I6" s="4">
        <v>64</v>
      </c>
      <c r="J6" s="20">
        <v>145</v>
      </c>
      <c r="K6" s="4">
        <v>89</v>
      </c>
      <c r="L6" s="18">
        <v>140</v>
      </c>
      <c r="M6" s="6">
        <v>52</v>
      </c>
      <c r="N6" s="22">
        <v>165</v>
      </c>
      <c r="O6" s="4">
        <v>194</v>
      </c>
      <c r="P6" s="20">
        <v>160</v>
      </c>
      <c r="Q6" s="6">
        <v>233</v>
      </c>
      <c r="R6" s="22">
        <v>125</v>
      </c>
      <c r="S6" s="4">
        <v>220</v>
      </c>
      <c r="T6" s="22">
        <v>120</v>
      </c>
      <c r="U6" s="4">
        <v>274</v>
      </c>
      <c r="V6" s="18">
        <v>145</v>
      </c>
      <c r="W6" s="6">
        <v>281</v>
      </c>
      <c r="X6" s="22">
        <v>85</v>
      </c>
      <c r="Y6" s="4">
        <v>206</v>
      </c>
      <c r="Z6" s="18">
        <v>120</v>
      </c>
    </row>
    <row r="7" spans="1:26">
      <c r="A7" s="6">
        <v>4978</v>
      </c>
      <c r="B7" s="22">
        <v>35</v>
      </c>
      <c r="C7" s="4">
        <v>16</v>
      </c>
      <c r="D7" s="22">
        <v>300</v>
      </c>
      <c r="E7" s="4">
        <v>18</v>
      </c>
      <c r="F7" s="20">
        <v>128</v>
      </c>
      <c r="G7" s="6">
        <v>26</v>
      </c>
      <c r="H7" s="22">
        <v>145</v>
      </c>
      <c r="I7" s="4">
        <v>56</v>
      </c>
      <c r="J7" s="20">
        <v>155</v>
      </c>
      <c r="K7" s="4">
        <v>4992</v>
      </c>
      <c r="L7" s="18">
        <v>150</v>
      </c>
      <c r="M7" s="6">
        <v>73</v>
      </c>
      <c r="N7" s="22">
        <v>145</v>
      </c>
      <c r="O7" s="4">
        <v>195</v>
      </c>
      <c r="P7" s="20">
        <v>130</v>
      </c>
      <c r="Q7" s="6">
        <v>135</v>
      </c>
      <c r="R7" s="22">
        <v>130</v>
      </c>
      <c r="S7" s="4">
        <v>188</v>
      </c>
      <c r="T7" s="22">
        <v>170</v>
      </c>
      <c r="U7" s="4">
        <v>270</v>
      </c>
      <c r="V7" s="18">
        <v>160</v>
      </c>
      <c r="W7" s="6">
        <v>285</v>
      </c>
      <c r="X7" s="22">
        <v>85</v>
      </c>
      <c r="Y7" s="4">
        <v>198</v>
      </c>
      <c r="Z7" s="18">
        <v>50</v>
      </c>
    </row>
    <row r="8" spans="1:26">
      <c r="A8" s="6">
        <v>4939</v>
      </c>
      <c r="B8" s="22">
        <v>204</v>
      </c>
      <c r="C8" s="4">
        <v>39</v>
      </c>
      <c r="D8" s="22">
        <v>120</v>
      </c>
      <c r="E8" s="4">
        <v>4950</v>
      </c>
      <c r="F8" s="20">
        <v>95</v>
      </c>
      <c r="G8" s="6">
        <v>33</v>
      </c>
      <c r="H8" s="22">
        <v>130</v>
      </c>
      <c r="I8" s="4">
        <v>47</v>
      </c>
      <c r="J8" s="20">
        <v>170</v>
      </c>
      <c r="K8" s="4">
        <v>96</v>
      </c>
      <c r="L8" s="18">
        <v>114</v>
      </c>
      <c r="M8" s="6">
        <v>102</v>
      </c>
      <c r="N8" s="22">
        <v>128</v>
      </c>
      <c r="O8" s="4">
        <v>196</v>
      </c>
      <c r="P8" s="20">
        <v>55</v>
      </c>
      <c r="Q8" s="6">
        <v>183</v>
      </c>
      <c r="R8" s="22">
        <v>110</v>
      </c>
      <c r="S8" s="4">
        <v>134</v>
      </c>
      <c r="T8" s="22">
        <v>210</v>
      </c>
      <c r="U8" s="4">
        <v>243</v>
      </c>
      <c r="V8" s="18">
        <v>130</v>
      </c>
      <c r="W8" s="6">
        <v>290</v>
      </c>
      <c r="X8" s="22">
        <v>80</v>
      </c>
      <c r="Y8" s="4">
        <v>318</v>
      </c>
      <c r="Z8" s="18">
        <v>168</v>
      </c>
    </row>
    <row r="9" spans="1:26">
      <c r="A9" s="6">
        <v>4946</v>
      </c>
      <c r="B9" s="22">
        <v>125</v>
      </c>
      <c r="C9" s="4">
        <v>27</v>
      </c>
      <c r="D9" s="22">
        <v>105</v>
      </c>
      <c r="E9" s="4">
        <v>4</v>
      </c>
      <c r="F9" s="20">
        <v>130</v>
      </c>
      <c r="G9" s="6">
        <v>4979</v>
      </c>
      <c r="H9" s="22">
        <v>75</v>
      </c>
      <c r="I9" s="4">
        <v>71</v>
      </c>
      <c r="J9" s="20">
        <v>110</v>
      </c>
      <c r="K9" s="4">
        <v>69</v>
      </c>
      <c r="L9" s="18">
        <v>110</v>
      </c>
      <c r="M9" s="6">
        <v>115</v>
      </c>
      <c r="N9" s="22">
        <v>165</v>
      </c>
      <c r="O9" s="4">
        <v>172</v>
      </c>
      <c r="P9" s="20">
        <v>80</v>
      </c>
      <c r="Q9" s="6">
        <v>177</v>
      </c>
      <c r="R9" s="22">
        <v>100</v>
      </c>
      <c r="S9" s="4">
        <v>272</v>
      </c>
      <c r="T9" s="22">
        <v>80</v>
      </c>
      <c r="U9" s="4">
        <v>209</v>
      </c>
      <c r="V9" s="18">
        <v>55</v>
      </c>
      <c r="W9" s="6">
        <v>241</v>
      </c>
      <c r="X9" s="22">
        <v>85</v>
      </c>
      <c r="Y9" s="4">
        <v>320</v>
      </c>
      <c r="Z9" s="18">
        <v>133</v>
      </c>
    </row>
    <row r="10" spans="1:26">
      <c r="A10" s="6">
        <v>2</v>
      </c>
      <c r="B10" s="22">
        <v>135</v>
      </c>
      <c r="C10" s="4">
        <v>4963</v>
      </c>
      <c r="D10" s="22">
        <v>138</v>
      </c>
      <c r="E10" s="4">
        <v>0</v>
      </c>
      <c r="F10" s="20">
        <v>0</v>
      </c>
      <c r="G10" s="6">
        <v>36</v>
      </c>
      <c r="H10" s="22">
        <v>135</v>
      </c>
      <c r="I10" s="4">
        <v>91</v>
      </c>
      <c r="J10" s="20">
        <v>150</v>
      </c>
      <c r="K10" s="4">
        <v>70</v>
      </c>
      <c r="L10" s="18">
        <v>110</v>
      </c>
      <c r="M10" s="6">
        <v>110</v>
      </c>
      <c r="N10" s="22">
        <v>150</v>
      </c>
      <c r="O10" s="4">
        <v>162</v>
      </c>
      <c r="P10" s="20">
        <v>85</v>
      </c>
      <c r="Q10" s="6">
        <v>221</v>
      </c>
      <c r="R10" s="22">
        <v>155</v>
      </c>
      <c r="S10" s="4">
        <v>170</v>
      </c>
      <c r="T10" s="22">
        <v>135</v>
      </c>
      <c r="U10" s="4">
        <v>288</v>
      </c>
      <c r="V10" s="18">
        <v>55</v>
      </c>
      <c r="W10" s="6">
        <v>179</v>
      </c>
      <c r="X10" s="22">
        <v>104</v>
      </c>
      <c r="Y10" s="4">
        <v>275</v>
      </c>
      <c r="Z10" s="18">
        <v>145</v>
      </c>
    </row>
    <row r="11" spans="1:26">
      <c r="A11" s="6">
        <v>3</v>
      </c>
      <c r="B11" s="22">
        <v>135</v>
      </c>
      <c r="C11" s="4">
        <v>4923</v>
      </c>
      <c r="D11" s="22">
        <v>80</v>
      </c>
      <c r="E11" s="4">
        <v>0</v>
      </c>
      <c r="F11" s="20">
        <v>0</v>
      </c>
      <c r="G11" s="6">
        <v>34</v>
      </c>
      <c r="H11" s="22">
        <v>140</v>
      </c>
      <c r="I11" s="4">
        <v>75</v>
      </c>
      <c r="J11" s="20">
        <v>160</v>
      </c>
      <c r="K11" s="4">
        <v>81</v>
      </c>
      <c r="L11" s="18">
        <v>165</v>
      </c>
      <c r="M11" s="6">
        <v>107</v>
      </c>
      <c r="N11" s="22">
        <v>155</v>
      </c>
      <c r="O11" s="4">
        <v>166</v>
      </c>
      <c r="P11" s="20">
        <v>140</v>
      </c>
      <c r="Q11" s="6">
        <v>212</v>
      </c>
      <c r="R11" s="22">
        <v>210</v>
      </c>
      <c r="S11" s="4">
        <v>238</v>
      </c>
      <c r="T11" s="22">
        <v>150</v>
      </c>
      <c r="U11" s="4">
        <v>226</v>
      </c>
      <c r="V11" s="18">
        <v>145</v>
      </c>
      <c r="W11" s="6">
        <v>294</v>
      </c>
      <c r="X11" s="22">
        <v>135</v>
      </c>
      <c r="Y11" s="4">
        <v>327</v>
      </c>
      <c r="Z11" s="18">
        <v>174</v>
      </c>
    </row>
    <row r="12" spans="1:26">
      <c r="A12" s="6">
        <v>4</v>
      </c>
      <c r="B12" s="22">
        <v>130</v>
      </c>
      <c r="C12" s="4">
        <v>4913</v>
      </c>
      <c r="D12" s="22">
        <v>100</v>
      </c>
      <c r="E12" s="4">
        <v>0</v>
      </c>
      <c r="F12" s="20">
        <v>0</v>
      </c>
      <c r="G12" s="6">
        <v>4997</v>
      </c>
      <c r="H12" s="22">
        <v>108</v>
      </c>
      <c r="I12" s="4">
        <v>80</v>
      </c>
      <c r="J12" s="20">
        <v>135</v>
      </c>
      <c r="K12" s="4">
        <v>31</v>
      </c>
      <c r="L12" s="18">
        <v>160</v>
      </c>
      <c r="M12" s="6">
        <v>146</v>
      </c>
      <c r="N12" s="22">
        <v>116</v>
      </c>
      <c r="O12" s="4">
        <v>138</v>
      </c>
      <c r="P12" s="20">
        <v>115</v>
      </c>
      <c r="Q12" s="6">
        <v>247</v>
      </c>
      <c r="R12" s="22">
        <v>150</v>
      </c>
      <c r="S12" s="4">
        <v>240</v>
      </c>
      <c r="T12" s="22">
        <v>145</v>
      </c>
      <c r="U12" s="4">
        <v>0</v>
      </c>
      <c r="V12" s="18">
        <v>0</v>
      </c>
      <c r="W12" s="6">
        <v>4894</v>
      </c>
      <c r="X12" s="22">
        <v>78</v>
      </c>
      <c r="Y12" s="4">
        <v>331</v>
      </c>
      <c r="Z12" s="18">
        <v>140</v>
      </c>
    </row>
    <row r="13" spans="1:26">
      <c r="A13" s="6">
        <v>4950</v>
      </c>
      <c r="B13" s="22">
        <v>95</v>
      </c>
      <c r="C13" s="4">
        <v>4926</v>
      </c>
      <c r="D13" s="22">
        <v>64</v>
      </c>
      <c r="E13" s="4">
        <v>0</v>
      </c>
      <c r="F13" s="20">
        <v>0</v>
      </c>
      <c r="G13" s="6">
        <v>4991</v>
      </c>
      <c r="H13" s="22">
        <v>108</v>
      </c>
      <c r="I13" s="4">
        <v>78</v>
      </c>
      <c r="J13" s="20">
        <v>145</v>
      </c>
      <c r="K13" s="4">
        <v>0</v>
      </c>
      <c r="L13" s="18">
        <v>0</v>
      </c>
      <c r="M13" s="6">
        <v>168</v>
      </c>
      <c r="N13" s="22">
        <v>135</v>
      </c>
      <c r="O13" s="4">
        <v>158</v>
      </c>
      <c r="P13" s="20">
        <v>155</v>
      </c>
      <c r="Q13" s="6">
        <v>214</v>
      </c>
      <c r="R13" s="22">
        <v>78</v>
      </c>
      <c r="S13" s="4">
        <v>251</v>
      </c>
      <c r="T13" s="22">
        <v>168</v>
      </c>
      <c r="U13" s="4">
        <v>0</v>
      </c>
      <c r="V13" s="18">
        <v>0</v>
      </c>
      <c r="W13" s="6">
        <v>282</v>
      </c>
      <c r="X13" s="22">
        <v>174</v>
      </c>
      <c r="Y13" s="4">
        <v>0</v>
      </c>
      <c r="Z13" s="18">
        <v>0</v>
      </c>
    </row>
    <row r="14" spans="1:26">
      <c r="A14" s="6">
        <v>9</v>
      </c>
      <c r="B14" s="22">
        <v>160</v>
      </c>
      <c r="C14" s="4">
        <v>4960</v>
      </c>
      <c r="D14" s="22">
        <v>96</v>
      </c>
      <c r="E14" s="4">
        <v>0</v>
      </c>
      <c r="F14" s="20">
        <v>0</v>
      </c>
      <c r="G14" s="6">
        <v>4940</v>
      </c>
      <c r="H14" s="22">
        <v>108</v>
      </c>
      <c r="I14" s="4">
        <v>87</v>
      </c>
      <c r="J14" s="20">
        <v>90</v>
      </c>
      <c r="K14" s="4">
        <v>0</v>
      </c>
      <c r="L14" s="18">
        <v>0</v>
      </c>
      <c r="M14" s="6">
        <v>164</v>
      </c>
      <c r="N14" s="22">
        <v>155</v>
      </c>
      <c r="O14" s="4">
        <v>127</v>
      </c>
      <c r="P14" s="20">
        <v>198</v>
      </c>
      <c r="Q14" s="6">
        <v>147</v>
      </c>
      <c r="R14" s="22">
        <v>108</v>
      </c>
      <c r="S14" s="4">
        <v>263</v>
      </c>
      <c r="T14" s="22">
        <v>174</v>
      </c>
      <c r="U14" s="4">
        <v>0</v>
      </c>
      <c r="V14" s="18">
        <v>0</v>
      </c>
      <c r="W14" s="6">
        <v>248</v>
      </c>
      <c r="X14" s="22">
        <v>135</v>
      </c>
      <c r="Y14" s="4">
        <v>0</v>
      </c>
      <c r="Z14" s="18">
        <v>0</v>
      </c>
    </row>
    <row r="15" spans="1:26">
      <c r="A15" s="6">
        <v>18</v>
      </c>
      <c r="B15" s="22">
        <v>128</v>
      </c>
      <c r="C15" s="4">
        <v>4961</v>
      </c>
      <c r="D15" s="22">
        <v>132</v>
      </c>
      <c r="E15" s="4">
        <v>0</v>
      </c>
      <c r="F15" s="20">
        <v>0</v>
      </c>
      <c r="G15" s="6">
        <v>6</v>
      </c>
      <c r="H15" s="22">
        <v>95</v>
      </c>
      <c r="I15" s="4">
        <v>85</v>
      </c>
      <c r="J15" s="20">
        <v>135</v>
      </c>
      <c r="K15" s="4">
        <v>0</v>
      </c>
      <c r="L15" s="18">
        <v>0</v>
      </c>
      <c r="M15" s="6">
        <v>167</v>
      </c>
      <c r="N15" s="22">
        <v>145</v>
      </c>
      <c r="O15" s="4">
        <v>176</v>
      </c>
      <c r="P15" s="20">
        <v>90</v>
      </c>
      <c r="Q15" s="6">
        <v>175</v>
      </c>
      <c r="R15" s="22">
        <v>60</v>
      </c>
      <c r="S15" s="4">
        <v>269</v>
      </c>
      <c r="T15" s="22">
        <v>135</v>
      </c>
      <c r="U15" s="4">
        <v>0</v>
      </c>
      <c r="V15" s="18">
        <v>0</v>
      </c>
      <c r="W15" s="6">
        <v>312</v>
      </c>
      <c r="X15" s="22">
        <v>161</v>
      </c>
      <c r="Y15" s="4">
        <v>0</v>
      </c>
      <c r="Z15" s="18">
        <v>0</v>
      </c>
    </row>
    <row r="16" spans="1:26">
      <c r="A16" s="6">
        <v>19</v>
      </c>
      <c r="B16" s="22">
        <v>120</v>
      </c>
      <c r="C16" s="4">
        <v>4987</v>
      </c>
      <c r="D16" s="22">
        <v>174</v>
      </c>
      <c r="E16" s="4">
        <v>0</v>
      </c>
      <c r="F16" s="20">
        <v>0</v>
      </c>
      <c r="G16" s="6">
        <v>7</v>
      </c>
      <c r="H16" s="22">
        <v>126</v>
      </c>
      <c r="I16" s="4">
        <v>88</v>
      </c>
      <c r="J16" s="20">
        <v>105</v>
      </c>
      <c r="K16" s="4">
        <v>0</v>
      </c>
      <c r="L16" s="18">
        <v>0</v>
      </c>
      <c r="M16" s="6">
        <v>163</v>
      </c>
      <c r="N16" s="22">
        <v>165</v>
      </c>
      <c r="O16" s="4">
        <v>113</v>
      </c>
      <c r="P16" s="20">
        <v>160</v>
      </c>
      <c r="Q16" s="6">
        <v>235</v>
      </c>
      <c r="R16" s="22">
        <v>115</v>
      </c>
      <c r="S16" s="4">
        <v>189</v>
      </c>
      <c r="T16" s="22">
        <v>135</v>
      </c>
      <c r="U16" s="4">
        <v>0</v>
      </c>
      <c r="V16" s="18">
        <v>0</v>
      </c>
      <c r="W16" s="6">
        <v>296</v>
      </c>
      <c r="X16" s="22">
        <v>135</v>
      </c>
      <c r="Y16" s="4">
        <v>0</v>
      </c>
      <c r="Z16" s="18">
        <v>0</v>
      </c>
    </row>
    <row r="17" spans="1:26">
      <c r="A17" s="6">
        <v>4974</v>
      </c>
      <c r="B17" s="22">
        <v>150</v>
      </c>
      <c r="C17" s="4">
        <v>4994</v>
      </c>
      <c r="D17" s="22">
        <v>270</v>
      </c>
      <c r="E17" s="4">
        <v>0</v>
      </c>
      <c r="F17" s="20">
        <v>0</v>
      </c>
      <c r="G17" s="6">
        <v>4954</v>
      </c>
      <c r="H17" s="22">
        <v>90</v>
      </c>
      <c r="I17" s="4">
        <v>117</v>
      </c>
      <c r="J17" s="20">
        <v>125</v>
      </c>
      <c r="K17" s="4">
        <v>0</v>
      </c>
      <c r="L17" s="18">
        <v>0</v>
      </c>
      <c r="M17" s="6">
        <v>142</v>
      </c>
      <c r="N17" s="22">
        <v>120</v>
      </c>
      <c r="O17" s="4">
        <v>210</v>
      </c>
      <c r="P17" s="20">
        <v>160</v>
      </c>
      <c r="Q17" s="6">
        <v>4897</v>
      </c>
      <c r="R17" s="22">
        <v>105</v>
      </c>
      <c r="S17" s="4">
        <v>199</v>
      </c>
      <c r="T17" s="22">
        <v>115</v>
      </c>
      <c r="U17" s="4">
        <v>0</v>
      </c>
      <c r="V17" s="18">
        <v>0</v>
      </c>
      <c r="W17" s="6">
        <v>265</v>
      </c>
      <c r="X17" s="22">
        <v>138</v>
      </c>
      <c r="Y17" s="4">
        <v>0</v>
      </c>
      <c r="Z17" s="18">
        <v>0</v>
      </c>
    </row>
    <row r="18" spans="1:26">
      <c r="A18" s="6">
        <v>10</v>
      </c>
      <c r="B18" s="22">
        <v>160</v>
      </c>
      <c r="C18" s="4">
        <v>38</v>
      </c>
      <c r="D18" s="22">
        <v>130</v>
      </c>
      <c r="E18" s="4">
        <v>0</v>
      </c>
      <c r="F18" s="20">
        <v>0</v>
      </c>
      <c r="G18" s="6">
        <v>4958</v>
      </c>
      <c r="H18" s="22">
        <v>138</v>
      </c>
      <c r="I18" s="4">
        <v>61</v>
      </c>
      <c r="J18" s="20">
        <v>80</v>
      </c>
      <c r="K18" s="4">
        <v>0</v>
      </c>
      <c r="L18" s="18">
        <v>0</v>
      </c>
      <c r="M18" s="6">
        <v>140</v>
      </c>
      <c r="N18" s="22">
        <v>165</v>
      </c>
      <c r="O18" s="4">
        <v>191</v>
      </c>
      <c r="P18" s="20">
        <v>140</v>
      </c>
      <c r="Q18" s="6">
        <v>205</v>
      </c>
      <c r="R18" s="22">
        <v>222</v>
      </c>
      <c r="S18" s="4">
        <v>201</v>
      </c>
      <c r="T18" s="22">
        <v>30</v>
      </c>
      <c r="U18" s="4">
        <v>0</v>
      </c>
      <c r="V18" s="18">
        <v>0</v>
      </c>
      <c r="W18" s="6">
        <v>343</v>
      </c>
      <c r="X18" s="22">
        <v>154</v>
      </c>
      <c r="Y18" s="4">
        <v>0</v>
      </c>
      <c r="Z18" s="18">
        <v>0</v>
      </c>
    </row>
    <row r="19" spans="1:26">
      <c r="A19" s="6">
        <v>13</v>
      </c>
      <c r="B19" s="22">
        <v>150</v>
      </c>
      <c r="C19" s="4">
        <v>21</v>
      </c>
      <c r="D19" s="22">
        <v>140</v>
      </c>
      <c r="E19" s="4">
        <v>0</v>
      </c>
      <c r="F19" s="20">
        <v>0</v>
      </c>
      <c r="G19" s="6">
        <v>49</v>
      </c>
      <c r="H19" s="22">
        <v>170</v>
      </c>
      <c r="I19" s="4">
        <v>41</v>
      </c>
      <c r="J19" s="20">
        <v>90</v>
      </c>
      <c r="K19" s="4">
        <v>0</v>
      </c>
      <c r="L19" s="18">
        <v>0</v>
      </c>
      <c r="M19" s="6">
        <v>136</v>
      </c>
      <c r="N19" s="22">
        <v>155</v>
      </c>
      <c r="O19" s="4">
        <v>200</v>
      </c>
      <c r="P19" s="20">
        <v>165</v>
      </c>
      <c r="Q19" s="6">
        <v>150</v>
      </c>
      <c r="R19" s="22">
        <v>138</v>
      </c>
      <c r="S19" s="4">
        <v>276</v>
      </c>
      <c r="T19" s="22">
        <v>185</v>
      </c>
      <c r="U19" s="4">
        <v>0</v>
      </c>
      <c r="V19" s="18">
        <v>0</v>
      </c>
      <c r="W19" s="6">
        <v>309</v>
      </c>
      <c r="X19" s="22">
        <v>180</v>
      </c>
      <c r="Y19" s="4">
        <v>0</v>
      </c>
      <c r="Z19" s="18">
        <v>0</v>
      </c>
    </row>
    <row r="20" spans="1:26">
      <c r="A20" s="6">
        <v>17</v>
      </c>
      <c r="B20" s="22">
        <v>116</v>
      </c>
      <c r="C20" s="4">
        <v>35</v>
      </c>
      <c r="D20" s="22">
        <v>130</v>
      </c>
      <c r="E20" s="4">
        <v>0</v>
      </c>
      <c r="F20" s="20">
        <v>0</v>
      </c>
      <c r="G20" s="6">
        <v>57</v>
      </c>
      <c r="H20" s="22">
        <v>155</v>
      </c>
      <c r="I20" s="4">
        <v>108</v>
      </c>
      <c r="J20" s="20">
        <v>125</v>
      </c>
      <c r="K20" s="4">
        <v>0</v>
      </c>
      <c r="L20" s="18">
        <v>0</v>
      </c>
      <c r="M20" s="6">
        <v>109</v>
      </c>
      <c r="N20" s="22">
        <v>140</v>
      </c>
      <c r="O20" s="4">
        <v>186</v>
      </c>
      <c r="P20" s="20">
        <v>145</v>
      </c>
      <c r="Q20" s="6">
        <v>232</v>
      </c>
      <c r="R20" s="22">
        <v>204</v>
      </c>
      <c r="S20" s="4">
        <v>261</v>
      </c>
      <c r="T20" s="22">
        <v>110</v>
      </c>
      <c r="U20" s="4">
        <v>0</v>
      </c>
      <c r="V20" s="18">
        <v>0</v>
      </c>
      <c r="W20" s="6">
        <v>310</v>
      </c>
      <c r="X20" s="22">
        <v>100</v>
      </c>
      <c r="Y20" s="4">
        <v>0</v>
      </c>
      <c r="Z20" s="18">
        <v>0</v>
      </c>
    </row>
    <row r="21" spans="1:26">
      <c r="A21" s="6">
        <v>4993</v>
      </c>
      <c r="B21" s="22">
        <v>210</v>
      </c>
      <c r="C21" s="4">
        <v>5000</v>
      </c>
      <c r="D21" s="22">
        <v>180</v>
      </c>
      <c r="E21" s="4">
        <v>0</v>
      </c>
      <c r="F21" s="20">
        <v>0</v>
      </c>
      <c r="G21" s="6">
        <v>77</v>
      </c>
      <c r="H21" s="22">
        <v>150</v>
      </c>
      <c r="I21" s="4">
        <v>76</v>
      </c>
      <c r="J21" s="20">
        <v>150</v>
      </c>
      <c r="K21" s="4">
        <v>0</v>
      </c>
      <c r="L21" s="18">
        <v>0</v>
      </c>
      <c r="M21" s="6">
        <v>112</v>
      </c>
      <c r="N21" s="22">
        <v>160</v>
      </c>
      <c r="O21" s="4">
        <v>204</v>
      </c>
      <c r="P21" s="20">
        <v>192</v>
      </c>
      <c r="Q21" s="6">
        <v>74</v>
      </c>
      <c r="R21" s="22">
        <v>160</v>
      </c>
      <c r="S21" s="4">
        <v>266</v>
      </c>
      <c r="T21" s="22">
        <v>110</v>
      </c>
      <c r="U21" s="4">
        <v>0</v>
      </c>
      <c r="V21" s="18">
        <v>0</v>
      </c>
      <c r="W21" s="6">
        <v>311</v>
      </c>
      <c r="X21" s="22">
        <v>110</v>
      </c>
      <c r="Y21" s="4">
        <v>0</v>
      </c>
      <c r="Z21" s="18">
        <v>0</v>
      </c>
    </row>
    <row r="22" spans="1:26">
      <c r="A22" s="6">
        <v>4965</v>
      </c>
      <c r="B22" s="22">
        <v>150</v>
      </c>
      <c r="C22" s="4">
        <v>4962</v>
      </c>
      <c r="D22" s="22">
        <v>138</v>
      </c>
      <c r="E22" s="4">
        <v>0</v>
      </c>
      <c r="F22" s="20">
        <v>0</v>
      </c>
      <c r="G22" s="6">
        <v>50</v>
      </c>
      <c r="H22" s="22">
        <v>170</v>
      </c>
      <c r="I22" s="4">
        <v>92</v>
      </c>
      <c r="J22" s="20">
        <v>150</v>
      </c>
      <c r="K22" s="4">
        <v>0</v>
      </c>
      <c r="L22" s="18">
        <v>0</v>
      </c>
      <c r="M22" s="6">
        <v>154</v>
      </c>
      <c r="N22" s="22">
        <v>145</v>
      </c>
      <c r="O22" s="4">
        <v>178</v>
      </c>
      <c r="P22" s="20">
        <v>120</v>
      </c>
      <c r="Q22" s="6">
        <v>230</v>
      </c>
      <c r="R22" s="22">
        <v>72</v>
      </c>
      <c r="S22" s="4">
        <v>262</v>
      </c>
      <c r="T22" s="22">
        <v>165</v>
      </c>
      <c r="U22" s="4">
        <v>0</v>
      </c>
      <c r="V22" s="18">
        <v>0</v>
      </c>
      <c r="W22" s="6">
        <v>292</v>
      </c>
      <c r="X22" s="22">
        <v>84</v>
      </c>
      <c r="Y22" s="4">
        <v>0</v>
      </c>
      <c r="Z22" s="18">
        <v>0</v>
      </c>
    </row>
    <row r="23" spans="1:26">
      <c r="A23" s="6">
        <v>4998</v>
      </c>
      <c r="B23" s="22">
        <v>128</v>
      </c>
      <c r="C23" s="4">
        <v>23</v>
      </c>
      <c r="D23" s="22">
        <v>135</v>
      </c>
      <c r="E23" s="4">
        <v>0</v>
      </c>
      <c r="F23" s="20">
        <v>0</v>
      </c>
      <c r="G23" s="6">
        <v>51</v>
      </c>
      <c r="H23" s="22">
        <v>175</v>
      </c>
      <c r="I23" s="4">
        <v>93</v>
      </c>
      <c r="J23" s="20">
        <v>160</v>
      </c>
      <c r="K23" s="4">
        <v>0</v>
      </c>
      <c r="L23" s="18">
        <v>0</v>
      </c>
      <c r="M23" s="6">
        <v>174</v>
      </c>
      <c r="N23" s="22">
        <v>125</v>
      </c>
      <c r="O23" s="4">
        <v>197</v>
      </c>
      <c r="P23" s="20">
        <v>155</v>
      </c>
      <c r="Q23" s="6">
        <v>215</v>
      </c>
      <c r="R23" s="22">
        <v>198</v>
      </c>
      <c r="S23" s="4">
        <v>236</v>
      </c>
      <c r="T23" s="22">
        <v>175</v>
      </c>
      <c r="U23" s="4">
        <v>0</v>
      </c>
      <c r="V23" s="18">
        <v>0</v>
      </c>
      <c r="W23" s="6">
        <v>228</v>
      </c>
      <c r="X23" s="22">
        <v>198</v>
      </c>
      <c r="Y23" s="4">
        <v>0</v>
      </c>
      <c r="Z23" s="18">
        <v>0</v>
      </c>
    </row>
    <row r="24" spans="1:26">
      <c r="A24" s="6">
        <v>4896</v>
      </c>
      <c r="B24" s="22">
        <v>210</v>
      </c>
      <c r="C24" s="4">
        <v>22</v>
      </c>
      <c r="D24" s="22">
        <v>150</v>
      </c>
      <c r="E24" s="4">
        <v>0</v>
      </c>
      <c r="F24" s="20">
        <v>0</v>
      </c>
      <c r="G24" s="6">
        <v>62</v>
      </c>
      <c r="H24" s="22">
        <v>165</v>
      </c>
      <c r="I24" s="4">
        <v>137</v>
      </c>
      <c r="J24" s="20">
        <v>100</v>
      </c>
      <c r="K24" s="4">
        <v>0</v>
      </c>
      <c r="L24" s="18">
        <v>0</v>
      </c>
      <c r="M24" s="6">
        <v>155</v>
      </c>
      <c r="N24" s="22">
        <v>160</v>
      </c>
      <c r="O24" s="4">
        <v>157</v>
      </c>
      <c r="P24" s="20">
        <v>145</v>
      </c>
      <c r="Q24" s="6">
        <v>190</v>
      </c>
      <c r="R24" s="22">
        <v>155</v>
      </c>
      <c r="S24" s="4">
        <v>184</v>
      </c>
      <c r="T24" s="22">
        <v>70</v>
      </c>
      <c r="U24" s="4">
        <v>0</v>
      </c>
      <c r="V24" s="18">
        <v>0</v>
      </c>
      <c r="W24" s="6">
        <v>295</v>
      </c>
      <c r="X24" s="22">
        <v>100</v>
      </c>
      <c r="Y24" s="4">
        <v>0</v>
      </c>
      <c r="Z24" s="18">
        <v>0</v>
      </c>
    </row>
    <row r="25" spans="1:26">
      <c r="A25" s="6">
        <v>4986</v>
      </c>
      <c r="B25" s="22">
        <v>222</v>
      </c>
      <c r="C25" s="4">
        <v>20</v>
      </c>
      <c r="D25" s="22">
        <v>135</v>
      </c>
      <c r="E25" s="4">
        <v>0</v>
      </c>
      <c r="F25" s="20">
        <v>0</v>
      </c>
      <c r="G25" s="6">
        <v>4956</v>
      </c>
      <c r="H25" s="22">
        <v>100</v>
      </c>
      <c r="I25" s="4">
        <v>106</v>
      </c>
      <c r="J25" s="20">
        <v>140</v>
      </c>
      <c r="K25" s="4">
        <v>0</v>
      </c>
      <c r="L25" s="18">
        <v>0</v>
      </c>
      <c r="M25" s="6">
        <v>169</v>
      </c>
      <c r="N25" s="22">
        <v>155</v>
      </c>
      <c r="O25" s="4">
        <v>203</v>
      </c>
      <c r="P25" s="20">
        <v>84</v>
      </c>
      <c r="Q25" s="6">
        <v>254</v>
      </c>
      <c r="R25" s="22">
        <v>125</v>
      </c>
      <c r="S25" s="4">
        <v>264</v>
      </c>
      <c r="T25" s="22">
        <v>174</v>
      </c>
      <c r="U25" s="4">
        <v>0</v>
      </c>
      <c r="V25" s="18">
        <v>0</v>
      </c>
      <c r="W25" s="6">
        <v>306</v>
      </c>
      <c r="X25" s="22">
        <v>105</v>
      </c>
      <c r="Y25" s="4">
        <v>0</v>
      </c>
      <c r="Z25" s="18">
        <v>0</v>
      </c>
    </row>
    <row r="26" spans="1:26">
      <c r="A26" s="6">
        <v>11</v>
      </c>
      <c r="B26" s="22">
        <v>165</v>
      </c>
      <c r="C26" s="4">
        <v>40</v>
      </c>
      <c r="D26" s="22">
        <v>110</v>
      </c>
      <c r="E26" s="4">
        <v>0</v>
      </c>
      <c r="F26" s="20">
        <v>0</v>
      </c>
      <c r="G26" s="6">
        <v>4959</v>
      </c>
      <c r="H26" s="22">
        <v>144</v>
      </c>
      <c r="I26" s="4">
        <v>82</v>
      </c>
      <c r="J26" s="20">
        <v>35</v>
      </c>
      <c r="K26" s="4">
        <v>0</v>
      </c>
      <c r="L26" s="18">
        <v>0</v>
      </c>
      <c r="M26" s="6">
        <v>141</v>
      </c>
      <c r="N26" s="22">
        <v>145</v>
      </c>
      <c r="O26" s="4">
        <v>216</v>
      </c>
      <c r="P26" s="20">
        <v>186</v>
      </c>
      <c r="Q26" s="6">
        <v>255</v>
      </c>
      <c r="R26" s="22">
        <v>90</v>
      </c>
      <c r="S26" s="4">
        <v>239</v>
      </c>
      <c r="T26" s="22">
        <v>150</v>
      </c>
      <c r="U26" s="4">
        <v>0</v>
      </c>
      <c r="V26" s="18">
        <v>0</v>
      </c>
      <c r="W26" s="6">
        <v>307</v>
      </c>
      <c r="X26" s="22">
        <v>125</v>
      </c>
      <c r="Y26" s="4">
        <v>0</v>
      </c>
      <c r="Z26" s="18">
        <v>0</v>
      </c>
    </row>
    <row r="27" spans="1:26">
      <c r="A27" s="6">
        <v>12</v>
      </c>
      <c r="B27" s="22">
        <v>150</v>
      </c>
      <c r="C27" s="4">
        <v>37</v>
      </c>
      <c r="D27" s="22">
        <v>135</v>
      </c>
      <c r="E27" s="4">
        <v>0</v>
      </c>
      <c r="F27" s="20">
        <v>0</v>
      </c>
      <c r="G27" s="6">
        <v>58</v>
      </c>
      <c r="H27" s="22">
        <v>80</v>
      </c>
      <c r="I27" s="4">
        <v>86</v>
      </c>
      <c r="J27" s="20">
        <v>135</v>
      </c>
      <c r="K27" s="4">
        <v>0</v>
      </c>
      <c r="L27" s="18">
        <v>0</v>
      </c>
      <c r="M27" s="6">
        <v>143</v>
      </c>
      <c r="N27" s="22">
        <v>125</v>
      </c>
      <c r="O27" s="4">
        <v>129</v>
      </c>
      <c r="P27" s="20">
        <v>110</v>
      </c>
      <c r="Q27" s="6">
        <v>124</v>
      </c>
      <c r="R27" s="22">
        <v>135</v>
      </c>
      <c r="S27" s="4">
        <v>182</v>
      </c>
      <c r="T27" s="22">
        <v>75</v>
      </c>
      <c r="U27" s="4">
        <v>0</v>
      </c>
      <c r="V27" s="18">
        <v>0</v>
      </c>
      <c r="W27" s="6">
        <v>293</v>
      </c>
      <c r="X27" s="22">
        <v>80</v>
      </c>
      <c r="Y27" s="4">
        <v>0</v>
      </c>
      <c r="Z27" s="18">
        <v>0</v>
      </c>
    </row>
    <row r="28" spans="1:26">
      <c r="A28" s="6">
        <v>28</v>
      </c>
      <c r="B28" s="22">
        <v>105</v>
      </c>
      <c r="C28" s="4">
        <v>45</v>
      </c>
      <c r="D28" s="22">
        <v>165</v>
      </c>
      <c r="E28" s="4">
        <v>0</v>
      </c>
      <c r="F28" s="20">
        <v>0</v>
      </c>
      <c r="G28" s="6">
        <v>60</v>
      </c>
      <c r="H28" s="22">
        <v>84</v>
      </c>
      <c r="I28" s="4">
        <v>32</v>
      </c>
      <c r="J28" s="20">
        <v>140</v>
      </c>
      <c r="K28" s="4">
        <v>0</v>
      </c>
      <c r="L28" s="18">
        <v>0</v>
      </c>
      <c r="M28" s="6">
        <v>180</v>
      </c>
      <c r="N28" s="22">
        <v>135</v>
      </c>
      <c r="O28" s="4">
        <v>213</v>
      </c>
      <c r="P28" s="20">
        <v>228</v>
      </c>
      <c r="Q28" s="6">
        <v>242</v>
      </c>
      <c r="R28" s="22">
        <v>140</v>
      </c>
      <c r="S28" s="4">
        <v>250</v>
      </c>
      <c r="T28" s="22">
        <v>156</v>
      </c>
      <c r="U28" s="4">
        <v>0</v>
      </c>
      <c r="V28" s="18">
        <v>0</v>
      </c>
      <c r="W28" s="6">
        <v>313</v>
      </c>
      <c r="X28" s="22">
        <v>168</v>
      </c>
      <c r="Y28" s="4">
        <v>0</v>
      </c>
      <c r="Z28" s="18">
        <v>0</v>
      </c>
    </row>
    <row r="29" spans="1:26">
      <c r="A29" s="6">
        <v>29</v>
      </c>
      <c r="B29" s="22">
        <v>170</v>
      </c>
      <c r="C29" s="4">
        <v>4985</v>
      </c>
      <c r="D29" s="22">
        <v>150</v>
      </c>
      <c r="E29" s="4">
        <v>0</v>
      </c>
      <c r="F29" s="20">
        <v>0</v>
      </c>
      <c r="G29" s="6">
        <v>59</v>
      </c>
      <c r="H29" s="22">
        <v>80</v>
      </c>
      <c r="I29" s="4">
        <v>90</v>
      </c>
      <c r="J29" s="20">
        <v>160</v>
      </c>
      <c r="K29" s="4">
        <v>0</v>
      </c>
      <c r="L29" s="18">
        <v>0</v>
      </c>
      <c r="M29" s="6">
        <v>181</v>
      </c>
      <c r="N29" s="22">
        <v>170</v>
      </c>
      <c r="O29" s="4">
        <v>225</v>
      </c>
      <c r="P29" s="20">
        <v>165</v>
      </c>
      <c r="Q29" s="6">
        <v>111</v>
      </c>
      <c r="R29" s="22">
        <v>155</v>
      </c>
      <c r="S29" s="4">
        <v>246</v>
      </c>
      <c r="T29" s="22">
        <v>216</v>
      </c>
      <c r="U29" s="4">
        <v>0</v>
      </c>
      <c r="V29" s="18">
        <v>0</v>
      </c>
      <c r="W29" s="6">
        <v>342</v>
      </c>
      <c r="X29" s="22">
        <v>126</v>
      </c>
      <c r="Y29" s="4">
        <v>0</v>
      </c>
      <c r="Z29" s="18">
        <v>0</v>
      </c>
    </row>
    <row r="30" spans="1:26">
      <c r="A30" s="6">
        <v>44</v>
      </c>
      <c r="B30" s="22">
        <v>165</v>
      </c>
      <c r="C30" s="4">
        <v>4999</v>
      </c>
      <c r="D30" s="22">
        <v>120</v>
      </c>
      <c r="E30" s="4">
        <v>0</v>
      </c>
      <c r="F30" s="20">
        <v>0</v>
      </c>
      <c r="G30" s="6">
        <v>72</v>
      </c>
      <c r="H30" s="22">
        <v>110</v>
      </c>
      <c r="I30" s="4">
        <v>118</v>
      </c>
      <c r="J30" s="20">
        <v>150</v>
      </c>
      <c r="K30" s="4">
        <v>0</v>
      </c>
      <c r="L30" s="18">
        <v>0</v>
      </c>
      <c r="M30" s="6">
        <v>171</v>
      </c>
      <c r="N30" s="22">
        <v>80</v>
      </c>
      <c r="O30" s="4">
        <v>208</v>
      </c>
      <c r="P30" s="20">
        <v>145</v>
      </c>
      <c r="Q30" s="6">
        <v>224</v>
      </c>
      <c r="R30" s="22">
        <v>115</v>
      </c>
      <c r="S30" s="4">
        <v>284</v>
      </c>
      <c r="T30" s="22">
        <v>168</v>
      </c>
      <c r="U30" s="4">
        <v>0</v>
      </c>
      <c r="V30" s="18">
        <v>0</v>
      </c>
      <c r="W30" s="6">
        <v>280</v>
      </c>
      <c r="X30" s="22">
        <v>85</v>
      </c>
      <c r="Y30" s="4">
        <v>0</v>
      </c>
      <c r="Z30" s="18">
        <v>0</v>
      </c>
    </row>
    <row r="31" spans="1:26">
      <c r="A31" s="6">
        <v>30</v>
      </c>
      <c r="B31" s="22">
        <v>130</v>
      </c>
      <c r="C31" s="4">
        <v>1</v>
      </c>
      <c r="D31" s="22">
        <v>174</v>
      </c>
      <c r="E31" s="4">
        <v>0</v>
      </c>
      <c r="F31" s="20">
        <v>0</v>
      </c>
      <c r="G31" s="6">
        <v>4975</v>
      </c>
      <c r="H31" s="22">
        <v>84</v>
      </c>
      <c r="I31" s="4">
        <v>123</v>
      </c>
      <c r="J31" s="20">
        <v>130</v>
      </c>
      <c r="K31" s="4">
        <v>0</v>
      </c>
      <c r="L31" s="18">
        <v>0</v>
      </c>
      <c r="M31" s="6">
        <v>173</v>
      </c>
      <c r="N31" s="22">
        <v>145</v>
      </c>
      <c r="O31" s="4">
        <v>159</v>
      </c>
      <c r="P31" s="20">
        <v>110</v>
      </c>
      <c r="Q31" s="6">
        <v>231</v>
      </c>
      <c r="R31" s="22">
        <v>210</v>
      </c>
      <c r="S31" s="4">
        <v>252</v>
      </c>
      <c r="T31" s="22">
        <v>210</v>
      </c>
      <c r="U31" s="4">
        <v>0</v>
      </c>
      <c r="V31" s="18">
        <v>0</v>
      </c>
      <c r="W31" s="41">
        <v>302</v>
      </c>
      <c r="X31" s="42">
        <v>90</v>
      </c>
      <c r="Y31" s="4">
        <v>0</v>
      </c>
      <c r="Z31" s="18">
        <v>0</v>
      </c>
    </row>
    <row r="32" spans="1:26">
      <c r="A32" s="6">
        <v>4964</v>
      </c>
      <c r="B32" s="22">
        <v>156</v>
      </c>
      <c r="C32" s="4">
        <v>4977</v>
      </c>
      <c r="D32" s="22">
        <v>228</v>
      </c>
      <c r="E32" s="4">
        <v>0</v>
      </c>
      <c r="F32" s="20">
        <v>0</v>
      </c>
      <c r="G32" s="6">
        <v>4976</v>
      </c>
      <c r="H32" s="22">
        <v>228</v>
      </c>
      <c r="I32" s="4">
        <v>145</v>
      </c>
      <c r="J32" s="20">
        <v>88</v>
      </c>
      <c r="K32" s="4">
        <v>0</v>
      </c>
      <c r="L32" s="18">
        <v>0</v>
      </c>
      <c r="M32" s="6">
        <v>48</v>
      </c>
      <c r="N32" s="22">
        <v>170</v>
      </c>
      <c r="O32" s="4">
        <v>84</v>
      </c>
      <c r="P32" s="20">
        <v>30</v>
      </c>
      <c r="Q32" s="6">
        <v>103</v>
      </c>
      <c r="R32" s="22">
        <v>124</v>
      </c>
      <c r="S32" s="4">
        <v>278</v>
      </c>
      <c r="T32" s="22">
        <v>85</v>
      </c>
      <c r="U32" s="4">
        <v>0</v>
      </c>
      <c r="V32" s="18">
        <v>0</v>
      </c>
      <c r="W32" s="41">
        <v>305</v>
      </c>
      <c r="X32" s="42">
        <v>95</v>
      </c>
      <c r="Y32" s="4">
        <v>0</v>
      </c>
      <c r="Z32" s="18">
        <v>0</v>
      </c>
    </row>
    <row r="33" spans="1:31">
      <c r="A33" s="6">
        <v>4966</v>
      </c>
      <c r="B33" s="22">
        <v>156</v>
      </c>
      <c r="C33" s="4">
        <v>0</v>
      </c>
      <c r="D33" s="22">
        <v>0</v>
      </c>
      <c r="E33" s="4">
        <v>0</v>
      </c>
      <c r="F33" s="20">
        <v>0</v>
      </c>
      <c r="G33" s="6">
        <v>54</v>
      </c>
      <c r="H33" s="22">
        <v>170</v>
      </c>
      <c r="I33" s="4">
        <v>119</v>
      </c>
      <c r="J33" s="20">
        <v>120</v>
      </c>
      <c r="K33" s="4">
        <v>0</v>
      </c>
      <c r="L33" s="18">
        <v>0</v>
      </c>
      <c r="M33" s="6">
        <v>114</v>
      </c>
      <c r="N33" s="22">
        <v>160</v>
      </c>
      <c r="O33" s="4">
        <v>192</v>
      </c>
      <c r="P33" s="20">
        <v>50</v>
      </c>
      <c r="Q33" s="6">
        <v>260</v>
      </c>
      <c r="R33" s="22">
        <v>115</v>
      </c>
      <c r="S33" s="4">
        <v>245</v>
      </c>
      <c r="T33" s="22">
        <v>216</v>
      </c>
      <c r="U33" s="4">
        <v>0</v>
      </c>
      <c r="V33" s="18">
        <v>0</v>
      </c>
      <c r="W33" s="6">
        <v>283</v>
      </c>
      <c r="X33" s="22">
        <v>174</v>
      </c>
      <c r="Y33" s="4">
        <v>0</v>
      </c>
      <c r="Z33" s="18">
        <v>0</v>
      </c>
    </row>
    <row r="34" spans="1:31">
      <c r="A34" s="6">
        <v>14</v>
      </c>
      <c r="B34" s="22">
        <v>150</v>
      </c>
      <c r="C34" s="4">
        <v>0</v>
      </c>
      <c r="D34" s="22">
        <v>0</v>
      </c>
      <c r="E34" s="4">
        <v>0</v>
      </c>
      <c r="F34" s="20">
        <v>0</v>
      </c>
      <c r="G34" s="6">
        <v>55</v>
      </c>
      <c r="H34" s="22">
        <v>155</v>
      </c>
      <c r="I34" s="4">
        <v>24</v>
      </c>
      <c r="J34" s="20">
        <v>145</v>
      </c>
      <c r="K34" s="4">
        <v>0</v>
      </c>
      <c r="L34" s="18">
        <v>0</v>
      </c>
      <c r="M34" s="6">
        <v>156</v>
      </c>
      <c r="N34" s="22">
        <v>170</v>
      </c>
      <c r="O34" s="4">
        <v>100</v>
      </c>
      <c r="P34" s="20">
        <v>115</v>
      </c>
      <c r="Q34" s="6">
        <v>219</v>
      </c>
      <c r="R34" s="22">
        <v>126</v>
      </c>
      <c r="S34" s="4">
        <v>268</v>
      </c>
      <c r="T34" s="22">
        <v>140</v>
      </c>
      <c r="U34" s="4">
        <v>0</v>
      </c>
      <c r="V34" s="18">
        <v>0</v>
      </c>
      <c r="W34" s="6">
        <v>300</v>
      </c>
      <c r="X34" s="22">
        <v>288</v>
      </c>
      <c r="Y34" s="4">
        <v>0</v>
      </c>
      <c r="Z34" s="18">
        <v>0</v>
      </c>
    </row>
    <row r="35" spans="1:31">
      <c r="A35" s="6">
        <v>4995</v>
      </c>
      <c r="B35" s="22">
        <v>270</v>
      </c>
      <c r="C35" s="4">
        <v>0</v>
      </c>
      <c r="D35" s="22">
        <v>0</v>
      </c>
      <c r="E35" s="4">
        <v>0</v>
      </c>
      <c r="F35" s="20">
        <v>0</v>
      </c>
      <c r="G35" s="6">
        <v>79</v>
      </c>
      <c r="H35" s="22">
        <v>165</v>
      </c>
      <c r="I35" s="4">
        <v>46</v>
      </c>
      <c r="J35" s="20">
        <v>170</v>
      </c>
      <c r="K35" s="4">
        <v>0</v>
      </c>
      <c r="L35" s="18">
        <v>0</v>
      </c>
      <c r="M35" s="6">
        <v>165</v>
      </c>
      <c r="N35" s="22">
        <v>145</v>
      </c>
      <c r="O35" s="4">
        <v>218</v>
      </c>
      <c r="P35" s="20">
        <v>132</v>
      </c>
      <c r="Q35" s="6">
        <v>207</v>
      </c>
      <c r="R35" s="22">
        <v>130</v>
      </c>
      <c r="S35" s="4">
        <v>211</v>
      </c>
      <c r="T35" s="22">
        <v>155</v>
      </c>
      <c r="U35" s="4">
        <v>0</v>
      </c>
      <c r="V35" s="18">
        <v>0</v>
      </c>
      <c r="W35" s="6">
        <v>249</v>
      </c>
      <c r="X35" s="22">
        <v>160</v>
      </c>
      <c r="Y35" s="4">
        <v>0</v>
      </c>
      <c r="Z35" s="18">
        <v>0</v>
      </c>
    </row>
    <row r="36" spans="1:31" ht="15.75" thickBot="1">
      <c r="A36" s="7">
        <v>4980</v>
      </c>
      <c r="B36" s="23">
        <v>105</v>
      </c>
      <c r="C36" s="8">
        <v>0</v>
      </c>
      <c r="D36" s="23">
        <v>0</v>
      </c>
      <c r="E36" s="8">
        <v>0</v>
      </c>
      <c r="F36" s="21">
        <v>0</v>
      </c>
      <c r="G36" s="7">
        <v>53</v>
      </c>
      <c r="H36" s="23">
        <v>155</v>
      </c>
      <c r="I36" s="8">
        <v>130</v>
      </c>
      <c r="J36" s="21">
        <v>170</v>
      </c>
      <c r="K36" s="4">
        <v>0</v>
      </c>
      <c r="L36" s="18">
        <v>0</v>
      </c>
      <c r="M36" s="7">
        <v>153</v>
      </c>
      <c r="N36" s="23">
        <v>65</v>
      </c>
      <c r="O36" s="8">
        <v>237</v>
      </c>
      <c r="P36" s="21">
        <v>145</v>
      </c>
      <c r="Q36" s="7">
        <v>234</v>
      </c>
      <c r="R36" s="23">
        <v>115</v>
      </c>
      <c r="S36" s="8">
        <v>273</v>
      </c>
      <c r="T36" s="23">
        <v>60</v>
      </c>
      <c r="U36" s="8">
        <v>0</v>
      </c>
      <c r="V36" s="30">
        <v>0</v>
      </c>
      <c r="W36" s="7">
        <v>297</v>
      </c>
      <c r="X36" s="23">
        <v>115</v>
      </c>
      <c r="Y36" s="8">
        <v>0</v>
      </c>
      <c r="Z36" s="30">
        <v>0</v>
      </c>
    </row>
    <row r="37" spans="1:31" ht="19.5" thickBot="1">
      <c r="A37" s="215">
        <f>SUM(B5:B36,D5:D36)</f>
        <v>8838</v>
      </c>
      <c r="B37" s="216"/>
      <c r="C37" s="216"/>
      <c r="D37" s="217"/>
      <c r="E37" s="215">
        <f>SUM(F5:F36)</f>
        <v>493</v>
      </c>
      <c r="F37" s="217"/>
      <c r="G37" s="212">
        <f>SUM(H5:H36,J5:J36,L5:L36)</f>
        <v>9550</v>
      </c>
      <c r="H37" s="213"/>
      <c r="I37" s="213"/>
      <c r="J37" s="213"/>
      <c r="K37" s="213"/>
      <c r="L37" s="214"/>
      <c r="M37" s="212">
        <f>SUM(N5:N36,P5:P36)</f>
        <v>8834</v>
      </c>
      <c r="N37" s="213"/>
      <c r="O37" s="213"/>
      <c r="P37" s="214"/>
      <c r="Q37" s="212">
        <f>SUM(R5:R36,T5:T36,V5:V36)</f>
        <v>9552</v>
      </c>
      <c r="R37" s="213"/>
      <c r="S37" s="213"/>
      <c r="T37" s="213"/>
      <c r="U37" s="213"/>
      <c r="V37" s="214"/>
      <c r="W37" s="212">
        <f>SUM(X5:X36,Z5:Z36)</f>
        <v>5158</v>
      </c>
      <c r="X37" s="213"/>
      <c r="Y37" s="213"/>
      <c r="Z37" s="214"/>
    </row>
    <row r="38" spans="1:31">
      <c r="A38" s="5"/>
      <c r="B38" s="5"/>
      <c r="C38" s="112">
        <f>SUM(A37:F37)</f>
        <v>9331</v>
      </c>
      <c r="D38" s="112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</row>
    <row r="39" spans="1:31" ht="15.75" thickBo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</row>
    <row r="40" spans="1:31" ht="15" customHeight="1">
      <c r="G40" s="171" t="s">
        <v>25</v>
      </c>
      <c r="H40" s="172"/>
      <c r="I40" s="172"/>
      <c r="J40" s="172"/>
      <c r="K40" s="172"/>
      <c r="L40" s="172"/>
      <c r="M40" s="172"/>
      <c r="N40" s="173"/>
    </row>
    <row r="41" spans="1:31" ht="15.75" customHeight="1" thickBot="1">
      <c r="G41" s="174"/>
      <c r="H41" s="175"/>
      <c r="I41" s="175"/>
      <c r="J41" s="175"/>
      <c r="K41" s="175"/>
      <c r="L41" s="175"/>
      <c r="M41" s="175"/>
      <c r="N41" s="176"/>
    </row>
    <row r="42" spans="1:31" ht="34.5" thickBot="1">
      <c r="A42" s="10"/>
      <c r="B42" s="10"/>
      <c r="C42" s="10"/>
      <c r="D42" s="1"/>
      <c r="E42" s="1"/>
      <c r="F42" s="1"/>
      <c r="G42" s="222" t="s">
        <v>10</v>
      </c>
      <c r="H42" s="223"/>
      <c r="I42" s="223"/>
      <c r="J42" s="224"/>
      <c r="K42" s="222" t="s">
        <v>9</v>
      </c>
      <c r="L42" s="223"/>
      <c r="M42" s="223"/>
      <c r="N42" s="224"/>
      <c r="AD42" s="111">
        <f>SUM(A37:Z37)</f>
        <v>42425</v>
      </c>
      <c r="AE42" s="111"/>
    </row>
    <row r="43" spans="1:31" ht="34.5" thickBot="1">
      <c r="A43" s="10"/>
      <c r="B43" s="10"/>
      <c r="C43" s="10"/>
      <c r="D43" s="204" t="s">
        <v>1</v>
      </c>
      <c r="E43" s="205"/>
      <c r="F43" s="206"/>
      <c r="G43" s="163">
        <f>A37+G37+M37+Q37+W37</f>
        <v>41932</v>
      </c>
      <c r="H43" s="164"/>
      <c r="I43" s="164"/>
      <c r="J43" s="165"/>
      <c r="K43" s="134">
        <f>E37</f>
        <v>493</v>
      </c>
      <c r="L43" s="135"/>
      <c r="M43" s="135"/>
      <c r="N43" s="136"/>
      <c r="AD43" s="111">
        <f>SUM(G43:N43)</f>
        <v>42425</v>
      </c>
      <c r="AE43" s="111"/>
    </row>
    <row r="44" spans="1:31" ht="34.5" thickBot="1">
      <c r="A44" s="10"/>
      <c r="B44" s="10"/>
      <c r="C44" s="10"/>
      <c r="D44" s="204" t="s">
        <v>2</v>
      </c>
      <c r="E44" s="205"/>
      <c r="F44" s="206"/>
      <c r="G44" s="186">
        <f>G43*120</f>
        <v>5031840</v>
      </c>
      <c r="H44" s="187"/>
      <c r="I44" s="187"/>
      <c r="J44" s="188"/>
      <c r="K44" s="189">
        <f>K43*80</f>
        <v>39440</v>
      </c>
      <c r="L44" s="190"/>
      <c r="M44" s="190"/>
      <c r="N44" s="191"/>
    </row>
    <row r="45" spans="1:31" ht="15.75" customHeight="1" thickBot="1">
      <c r="A45" s="10"/>
      <c r="B45" s="10"/>
      <c r="C45" s="10"/>
      <c r="D45" s="192" t="s">
        <v>3</v>
      </c>
      <c r="E45" s="193"/>
      <c r="F45" s="193"/>
      <c r="G45" s="193"/>
      <c r="H45" s="194"/>
      <c r="I45" s="198">
        <f>G44+K44</f>
        <v>5071280</v>
      </c>
      <c r="J45" s="199"/>
      <c r="K45" s="199"/>
      <c r="L45" s="199"/>
      <c r="M45" s="199"/>
      <c r="N45" s="200"/>
    </row>
    <row r="46" spans="1:31" ht="15.75" customHeight="1" thickBot="1">
      <c r="A46" s="10"/>
      <c r="B46" s="10"/>
      <c r="C46" s="10"/>
      <c r="D46" s="195"/>
      <c r="E46" s="196"/>
      <c r="F46" s="196"/>
      <c r="G46" s="196"/>
      <c r="H46" s="197"/>
      <c r="I46" s="201"/>
      <c r="J46" s="202"/>
      <c r="K46" s="202"/>
      <c r="L46" s="202"/>
      <c r="M46" s="202"/>
      <c r="N46" s="203"/>
      <c r="Q46" s="177" t="s">
        <v>14</v>
      </c>
      <c r="R46" s="178"/>
      <c r="S46" s="178"/>
      <c r="T46" s="178"/>
      <c r="U46" s="178"/>
      <c r="V46" s="179"/>
    </row>
    <row r="47" spans="1:31" ht="15.75" customHeight="1">
      <c r="A47" s="10"/>
      <c r="B47" s="10"/>
      <c r="C47" s="10"/>
      <c r="D47" s="192" t="s">
        <v>26</v>
      </c>
      <c r="E47" s="193"/>
      <c r="F47" s="193"/>
      <c r="G47" s="193"/>
      <c r="H47" s="194"/>
      <c r="I47" s="198">
        <v>999400</v>
      </c>
      <c r="J47" s="199"/>
      <c r="K47" s="199"/>
      <c r="L47" s="199"/>
      <c r="M47" s="199"/>
      <c r="N47" s="200"/>
      <c r="Q47" s="180" t="s">
        <v>23</v>
      </c>
      <c r="R47" s="181"/>
      <c r="S47" s="181"/>
      <c r="T47" s="182">
        <v>500000</v>
      </c>
      <c r="U47" s="182"/>
      <c r="V47" s="183"/>
    </row>
    <row r="48" spans="1:31" ht="15.75" customHeight="1" thickBot="1">
      <c r="A48" s="10"/>
      <c r="B48" s="10"/>
      <c r="C48" s="10"/>
      <c r="D48" s="195"/>
      <c r="E48" s="196"/>
      <c r="F48" s="196"/>
      <c r="G48" s="196"/>
      <c r="H48" s="197"/>
      <c r="I48" s="201"/>
      <c r="J48" s="202"/>
      <c r="K48" s="202"/>
      <c r="L48" s="202"/>
      <c r="M48" s="202"/>
      <c r="N48" s="203"/>
      <c r="Q48" s="180" t="s">
        <v>23</v>
      </c>
      <c r="R48" s="181"/>
      <c r="S48" s="181"/>
      <c r="T48" s="184">
        <v>2000000</v>
      </c>
      <c r="U48" s="184"/>
      <c r="V48" s="185"/>
    </row>
    <row r="49" spans="4:22" ht="15.75" customHeight="1" thickBot="1">
      <c r="D49" s="192" t="s">
        <v>21</v>
      </c>
      <c r="E49" s="193"/>
      <c r="F49" s="193"/>
      <c r="G49" s="193"/>
      <c r="H49" s="194"/>
      <c r="I49" s="198">
        <f>500000+2000000</f>
        <v>2500000</v>
      </c>
      <c r="J49" s="199"/>
      <c r="K49" s="199"/>
      <c r="L49" s="199"/>
      <c r="M49" s="199"/>
      <c r="N49" s="200"/>
      <c r="Q49" s="207" t="s">
        <v>24</v>
      </c>
      <c r="R49" s="208"/>
      <c r="S49" s="208"/>
      <c r="T49" s="169">
        <f>SUM(T47:V48)</f>
        <v>2500000</v>
      </c>
      <c r="U49" s="169"/>
      <c r="V49" s="170"/>
    </row>
    <row r="50" spans="4:22" ht="15.75" customHeight="1" thickBot="1">
      <c r="D50" s="195"/>
      <c r="E50" s="196"/>
      <c r="F50" s="196"/>
      <c r="G50" s="196"/>
      <c r="H50" s="197"/>
      <c r="I50" s="201"/>
      <c r="J50" s="202"/>
      <c r="K50" s="202"/>
      <c r="L50" s="202"/>
      <c r="M50" s="202"/>
      <c r="N50" s="203"/>
    </row>
    <row r="51" spans="4:22" ht="15.75" customHeight="1">
      <c r="D51" s="192" t="s">
        <v>22</v>
      </c>
      <c r="E51" s="193"/>
      <c r="F51" s="193"/>
      <c r="G51" s="193"/>
      <c r="H51" s="194"/>
      <c r="I51" s="198">
        <f>I45+I47-I49</f>
        <v>3570680</v>
      </c>
      <c r="J51" s="199"/>
      <c r="K51" s="199"/>
      <c r="L51" s="199"/>
      <c r="M51" s="199"/>
      <c r="N51" s="200"/>
    </row>
    <row r="52" spans="4:22" ht="15.75" customHeight="1" thickBot="1">
      <c r="D52" s="195"/>
      <c r="E52" s="196"/>
      <c r="F52" s="196"/>
      <c r="G52" s="196"/>
      <c r="H52" s="197"/>
      <c r="I52" s="201"/>
      <c r="J52" s="202"/>
      <c r="K52" s="202"/>
      <c r="L52" s="202"/>
      <c r="M52" s="202"/>
      <c r="N52" s="203"/>
    </row>
    <row r="53" spans="4:22" ht="15.75" thickBot="1">
      <c r="D53" s="10"/>
      <c r="E53" s="10"/>
      <c r="F53" s="10"/>
      <c r="G53" s="10"/>
      <c r="H53" s="10"/>
      <c r="I53" s="10"/>
      <c r="J53" s="10"/>
      <c r="K53" s="10"/>
      <c r="L53" s="10"/>
    </row>
    <row r="54" spans="4:22" ht="15" customHeight="1">
      <c r="D54" s="113" t="s">
        <v>15</v>
      </c>
      <c r="E54" s="114"/>
      <c r="F54" s="114"/>
      <c r="G54" s="114"/>
      <c r="H54" s="115"/>
      <c r="I54" s="225">
        <v>1000000</v>
      </c>
      <c r="J54" s="226"/>
      <c r="K54" s="226"/>
      <c r="L54" s="226"/>
      <c r="M54" s="226"/>
      <c r="N54" s="227"/>
    </row>
    <row r="55" spans="4:22" ht="15.75" customHeight="1" thickBot="1">
      <c r="D55" s="116"/>
      <c r="E55" s="117"/>
      <c r="F55" s="117"/>
      <c r="G55" s="117"/>
      <c r="H55" s="118"/>
      <c r="I55" s="228"/>
      <c r="J55" s="229"/>
      <c r="K55" s="229"/>
      <c r="L55" s="229"/>
      <c r="M55" s="229"/>
      <c r="N55" s="230"/>
    </row>
    <row r="56" spans="4:22" ht="15" customHeight="1">
      <c r="D56" s="113" t="s">
        <v>16</v>
      </c>
      <c r="E56" s="114"/>
      <c r="F56" s="114"/>
      <c r="G56" s="114"/>
      <c r="H56" s="115"/>
      <c r="I56" s="225">
        <f>I51-I54</f>
        <v>2570680</v>
      </c>
      <c r="J56" s="226"/>
      <c r="K56" s="226"/>
      <c r="L56" s="226"/>
      <c r="M56" s="226"/>
      <c r="N56" s="227"/>
    </row>
    <row r="57" spans="4:22" ht="15.75" customHeight="1" thickBot="1">
      <c r="D57" s="116"/>
      <c r="E57" s="117"/>
      <c r="F57" s="117"/>
      <c r="G57" s="117"/>
      <c r="H57" s="118"/>
      <c r="I57" s="228"/>
      <c r="J57" s="229"/>
      <c r="K57" s="229"/>
      <c r="L57" s="229"/>
      <c r="M57" s="229"/>
      <c r="N57" s="230"/>
    </row>
    <row r="59" spans="4:22">
      <c r="D59" s="111" t="s">
        <v>27</v>
      </c>
      <c r="E59" s="111"/>
      <c r="F59" s="111"/>
      <c r="G59" s="111"/>
      <c r="H59" s="111"/>
      <c r="I59" s="111"/>
      <c r="J59" s="111"/>
      <c r="K59" s="111"/>
      <c r="L59" s="111"/>
      <c r="M59" s="111"/>
      <c r="N59" s="111"/>
    </row>
  </sheetData>
  <mergeCells count="50">
    <mergeCell ref="D59:N59"/>
    <mergeCell ref="AD42:AE42"/>
    <mergeCell ref="AD43:AE43"/>
    <mergeCell ref="E4:F4"/>
    <mergeCell ref="G4:L4"/>
    <mergeCell ref="E37:F37"/>
    <mergeCell ref="G42:J42"/>
    <mergeCell ref="K42:N42"/>
    <mergeCell ref="D54:H55"/>
    <mergeCell ref="D56:H57"/>
    <mergeCell ref="I54:N55"/>
    <mergeCell ref="I56:N57"/>
    <mergeCell ref="D45:H46"/>
    <mergeCell ref="D49:H50"/>
    <mergeCell ref="D51:H52"/>
    <mergeCell ref="I45:N46"/>
    <mergeCell ref="M4:P4"/>
    <mergeCell ref="M2:P2"/>
    <mergeCell ref="W37:Z37"/>
    <mergeCell ref="W2:Z2"/>
    <mergeCell ref="G37:L37"/>
    <mergeCell ref="M37:P37"/>
    <mergeCell ref="I51:N52"/>
    <mergeCell ref="A4:D4"/>
    <mergeCell ref="D44:F44"/>
    <mergeCell ref="Q49:S49"/>
    <mergeCell ref="A1:Z1"/>
    <mergeCell ref="A2:F2"/>
    <mergeCell ref="D43:F43"/>
    <mergeCell ref="G43:J43"/>
    <mergeCell ref="K43:N43"/>
    <mergeCell ref="Q37:V37"/>
    <mergeCell ref="A37:D37"/>
    <mergeCell ref="C38:D38"/>
    <mergeCell ref="W4:Z4"/>
    <mergeCell ref="Q4:V4"/>
    <mergeCell ref="Q2:V2"/>
    <mergeCell ref="G2:L2"/>
    <mergeCell ref="T49:V49"/>
    <mergeCell ref="G40:N41"/>
    <mergeCell ref="Q46:V46"/>
    <mergeCell ref="Q47:S47"/>
    <mergeCell ref="T47:V47"/>
    <mergeCell ref="Q48:S48"/>
    <mergeCell ref="T48:V48"/>
    <mergeCell ref="G44:J44"/>
    <mergeCell ref="K44:N44"/>
    <mergeCell ref="D47:H48"/>
    <mergeCell ref="I47:N48"/>
    <mergeCell ref="I49:N50"/>
  </mergeCells>
  <printOptions horizontalCentered="1" verticalCentered="1"/>
  <pageMargins left="0.70866141732283472" right="0.70866141732283472" top="0.72" bottom="0.65" header="0.73" footer="0.66"/>
  <pageSetup paperSize="256" orientation="landscape" horizontalDpi="203" verticalDpi="20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56"/>
  <sheetViews>
    <sheetView rightToLeft="1" workbookViewId="0">
      <pane ySplit="4" topLeftCell="A31" activePane="bottomLeft" state="frozen"/>
      <selection pane="bottomLeft" activeCell="K43" sqref="K43:N43"/>
    </sheetView>
  </sheetViews>
  <sheetFormatPr defaultRowHeight="15"/>
  <cols>
    <col min="2" max="2" width="4.42578125" bestFit="1" customWidth="1"/>
    <col min="3" max="3" width="3.85546875" bestFit="1" customWidth="1"/>
    <col min="4" max="6" width="4.42578125" bestFit="1" customWidth="1"/>
    <col min="7" max="7" width="3.85546875" bestFit="1" customWidth="1"/>
    <col min="8" max="8" width="5.28515625" customWidth="1"/>
    <col min="9" max="9" width="5.140625" customWidth="1"/>
    <col min="10" max="10" width="3.5703125" bestFit="1" customWidth="1"/>
    <col min="11" max="11" width="3.85546875" bestFit="1" customWidth="1"/>
    <col min="12" max="12" width="4.42578125" bestFit="1" customWidth="1"/>
    <col min="13" max="13" width="3.85546875" bestFit="1" customWidth="1"/>
    <col min="14" max="14" width="3.5703125" bestFit="1" customWidth="1"/>
    <col min="15" max="15" width="3.85546875" bestFit="1" customWidth="1"/>
    <col min="16" max="16" width="3.85546875" customWidth="1"/>
    <col min="17" max="17" width="3.85546875" bestFit="1" customWidth="1"/>
    <col min="18" max="18" width="4.42578125" bestFit="1" customWidth="1"/>
    <col min="19" max="19" width="3.85546875" bestFit="1" customWidth="1"/>
    <col min="20" max="20" width="3.5703125" bestFit="1" customWidth="1"/>
    <col min="21" max="21" width="4.7109375" customWidth="1"/>
    <col min="22" max="22" width="3.5703125" bestFit="1" customWidth="1"/>
    <col min="23" max="23" width="3.85546875" customWidth="1"/>
    <col min="24" max="24" width="4.42578125" customWidth="1"/>
    <col min="25" max="25" width="4" customWidth="1"/>
    <col min="26" max="26" width="3.5703125" bestFit="1" customWidth="1"/>
    <col min="27" max="27" width="3.85546875" bestFit="1" customWidth="1"/>
  </cols>
  <sheetData>
    <row r="1" spans="2:19" ht="16.5" customHeight="1" thickBot="1">
      <c r="B1" s="137" t="s">
        <v>28</v>
      </c>
      <c r="C1" s="138"/>
      <c r="D1" s="138"/>
      <c r="E1" s="138"/>
      <c r="F1" s="138"/>
      <c r="G1" s="138"/>
      <c r="H1" s="138"/>
      <c r="I1" s="138"/>
      <c r="J1" s="138"/>
      <c r="K1" s="138"/>
      <c r="L1" s="138"/>
      <c r="M1" s="138"/>
      <c r="N1" s="138"/>
      <c r="O1" s="138"/>
      <c r="P1" s="138"/>
      <c r="Q1" s="138"/>
      <c r="R1" s="138"/>
      <c r="S1" s="139"/>
    </row>
    <row r="2" spans="2:19" ht="15.75" thickBot="1">
      <c r="B2" s="154" t="s">
        <v>6</v>
      </c>
      <c r="C2" s="162"/>
      <c r="D2" s="162"/>
      <c r="E2" s="155"/>
      <c r="F2" s="154" t="s">
        <v>4</v>
      </c>
      <c r="G2" s="162"/>
      <c r="H2" s="162"/>
      <c r="I2" s="155"/>
      <c r="J2" s="209" t="s">
        <v>18</v>
      </c>
      <c r="K2" s="210"/>
      <c r="L2" s="210"/>
      <c r="M2" s="210"/>
      <c r="N2" s="154" t="s">
        <v>19</v>
      </c>
      <c r="O2" s="162"/>
      <c r="P2" s="162"/>
      <c r="Q2" s="162"/>
      <c r="R2" s="162"/>
      <c r="S2" s="155"/>
    </row>
    <row r="3" spans="2:19" ht="15.75" thickBot="1">
      <c r="B3" s="11" t="s">
        <v>0</v>
      </c>
      <c r="C3" s="27" t="s">
        <v>1</v>
      </c>
      <c r="D3" s="11" t="s">
        <v>0</v>
      </c>
      <c r="E3" s="27" t="s">
        <v>1</v>
      </c>
      <c r="F3" s="11" t="s">
        <v>0</v>
      </c>
      <c r="G3" s="27" t="s">
        <v>1</v>
      </c>
      <c r="H3" s="13" t="s">
        <v>0</v>
      </c>
      <c r="I3" s="26" t="s">
        <v>1</v>
      </c>
      <c r="J3" s="13" t="s">
        <v>0</v>
      </c>
      <c r="K3" s="26" t="s">
        <v>1</v>
      </c>
      <c r="L3" s="14" t="s">
        <v>0</v>
      </c>
      <c r="M3" s="26" t="s">
        <v>1</v>
      </c>
      <c r="N3" s="45" t="s">
        <v>0</v>
      </c>
      <c r="O3" s="46" t="s">
        <v>1</v>
      </c>
      <c r="P3" s="47" t="s">
        <v>0</v>
      </c>
      <c r="Q3" s="48" t="s">
        <v>1</v>
      </c>
      <c r="R3" s="37" t="s">
        <v>0</v>
      </c>
      <c r="S3" s="38" t="s">
        <v>1</v>
      </c>
    </row>
    <row r="4" spans="2:19" ht="15.75" thickBot="1">
      <c r="B4" s="240" t="s">
        <v>7</v>
      </c>
      <c r="C4" s="241"/>
      <c r="D4" s="241"/>
      <c r="E4" s="242"/>
      <c r="F4" s="240" t="s">
        <v>31</v>
      </c>
      <c r="G4" s="243"/>
      <c r="H4" s="154" t="s">
        <v>32</v>
      </c>
      <c r="I4" s="155"/>
      <c r="J4" s="149" t="s">
        <v>31</v>
      </c>
      <c r="K4" s="151"/>
      <c r="L4" s="154" t="s">
        <v>32</v>
      </c>
      <c r="M4" s="155"/>
      <c r="N4" s="244" t="s">
        <v>32</v>
      </c>
      <c r="O4" s="245"/>
      <c r="P4" s="245"/>
      <c r="Q4" s="245"/>
      <c r="R4" s="244" t="s">
        <v>10</v>
      </c>
      <c r="S4" s="246"/>
    </row>
    <row r="5" spans="2:19">
      <c r="B5" s="6">
        <v>324</v>
      </c>
      <c r="C5" s="22">
        <v>135</v>
      </c>
      <c r="D5" s="4">
        <v>314</v>
      </c>
      <c r="E5" s="18">
        <v>140</v>
      </c>
      <c r="F5" s="6">
        <v>443</v>
      </c>
      <c r="G5" s="22">
        <v>175</v>
      </c>
      <c r="H5" s="15">
        <v>425</v>
      </c>
      <c r="I5" s="17">
        <v>120</v>
      </c>
      <c r="J5" s="12">
        <v>515</v>
      </c>
      <c r="K5" s="36">
        <v>60</v>
      </c>
      <c r="L5" s="4">
        <v>512</v>
      </c>
      <c r="M5" s="20">
        <v>155</v>
      </c>
      <c r="N5" s="2">
        <v>598</v>
      </c>
      <c r="O5" s="25">
        <v>115</v>
      </c>
      <c r="P5" s="3">
        <v>597</v>
      </c>
      <c r="Q5" s="25">
        <v>120</v>
      </c>
      <c r="R5" s="3">
        <v>495</v>
      </c>
      <c r="S5" s="28">
        <v>90</v>
      </c>
    </row>
    <row r="6" spans="2:19">
      <c r="B6" s="6">
        <v>332</v>
      </c>
      <c r="C6" s="22">
        <v>140</v>
      </c>
      <c r="D6" s="4">
        <v>303</v>
      </c>
      <c r="E6" s="18">
        <v>60</v>
      </c>
      <c r="F6" s="6">
        <v>413</v>
      </c>
      <c r="G6" s="22">
        <v>170</v>
      </c>
      <c r="H6" s="4">
        <v>419</v>
      </c>
      <c r="I6" s="18">
        <v>140</v>
      </c>
      <c r="J6" s="9">
        <v>520</v>
      </c>
      <c r="K6" s="22">
        <v>45</v>
      </c>
      <c r="L6" s="4">
        <v>508</v>
      </c>
      <c r="M6" s="20">
        <v>180</v>
      </c>
      <c r="N6" s="6">
        <v>599</v>
      </c>
      <c r="O6" s="22">
        <v>150</v>
      </c>
      <c r="P6" s="4">
        <v>655</v>
      </c>
      <c r="Q6" s="22">
        <v>175</v>
      </c>
      <c r="R6" s="4">
        <v>612</v>
      </c>
      <c r="S6" s="18">
        <v>168</v>
      </c>
    </row>
    <row r="7" spans="2:19">
      <c r="B7" s="6">
        <v>333</v>
      </c>
      <c r="C7" s="22">
        <v>125</v>
      </c>
      <c r="D7" s="4">
        <v>371</v>
      </c>
      <c r="E7" s="18">
        <v>140</v>
      </c>
      <c r="F7" s="6">
        <v>446</v>
      </c>
      <c r="G7" s="22">
        <v>145</v>
      </c>
      <c r="H7" s="4">
        <v>404</v>
      </c>
      <c r="I7" s="18">
        <v>90</v>
      </c>
      <c r="J7" s="9">
        <v>523</v>
      </c>
      <c r="K7" s="22">
        <v>60</v>
      </c>
      <c r="L7" s="4">
        <v>521</v>
      </c>
      <c r="M7" s="20">
        <v>145</v>
      </c>
      <c r="N7" s="6">
        <v>600</v>
      </c>
      <c r="O7" s="22">
        <v>185</v>
      </c>
      <c r="P7" s="4">
        <v>656</v>
      </c>
      <c r="Q7" s="22">
        <v>175</v>
      </c>
      <c r="R7" s="4">
        <v>613</v>
      </c>
      <c r="S7" s="18">
        <v>140</v>
      </c>
    </row>
    <row r="8" spans="2:19">
      <c r="B8" s="6">
        <v>315</v>
      </c>
      <c r="C8" s="22">
        <v>133</v>
      </c>
      <c r="D8" s="4">
        <v>374</v>
      </c>
      <c r="E8" s="18">
        <v>135</v>
      </c>
      <c r="F8" s="6">
        <v>407</v>
      </c>
      <c r="G8" s="22">
        <v>145</v>
      </c>
      <c r="H8" s="4">
        <v>414</v>
      </c>
      <c r="I8" s="18">
        <v>80</v>
      </c>
      <c r="J8" s="9">
        <v>466</v>
      </c>
      <c r="K8" s="22">
        <v>55</v>
      </c>
      <c r="L8" s="4">
        <v>513</v>
      </c>
      <c r="M8" s="20">
        <v>130</v>
      </c>
      <c r="N8" s="6">
        <v>602</v>
      </c>
      <c r="O8" s="22">
        <v>165</v>
      </c>
      <c r="P8" s="4">
        <v>676</v>
      </c>
      <c r="Q8" s="22">
        <v>160</v>
      </c>
      <c r="R8" s="4">
        <v>614</v>
      </c>
      <c r="S8" s="18">
        <v>84</v>
      </c>
    </row>
    <row r="9" spans="2:19">
      <c r="B9" s="6">
        <v>328</v>
      </c>
      <c r="C9" s="22">
        <v>180</v>
      </c>
      <c r="D9" s="4">
        <v>369</v>
      </c>
      <c r="E9" s="18">
        <v>165</v>
      </c>
      <c r="F9" s="6">
        <v>421</v>
      </c>
      <c r="G9" s="22">
        <v>98</v>
      </c>
      <c r="H9" s="4">
        <v>471</v>
      </c>
      <c r="I9" s="18">
        <v>160</v>
      </c>
      <c r="J9" s="9">
        <v>515</v>
      </c>
      <c r="K9" s="22">
        <v>50</v>
      </c>
      <c r="L9" s="4">
        <v>529</v>
      </c>
      <c r="M9" s="20">
        <v>95</v>
      </c>
      <c r="N9" s="6">
        <v>535</v>
      </c>
      <c r="O9" s="22">
        <v>114</v>
      </c>
      <c r="P9" s="4">
        <v>651</v>
      </c>
      <c r="Q9" s="22">
        <v>100</v>
      </c>
      <c r="R9" s="4">
        <v>594</v>
      </c>
      <c r="S9" s="18">
        <v>155</v>
      </c>
    </row>
    <row r="10" spans="2:19">
      <c r="B10" s="6">
        <v>330</v>
      </c>
      <c r="C10" s="22">
        <v>282</v>
      </c>
      <c r="D10" s="4">
        <v>395</v>
      </c>
      <c r="E10" s="18">
        <v>60</v>
      </c>
      <c r="F10" s="6">
        <v>415</v>
      </c>
      <c r="G10" s="22">
        <v>70</v>
      </c>
      <c r="H10" s="4">
        <v>417</v>
      </c>
      <c r="I10" s="18">
        <v>75</v>
      </c>
      <c r="J10" s="9">
        <v>514</v>
      </c>
      <c r="K10" s="22">
        <v>150</v>
      </c>
      <c r="L10" s="4">
        <v>528</v>
      </c>
      <c r="M10" s="20">
        <v>150</v>
      </c>
      <c r="N10" s="6">
        <v>588</v>
      </c>
      <c r="O10" s="22">
        <v>147</v>
      </c>
      <c r="P10" s="4">
        <v>684</v>
      </c>
      <c r="Q10" s="22">
        <v>125</v>
      </c>
      <c r="R10" s="4">
        <v>609</v>
      </c>
      <c r="S10" s="18">
        <v>160</v>
      </c>
    </row>
    <row r="11" spans="2:19">
      <c r="B11" s="6">
        <v>334</v>
      </c>
      <c r="C11" s="22">
        <v>125</v>
      </c>
      <c r="D11" s="4">
        <v>326</v>
      </c>
      <c r="E11" s="18">
        <v>126</v>
      </c>
      <c r="F11" s="6">
        <v>411</v>
      </c>
      <c r="G11" s="22">
        <v>40</v>
      </c>
      <c r="H11" s="4">
        <v>409</v>
      </c>
      <c r="I11" s="18">
        <v>115</v>
      </c>
      <c r="J11" s="9">
        <v>484</v>
      </c>
      <c r="K11" s="22">
        <v>174</v>
      </c>
      <c r="L11" s="4">
        <v>506</v>
      </c>
      <c r="M11" s="20">
        <v>140</v>
      </c>
      <c r="N11" s="6">
        <v>586</v>
      </c>
      <c r="O11" s="22">
        <v>150</v>
      </c>
      <c r="P11" s="4">
        <v>652</v>
      </c>
      <c r="Q11" s="22">
        <v>170</v>
      </c>
      <c r="R11" s="4">
        <v>653</v>
      </c>
      <c r="S11" s="18">
        <v>180</v>
      </c>
    </row>
    <row r="12" spans="2:19">
      <c r="B12" s="6">
        <v>325</v>
      </c>
      <c r="C12" s="22">
        <v>125</v>
      </c>
      <c r="D12" s="4">
        <v>244</v>
      </c>
      <c r="E12" s="18">
        <v>90</v>
      </c>
      <c r="F12" s="6">
        <v>502</v>
      </c>
      <c r="G12" s="22">
        <v>175</v>
      </c>
      <c r="H12" s="4">
        <v>447</v>
      </c>
      <c r="I12" s="18">
        <v>145</v>
      </c>
      <c r="J12" s="9">
        <v>511</v>
      </c>
      <c r="K12" s="22">
        <v>165</v>
      </c>
      <c r="L12" s="4">
        <v>504</v>
      </c>
      <c r="M12" s="20">
        <v>140</v>
      </c>
      <c r="N12" s="6">
        <v>590</v>
      </c>
      <c r="O12" s="22">
        <v>120</v>
      </c>
      <c r="P12" s="4">
        <v>563</v>
      </c>
      <c r="Q12" s="22">
        <v>133</v>
      </c>
      <c r="R12" s="4">
        <v>708</v>
      </c>
      <c r="S12" s="18">
        <v>130</v>
      </c>
    </row>
    <row r="13" spans="2:19">
      <c r="B13" s="6">
        <v>323</v>
      </c>
      <c r="C13" s="22">
        <v>130</v>
      </c>
      <c r="D13" s="4">
        <v>321</v>
      </c>
      <c r="E13" s="18">
        <v>168</v>
      </c>
      <c r="F13" s="6">
        <v>439</v>
      </c>
      <c r="G13" s="22">
        <v>145</v>
      </c>
      <c r="H13" s="4">
        <v>363</v>
      </c>
      <c r="I13" s="18">
        <v>162</v>
      </c>
      <c r="J13" s="9">
        <v>301</v>
      </c>
      <c r="K13" s="22">
        <v>288</v>
      </c>
      <c r="L13" s="4">
        <v>518</v>
      </c>
      <c r="M13" s="20">
        <v>75</v>
      </c>
      <c r="N13" s="6">
        <v>557</v>
      </c>
      <c r="O13" s="22">
        <v>75</v>
      </c>
      <c r="P13" s="4">
        <v>564</v>
      </c>
      <c r="Q13" s="22">
        <v>168</v>
      </c>
      <c r="R13" s="4">
        <v>679</v>
      </c>
      <c r="S13" s="18">
        <v>165</v>
      </c>
    </row>
    <row r="14" spans="2:19">
      <c r="B14" s="6">
        <v>308</v>
      </c>
      <c r="C14" s="22">
        <v>140</v>
      </c>
      <c r="D14" s="4">
        <v>272</v>
      </c>
      <c r="E14" s="18">
        <v>135</v>
      </c>
      <c r="F14" s="6">
        <v>489</v>
      </c>
      <c r="G14" s="22">
        <v>45</v>
      </c>
      <c r="H14" s="4">
        <v>450</v>
      </c>
      <c r="I14" s="18">
        <v>140</v>
      </c>
      <c r="J14" s="9">
        <v>449</v>
      </c>
      <c r="K14" s="22">
        <v>125</v>
      </c>
      <c r="L14" s="4">
        <v>542</v>
      </c>
      <c r="M14" s="20">
        <v>150</v>
      </c>
      <c r="N14" s="6">
        <v>524</v>
      </c>
      <c r="O14" s="22">
        <v>65</v>
      </c>
      <c r="P14" s="4">
        <v>565</v>
      </c>
      <c r="Q14" s="22">
        <v>168</v>
      </c>
      <c r="R14" s="4">
        <v>680</v>
      </c>
      <c r="S14" s="18">
        <v>135</v>
      </c>
    </row>
    <row r="15" spans="2:19">
      <c r="B15" s="6">
        <v>370</v>
      </c>
      <c r="C15" s="22">
        <v>140</v>
      </c>
      <c r="D15" s="4">
        <v>340</v>
      </c>
      <c r="E15" s="18">
        <v>252</v>
      </c>
      <c r="F15" s="6">
        <v>492</v>
      </c>
      <c r="G15" s="22">
        <v>45</v>
      </c>
      <c r="H15" s="4">
        <v>475</v>
      </c>
      <c r="I15" s="18">
        <v>115</v>
      </c>
      <c r="J15" s="9">
        <v>485</v>
      </c>
      <c r="K15" s="22">
        <v>168</v>
      </c>
      <c r="L15" s="4">
        <v>543</v>
      </c>
      <c r="M15" s="20">
        <v>150</v>
      </c>
      <c r="N15" s="6">
        <v>601</v>
      </c>
      <c r="O15" s="22">
        <v>110</v>
      </c>
      <c r="P15" s="4">
        <v>681</v>
      </c>
      <c r="Q15" s="22">
        <v>130</v>
      </c>
      <c r="R15" s="4">
        <v>685</v>
      </c>
      <c r="S15" s="18">
        <v>130</v>
      </c>
    </row>
    <row r="16" spans="2:19">
      <c r="B16" s="6">
        <v>368</v>
      </c>
      <c r="C16" s="22">
        <v>150</v>
      </c>
      <c r="D16" s="4">
        <v>341</v>
      </c>
      <c r="E16" s="18">
        <v>180</v>
      </c>
      <c r="F16" s="6">
        <v>487</v>
      </c>
      <c r="G16" s="22">
        <v>50</v>
      </c>
      <c r="H16" s="4">
        <v>435</v>
      </c>
      <c r="I16" s="18">
        <v>80</v>
      </c>
      <c r="J16" s="9">
        <v>465</v>
      </c>
      <c r="K16" s="22">
        <v>70</v>
      </c>
      <c r="L16" s="4">
        <v>527</v>
      </c>
      <c r="M16" s="20">
        <v>150</v>
      </c>
      <c r="N16" s="6">
        <v>603</v>
      </c>
      <c r="O16" s="22">
        <v>80</v>
      </c>
      <c r="P16" s="4">
        <v>716</v>
      </c>
      <c r="Q16" s="22">
        <v>145</v>
      </c>
      <c r="R16" s="4">
        <v>0</v>
      </c>
      <c r="S16" s="18">
        <v>0</v>
      </c>
    </row>
    <row r="17" spans="2:19">
      <c r="B17" s="6">
        <v>381</v>
      </c>
      <c r="C17" s="22">
        <v>135</v>
      </c>
      <c r="D17" s="4">
        <v>364</v>
      </c>
      <c r="E17" s="18">
        <v>174</v>
      </c>
      <c r="F17" s="6">
        <v>0</v>
      </c>
      <c r="G17" s="22">
        <v>0</v>
      </c>
      <c r="H17" s="4">
        <v>437</v>
      </c>
      <c r="I17" s="18">
        <v>124</v>
      </c>
      <c r="J17" s="9">
        <v>464</v>
      </c>
      <c r="K17" s="22">
        <v>65</v>
      </c>
      <c r="L17" s="4">
        <v>544</v>
      </c>
      <c r="M17" s="20">
        <v>145</v>
      </c>
      <c r="N17" s="6">
        <v>566</v>
      </c>
      <c r="O17" s="22">
        <v>168</v>
      </c>
      <c r="P17" s="4">
        <v>713</v>
      </c>
      <c r="Q17" s="22">
        <v>145</v>
      </c>
      <c r="R17" s="4">
        <v>0</v>
      </c>
      <c r="S17" s="18">
        <v>0</v>
      </c>
    </row>
    <row r="18" spans="2:19">
      <c r="B18" s="6">
        <v>347</v>
      </c>
      <c r="C18" s="22">
        <v>140</v>
      </c>
      <c r="D18" s="4">
        <v>366</v>
      </c>
      <c r="E18" s="18">
        <v>100</v>
      </c>
      <c r="F18" s="6">
        <v>0</v>
      </c>
      <c r="G18" s="22">
        <v>0</v>
      </c>
      <c r="H18" s="4">
        <v>412</v>
      </c>
      <c r="I18" s="18">
        <v>140</v>
      </c>
      <c r="J18" s="9">
        <v>519</v>
      </c>
      <c r="K18" s="22">
        <v>60</v>
      </c>
      <c r="L18" s="4">
        <v>526</v>
      </c>
      <c r="M18" s="20">
        <v>140</v>
      </c>
      <c r="N18" s="6">
        <v>561</v>
      </c>
      <c r="O18" s="22">
        <v>210</v>
      </c>
      <c r="P18" s="4">
        <v>718</v>
      </c>
      <c r="Q18" s="22">
        <v>145</v>
      </c>
      <c r="R18" s="4">
        <v>0</v>
      </c>
      <c r="S18" s="18">
        <v>0</v>
      </c>
    </row>
    <row r="19" spans="2:19">
      <c r="B19" s="6">
        <v>317</v>
      </c>
      <c r="C19" s="22">
        <v>168</v>
      </c>
      <c r="D19" s="4">
        <v>338</v>
      </c>
      <c r="E19" s="18">
        <v>130</v>
      </c>
      <c r="F19" s="6">
        <v>0</v>
      </c>
      <c r="G19" s="22">
        <v>0</v>
      </c>
      <c r="H19" s="4">
        <v>472</v>
      </c>
      <c r="I19" s="18">
        <v>120</v>
      </c>
      <c r="J19" s="9">
        <v>516</v>
      </c>
      <c r="K19" s="22">
        <v>155</v>
      </c>
      <c r="L19" s="4">
        <v>530</v>
      </c>
      <c r="M19" s="20">
        <v>145</v>
      </c>
      <c r="N19" s="6">
        <v>554</v>
      </c>
      <c r="O19" s="22">
        <v>198</v>
      </c>
      <c r="P19" s="4">
        <v>704</v>
      </c>
      <c r="Q19" s="22">
        <v>115</v>
      </c>
      <c r="R19" s="4">
        <v>0</v>
      </c>
      <c r="S19" s="18">
        <v>0</v>
      </c>
    </row>
    <row r="20" spans="2:19">
      <c r="B20" s="6">
        <v>344</v>
      </c>
      <c r="C20" s="22">
        <v>133</v>
      </c>
      <c r="D20" s="4">
        <v>358</v>
      </c>
      <c r="E20" s="18">
        <v>155</v>
      </c>
      <c r="F20" s="6">
        <v>0</v>
      </c>
      <c r="G20" s="22">
        <v>0</v>
      </c>
      <c r="H20" s="4">
        <v>476</v>
      </c>
      <c r="I20" s="18">
        <v>135</v>
      </c>
      <c r="J20" s="9">
        <v>510</v>
      </c>
      <c r="K20" s="22">
        <v>180</v>
      </c>
      <c r="L20" s="4">
        <v>546</v>
      </c>
      <c r="M20" s="20">
        <v>135</v>
      </c>
      <c r="N20" s="6">
        <v>555</v>
      </c>
      <c r="O20" s="22">
        <v>192</v>
      </c>
      <c r="P20" s="4">
        <v>675</v>
      </c>
      <c r="Q20" s="22">
        <v>160</v>
      </c>
      <c r="R20" s="4">
        <v>0</v>
      </c>
      <c r="S20" s="18">
        <v>0</v>
      </c>
    </row>
    <row r="21" spans="2:19">
      <c r="B21" s="6">
        <v>348</v>
      </c>
      <c r="C21" s="22">
        <v>124</v>
      </c>
      <c r="D21" s="4">
        <v>399</v>
      </c>
      <c r="E21" s="18">
        <v>55</v>
      </c>
      <c r="F21" s="6">
        <v>0</v>
      </c>
      <c r="G21" s="22">
        <v>0</v>
      </c>
      <c r="H21" s="4">
        <v>480</v>
      </c>
      <c r="I21" s="18">
        <v>90</v>
      </c>
      <c r="J21" s="9">
        <v>525</v>
      </c>
      <c r="K21" s="22">
        <v>160</v>
      </c>
      <c r="L21" s="4">
        <v>547</v>
      </c>
      <c r="M21" s="20">
        <v>140</v>
      </c>
      <c r="N21" s="6">
        <v>556</v>
      </c>
      <c r="O21" s="22">
        <v>162</v>
      </c>
      <c r="P21" s="4">
        <v>706</v>
      </c>
      <c r="Q21" s="22">
        <v>140</v>
      </c>
      <c r="R21" s="4">
        <v>0</v>
      </c>
      <c r="S21" s="18">
        <v>0</v>
      </c>
    </row>
    <row r="22" spans="2:19">
      <c r="B22" s="6">
        <v>379</v>
      </c>
      <c r="C22" s="22">
        <v>115</v>
      </c>
      <c r="D22" s="4">
        <v>403</v>
      </c>
      <c r="E22" s="18">
        <v>135</v>
      </c>
      <c r="F22" s="6">
        <v>0</v>
      </c>
      <c r="G22" s="22">
        <v>0</v>
      </c>
      <c r="H22" s="4">
        <v>482</v>
      </c>
      <c r="I22" s="18">
        <v>135</v>
      </c>
      <c r="J22" s="9">
        <v>507</v>
      </c>
      <c r="K22" s="22">
        <v>155</v>
      </c>
      <c r="L22" s="4">
        <v>545</v>
      </c>
      <c r="M22" s="20">
        <v>90</v>
      </c>
      <c r="N22" s="6">
        <v>574</v>
      </c>
      <c r="O22" s="22">
        <v>170</v>
      </c>
      <c r="P22" s="4">
        <v>662</v>
      </c>
      <c r="Q22" s="22">
        <v>160</v>
      </c>
      <c r="R22" s="4">
        <v>0</v>
      </c>
      <c r="S22" s="18">
        <v>0</v>
      </c>
    </row>
    <row r="23" spans="2:19">
      <c r="B23" s="6">
        <v>377</v>
      </c>
      <c r="C23" s="22">
        <v>180</v>
      </c>
      <c r="D23" s="4">
        <v>408</v>
      </c>
      <c r="E23" s="18">
        <v>75</v>
      </c>
      <c r="F23" s="6">
        <v>0</v>
      </c>
      <c r="G23" s="22">
        <v>0</v>
      </c>
      <c r="H23" s="4">
        <v>423</v>
      </c>
      <c r="I23" s="18">
        <v>85</v>
      </c>
      <c r="J23" s="9">
        <v>522</v>
      </c>
      <c r="K23" s="22">
        <v>40</v>
      </c>
      <c r="L23" s="4">
        <v>558</v>
      </c>
      <c r="M23" s="20">
        <v>160</v>
      </c>
      <c r="N23" s="6">
        <v>567</v>
      </c>
      <c r="O23" s="22">
        <v>133</v>
      </c>
      <c r="P23" s="4">
        <v>671</v>
      </c>
      <c r="Q23" s="22">
        <v>160</v>
      </c>
      <c r="R23" s="4">
        <v>0</v>
      </c>
      <c r="S23" s="18">
        <v>0</v>
      </c>
    </row>
    <row r="24" spans="2:19">
      <c r="B24" s="6">
        <v>373</v>
      </c>
      <c r="C24" s="22">
        <v>165</v>
      </c>
      <c r="D24" s="4">
        <v>405</v>
      </c>
      <c r="E24" s="18">
        <v>60</v>
      </c>
      <c r="F24" s="6">
        <v>0</v>
      </c>
      <c r="G24" s="22">
        <v>0</v>
      </c>
      <c r="H24" s="4">
        <v>473</v>
      </c>
      <c r="I24" s="18">
        <v>155</v>
      </c>
      <c r="J24" s="9">
        <v>440</v>
      </c>
      <c r="K24" s="22">
        <v>145</v>
      </c>
      <c r="L24" s="4">
        <v>549</v>
      </c>
      <c r="M24" s="20">
        <v>125</v>
      </c>
      <c r="N24" s="6">
        <v>573</v>
      </c>
      <c r="O24" s="22">
        <v>155</v>
      </c>
      <c r="P24" s="4">
        <v>722</v>
      </c>
      <c r="Q24" s="22">
        <v>165</v>
      </c>
      <c r="R24" s="4">
        <v>0</v>
      </c>
      <c r="S24" s="18">
        <v>0</v>
      </c>
    </row>
    <row r="25" spans="2:19">
      <c r="B25" s="6">
        <v>291</v>
      </c>
      <c r="C25" s="22">
        <v>96</v>
      </c>
      <c r="D25" s="4">
        <v>401</v>
      </c>
      <c r="E25" s="18">
        <v>125</v>
      </c>
      <c r="F25" s="6">
        <v>0</v>
      </c>
      <c r="G25" s="22">
        <v>0</v>
      </c>
      <c r="H25" s="4">
        <v>420</v>
      </c>
      <c r="I25" s="18">
        <v>56</v>
      </c>
      <c r="J25" s="9">
        <v>448</v>
      </c>
      <c r="K25" s="22">
        <v>140</v>
      </c>
      <c r="L25" s="4">
        <v>577</v>
      </c>
      <c r="M25" s="20">
        <v>165</v>
      </c>
      <c r="N25" s="6">
        <v>584</v>
      </c>
      <c r="O25" s="22">
        <v>95</v>
      </c>
      <c r="P25" s="4">
        <v>712</v>
      </c>
      <c r="Q25" s="22">
        <v>130</v>
      </c>
      <c r="R25" s="4">
        <v>0</v>
      </c>
      <c r="S25" s="18">
        <v>0</v>
      </c>
    </row>
    <row r="26" spans="2:19">
      <c r="B26" s="6">
        <v>382</v>
      </c>
      <c r="C26" s="22">
        <v>135</v>
      </c>
      <c r="D26" s="4">
        <v>299</v>
      </c>
      <c r="E26" s="18">
        <v>198</v>
      </c>
      <c r="F26" s="6">
        <v>0</v>
      </c>
      <c r="G26" s="22">
        <v>0</v>
      </c>
      <c r="H26" s="4">
        <v>474</v>
      </c>
      <c r="I26" s="18">
        <v>100</v>
      </c>
      <c r="J26" s="9">
        <v>488</v>
      </c>
      <c r="K26" s="22">
        <v>35</v>
      </c>
      <c r="L26" s="4">
        <v>579</v>
      </c>
      <c r="M26" s="20">
        <v>150</v>
      </c>
      <c r="N26" s="6">
        <v>548</v>
      </c>
      <c r="O26" s="22">
        <v>160</v>
      </c>
      <c r="P26" s="4">
        <v>720</v>
      </c>
      <c r="Q26" s="22">
        <v>115</v>
      </c>
      <c r="R26" s="4">
        <v>0</v>
      </c>
      <c r="S26" s="18">
        <v>0</v>
      </c>
    </row>
    <row r="27" spans="2:19">
      <c r="B27" s="6">
        <v>376</v>
      </c>
      <c r="C27" s="22">
        <v>170</v>
      </c>
      <c r="D27" s="4">
        <v>400</v>
      </c>
      <c r="E27" s="18">
        <v>155</v>
      </c>
      <c r="F27" s="6">
        <v>0</v>
      </c>
      <c r="G27" s="22">
        <v>0</v>
      </c>
      <c r="H27" s="4">
        <v>416</v>
      </c>
      <c r="I27" s="18">
        <v>85</v>
      </c>
      <c r="J27" s="9">
        <v>514</v>
      </c>
      <c r="K27" s="22">
        <v>45</v>
      </c>
      <c r="L27" s="4">
        <v>576</v>
      </c>
      <c r="M27" s="20">
        <v>160</v>
      </c>
      <c r="N27" s="6">
        <v>664</v>
      </c>
      <c r="O27" s="22">
        <v>125</v>
      </c>
      <c r="P27" s="4">
        <v>709</v>
      </c>
      <c r="Q27" s="22">
        <v>130</v>
      </c>
      <c r="R27" s="4">
        <v>0</v>
      </c>
      <c r="S27" s="18">
        <v>0</v>
      </c>
    </row>
    <row r="28" spans="2:19">
      <c r="B28" s="6">
        <v>378</v>
      </c>
      <c r="C28" s="22">
        <v>170</v>
      </c>
      <c r="D28" s="4">
        <v>322</v>
      </c>
      <c r="E28" s="18">
        <v>175</v>
      </c>
      <c r="F28" s="6">
        <v>0</v>
      </c>
      <c r="G28" s="22">
        <v>0</v>
      </c>
      <c r="H28" s="4">
        <v>436</v>
      </c>
      <c r="I28" s="18">
        <v>124</v>
      </c>
      <c r="J28" s="9">
        <v>517</v>
      </c>
      <c r="K28" s="22">
        <v>65</v>
      </c>
      <c r="L28" s="4">
        <v>550</v>
      </c>
      <c r="M28" s="20">
        <v>160</v>
      </c>
      <c r="N28" s="6">
        <v>516</v>
      </c>
      <c r="O28" s="22">
        <v>35</v>
      </c>
      <c r="P28" s="4">
        <v>754</v>
      </c>
      <c r="Q28" s="22">
        <v>105</v>
      </c>
      <c r="R28" s="4">
        <v>0</v>
      </c>
      <c r="S28" s="18">
        <v>0</v>
      </c>
    </row>
    <row r="29" spans="2:19">
      <c r="B29" s="6">
        <v>380</v>
      </c>
      <c r="C29" s="22">
        <v>170</v>
      </c>
      <c r="D29" s="4">
        <v>406</v>
      </c>
      <c r="E29" s="18">
        <v>115</v>
      </c>
      <c r="F29" s="6">
        <v>0</v>
      </c>
      <c r="G29" s="22">
        <v>0</v>
      </c>
      <c r="H29" s="4">
        <v>424</v>
      </c>
      <c r="I29" s="18">
        <v>135</v>
      </c>
      <c r="J29" s="9">
        <v>479</v>
      </c>
      <c r="K29" s="22">
        <v>170</v>
      </c>
      <c r="L29" s="4">
        <v>570</v>
      </c>
      <c r="M29" s="20">
        <v>155</v>
      </c>
      <c r="N29" s="6">
        <v>658</v>
      </c>
      <c r="O29" s="22">
        <v>115</v>
      </c>
      <c r="P29" s="4">
        <v>0</v>
      </c>
      <c r="Q29" s="22">
        <v>0</v>
      </c>
      <c r="R29" s="4">
        <v>0</v>
      </c>
      <c r="S29" s="18">
        <v>0</v>
      </c>
    </row>
    <row r="30" spans="2:19">
      <c r="B30" s="6">
        <v>390</v>
      </c>
      <c r="C30" s="22">
        <v>100</v>
      </c>
      <c r="D30" s="4">
        <v>362</v>
      </c>
      <c r="E30" s="18">
        <v>175</v>
      </c>
      <c r="F30" s="6">
        <v>0</v>
      </c>
      <c r="G30" s="22">
        <v>0</v>
      </c>
      <c r="H30" s="4">
        <v>0</v>
      </c>
      <c r="I30" s="18">
        <v>0</v>
      </c>
      <c r="J30" s="9">
        <v>478</v>
      </c>
      <c r="K30" s="22">
        <v>90</v>
      </c>
      <c r="L30" s="4">
        <v>267</v>
      </c>
      <c r="M30" s="20">
        <v>150</v>
      </c>
      <c r="N30" s="6">
        <v>618</v>
      </c>
      <c r="O30" s="22">
        <v>128</v>
      </c>
      <c r="P30" s="4">
        <v>0</v>
      </c>
      <c r="Q30" s="22">
        <v>0</v>
      </c>
      <c r="R30" s="4">
        <v>0</v>
      </c>
      <c r="S30" s="18">
        <v>0</v>
      </c>
    </row>
    <row r="31" spans="2:19">
      <c r="B31" s="6">
        <v>392</v>
      </c>
      <c r="C31" s="22">
        <v>100</v>
      </c>
      <c r="D31" s="4">
        <v>402</v>
      </c>
      <c r="E31" s="18">
        <v>125</v>
      </c>
      <c r="F31" s="6">
        <v>0</v>
      </c>
      <c r="G31" s="22">
        <v>0</v>
      </c>
      <c r="H31" s="4">
        <v>0</v>
      </c>
      <c r="I31" s="18">
        <v>0</v>
      </c>
      <c r="J31" s="9">
        <v>477</v>
      </c>
      <c r="K31" s="22">
        <v>100</v>
      </c>
      <c r="L31" s="4">
        <v>589</v>
      </c>
      <c r="M31" s="20">
        <v>150</v>
      </c>
      <c r="N31" s="6">
        <v>654</v>
      </c>
      <c r="O31" s="22">
        <v>170</v>
      </c>
      <c r="P31" s="4">
        <v>0</v>
      </c>
      <c r="Q31" s="22">
        <v>0</v>
      </c>
      <c r="R31" s="4">
        <v>0</v>
      </c>
      <c r="S31" s="18">
        <v>0</v>
      </c>
    </row>
    <row r="32" spans="2:19">
      <c r="B32" s="6">
        <v>352</v>
      </c>
      <c r="C32" s="22">
        <v>90</v>
      </c>
      <c r="D32" s="4">
        <v>354</v>
      </c>
      <c r="E32" s="18">
        <v>105</v>
      </c>
      <c r="F32" s="6">
        <v>0</v>
      </c>
      <c r="G32" s="22">
        <v>0</v>
      </c>
      <c r="H32" s="4">
        <v>0</v>
      </c>
      <c r="I32" s="18">
        <v>0</v>
      </c>
      <c r="J32" s="9">
        <v>359</v>
      </c>
      <c r="K32" s="22">
        <v>75</v>
      </c>
      <c r="L32" s="4">
        <v>585</v>
      </c>
      <c r="M32" s="20">
        <v>155</v>
      </c>
      <c r="N32" s="6">
        <v>657</v>
      </c>
      <c r="O32" s="22">
        <v>150</v>
      </c>
      <c r="P32" s="4">
        <v>0</v>
      </c>
      <c r="Q32" s="22">
        <v>0</v>
      </c>
      <c r="R32" s="4">
        <v>0</v>
      </c>
      <c r="S32" s="18">
        <v>0</v>
      </c>
    </row>
    <row r="33" spans="2:26">
      <c r="B33" s="6">
        <v>375</v>
      </c>
      <c r="C33" s="22">
        <v>80</v>
      </c>
      <c r="D33" s="4">
        <v>335</v>
      </c>
      <c r="E33" s="18">
        <v>130</v>
      </c>
      <c r="F33" s="6">
        <v>0</v>
      </c>
      <c r="G33" s="22">
        <v>0</v>
      </c>
      <c r="H33" s="4">
        <v>0</v>
      </c>
      <c r="I33" s="18">
        <v>0</v>
      </c>
      <c r="J33" s="9">
        <v>0</v>
      </c>
      <c r="K33" s="22">
        <v>0</v>
      </c>
      <c r="L33" s="4">
        <v>553</v>
      </c>
      <c r="M33" s="20">
        <v>160</v>
      </c>
      <c r="N33" s="6">
        <v>659</v>
      </c>
      <c r="O33" s="22">
        <v>105</v>
      </c>
      <c r="P33" s="4">
        <v>0</v>
      </c>
      <c r="Q33" s="22">
        <v>0</v>
      </c>
      <c r="R33" s="4">
        <v>0</v>
      </c>
      <c r="S33" s="18">
        <v>0</v>
      </c>
    </row>
    <row r="34" spans="2:26">
      <c r="B34" s="6">
        <v>329</v>
      </c>
      <c r="C34" s="22">
        <v>168</v>
      </c>
      <c r="D34" s="4">
        <v>442</v>
      </c>
      <c r="E34" s="18">
        <v>150</v>
      </c>
      <c r="F34" s="6">
        <v>0</v>
      </c>
      <c r="G34" s="22">
        <v>0</v>
      </c>
      <c r="H34" s="4">
        <v>0</v>
      </c>
      <c r="I34" s="18">
        <v>0</v>
      </c>
      <c r="J34" s="9">
        <v>0</v>
      </c>
      <c r="K34" s="22">
        <v>0</v>
      </c>
      <c r="L34" s="4">
        <v>569</v>
      </c>
      <c r="M34" s="20">
        <v>150</v>
      </c>
      <c r="N34" s="6">
        <v>663</v>
      </c>
      <c r="O34" s="22">
        <v>125</v>
      </c>
      <c r="P34" s="4">
        <v>0</v>
      </c>
      <c r="Q34" s="22">
        <v>0</v>
      </c>
      <c r="R34" s="4">
        <v>0</v>
      </c>
      <c r="S34" s="18">
        <v>0</v>
      </c>
    </row>
    <row r="35" spans="2:26">
      <c r="B35" s="6">
        <v>319</v>
      </c>
      <c r="C35" s="22">
        <v>133</v>
      </c>
      <c r="D35" s="4">
        <v>365</v>
      </c>
      <c r="E35" s="18">
        <v>174</v>
      </c>
      <c r="F35" s="6">
        <v>0</v>
      </c>
      <c r="G35" s="22">
        <v>0</v>
      </c>
      <c r="H35" s="4">
        <v>0</v>
      </c>
      <c r="I35" s="18">
        <v>0</v>
      </c>
      <c r="J35" s="9">
        <v>0</v>
      </c>
      <c r="K35" s="22">
        <v>0</v>
      </c>
      <c r="L35" s="4">
        <v>509</v>
      </c>
      <c r="M35" s="20">
        <v>180</v>
      </c>
      <c r="N35" s="6">
        <v>593</v>
      </c>
      <c r="O35" s="22">
        <v>140</v>
      </c>
      <c r="P35" s="4">
        <v>0</v>
      </c>
      <c r="Q35" s="22">
        <v>0</v>
      </c>
      <c r="R35" s="4">
        <v>0</v>
      </c>
      <c r="S35" s="18">
        <v>0</v>
      </c>
    </row>
    <row r="36" spans="2:26" ht="15.75" thickBot="1">
      <c r="B36" s="7">
        <v>336</v>
      </c>
      <c r="C36" s="23">
        <v>130</v>
      </c>
      <c r="D36" s="8">
        <v>217</v>
      </c>
      <c r="E36" s="30">
        <v>72</v>
      </c>
      <c r="F36" s="7">
        <v>0</v>
      </c>
      <c r="G36" s="23">
        <v>0</v>
      </c>
      <c r="H36" s="8">
        <v>0</v>
      </c>
      <c r="I36" s="30">
        <v>0</v>
      </c>
      <c r="J36" s="9">
        <v>0</v>
      </c>
      <c r="K36" s="22">
        <v>0</v>
      </c>
      <c r="L36" s="4">
        <v>572</v>
      </c>
      <c r="M36" s="20">
        <v>65</v>
      </c>
      <c r="N36" s="7">
        <v>683</v>
      </c>
      <c r="O36" s="23">
        <v>125</v>
      </c>
      <c r="P36" s="8">
        <v>0</v>
      </c>
      <c r="Q36" s="23">
        <v>0</v>
      </c>
      <c r="R36" s="8">
        <v>0</v>
      </c>
      <c r="S36" s="30">
        <v>0</v>
      </c>
    </row>
    <row r="37" spans="2:26" ht="19.5" thickBot="1">
      <c r="B37" s="237">
        <f>SUM(C5:C36,E5:E36)</f>
        <v>8741</v>
      </c>
      <c r="C37" s="247"/>
      <c r="D37" s="247"/>
      <c r="E37" s="238"/>
      <c r="F37" s="237">
        <f>SUM(G5:G36)</f>
        <v>1303</v>
      </c>
      <c r="G37" s="238"/>
      <c r="H37" s="237">
        <f>SUM(I5:I36)</f>
        <v>2906</v>
      </c>
      <c r="I37" s="238"/>
      <c r="J37" s="237">
        <f t="shared" ref="J37" si="0">SUM(K5:K36)</f>
        <v>3090</v>
      </c>
      <c r="K37" s="238"/>
      <c r="L37" s="237">
        <f t="shared" ref="L37" si="1">SUM(M5:M36)</f>
        <v>4540</v>
      </c>
      <c r="M37" s="238"/>
      <c r="N37" s="248">
        <f>SUM(O5:O36,Q5:Q36)</f>
        <v>7776</v>
      </c>
      <c r="O37" s="249"/>
      <c r="P37" s="249"/>
      <c r="Q37" s="250"/>
      <c r="R37" s="237">
        <f t="shared" ref="R37" si="2">SUM(S5:S36)</f>
        <v>1537</v>
      </c>
      <c r="S37" s="238"/>
    </row>
    <row r="38" spans="2:26" ht="15.75" thickBot="1">
      <c r="G38" s="251">
        <f>SUM(F37:I37)</f>
        <v>4209</v>
      </c>
      <c r="H38" s="251"/>
      <c r="K38" s="251">
        <f>SUM(J37:M37)</f>
        <v>7630</v>
      </c>
      <c r="L38" s="251"/>
      <c r="Q38" s="239">
        <f>SUM(N37:S37)</f>
        <v>9313</v>
      </c>
      <c r="R38" s="239"/>
    </row>
    <row r="39" spans="2:26">
      <c r="G39" s="171" t="s">
        <v>29</v>
      </c>
      <c r="H39" s="172"/>
      <c r="I39" s="172"/>
      <c r="J39" s="172"/>
      <c r="K39" s="172"/>
      <c r="L39" s="172"/>
      <c r="M39" s="172"/>
      <c r="N39" s="173"/>
    </row>
    <row r="40" spans="2:26" ht="15.75" thickBot="1">
      <c r="G40" s="174"/>
      <c r="H40" s="175"/>
      <c r="I40" s="175"/>
      <c r="J40" s="175"/>
      <c r="K40" s="175"/>
      <c r="L40" s="175"/>
      <c r="M40" s="175"/>
      <c r="N40" s="176"/>
    </row>
    <row r="41" spans="2:26" ht="34.5" thickBot="1">
      <c r="D41" s="1"/>
      <c r="E41" s="1"/>
      <c r="F41" s="1"/>
      <c r="G41" s="222" t="s">
        <v>10</v>
      </c>
      <c r="H41" s="223"/>
      <c r="I41" s="223"/>
      <c r="J41" s="224"/>
      <c r="K41" s="252" t="s">
        <v>33</v>
      </c>
      <c r="L41" s="253"/>
      <c r="M41" s="253"/>
      <c r="N41" s="254"/>
    </row>
    <row r="42" spans="2:26" ht="34.5" thickBot="1">
      <c r="D42" s="204" t="s">
        <v>1</v>
      </c>
      <c r="E42" s="205"/>
      <c r="F42" s="206"/>
      <c r="G42" s="163">
        <f>B37+F37+J37+R37</f>
        <v>14671</v>
      </c>
      <c r="H42" s="164"/>
      <c r="I42" s="164"/>
      <c r="J42" s="165"/>
      <c r="K42" s="134">
        <f>H37+L37+N37</f>
        <v>15222</v>
      </c>
      <c r="L42" s="135"/>
      <c r="M42" s="135"/>
      <c r="N42" s="136"/>
      <c r="X42" s="111"/>
      <c r="Y42" s="111"/>
      <c r="Z42" s="111"/>
    </row>
    <row r="43" spans="2:26" ht="34.5" thickBot="1">
      <c r="D43" s="204" t="s">
        <v>2</v>
      </c>
      <c r="E43" s="205"/>
      <c r="F43" s="206"/>
      <c r="G43" s="186">
        <f>G42*120</f>
        <v>1760520</v>
      </c>
      <c r="H43" s="187"/>
      <c r="I43" s="187"/>
      <c r="J43" s="188"/>
      <c r="K43" s="189">
        <f>K42*160</f>
        <v>2435520</v>
      </c>
      <c r="L43" s="190"/>
      <c r="M43" s="190"/>
      <c r="N43" s="191"/>
      <c r="X43" s="111"/>
      <c r="Y43" s="111"/>
      <c r="Z43" s="111"/>
    </row>
    <row r="44" spans="2:26" ht="21">
      <c r="D44" s="192" t="s">
        <v>3</v>
      </c>
      <c r="E44" s="193"/>
      <c r="F44" s="193"/>
      <c r="G44" s="193"/>
      <c r="H44" s="194"/>
      <c r="I44" s="198">
        <f>G43+K43</f>
        <v>4196040</v>
      </c>
      <c r="J44" s="199"/>
      <c r="K44" s="199"/>
      <c r="L44" s="199"/>
      <c r="M44" s="199"/>
      <c r="N44" s="200"/>
      <c r="T44" s="234" t="s">
        <v>14</v>
      </c>
      <c r="U44" s="235"/>
      <c r="V44" s="235"/>
      <c r="W44" s="235"/>
      <c r="X44" s="235"/>
      <c r="Y44" s="236"/>
    </row>
    <row r="45" spans="2:26" ht="21.75" thickBot="1">
      <c r="D45" s="195"/>
      <c r="E45" s="196"/>
      <c r="F45" s="196"/>
      <c r="G45" s="196"/>
      <c r="H45" s="197"/>
      <c r="I45" s="201"/>
      <c r="J45" s="202"/>
      <c r="K45" s="202"/>
      <c r="L45" s="202"/>
      <c r="M45" s="202"/>
      <c r="N45" s="203"/>
      <c r="T45" s="231" t="s">
        <v>34</v>
      </c>
      <c r="U45" s="231"/>
      <c r="V45" s="231"/>
      <c r="W45" s="184">
        <v>804000</v>
      </c>
      <c r="X45" s="184"/>
      <c r="Y45" s="184"/>
    </row>
    <row r="46" spans="2:26" ht="21">
      <c r="D46" s="192" t="s">
        <v>30</v>
      </c>
      <c r="E46" s="193"/>
      <c r="F46" s="193"/>
      <c r="G46" s="193"/>
      <c r="H46" s="194"/>
      <c r="I46" s="198">
        <v>2570680</v>
      </c>
      <c r="J46" s="199"/>
      <c r="K46" s="199"/>
      <c r="L46" s="199"/>
      <c r="M46" s="199"/>
      <c r="N46" s="200"/>
      <c r="T46" s="231" t="s">
        <v>23</v>
      </c>
      <c r="U46" s="231"/>
      <c r="V46" s="231"/>
      <c r="W46" s="184">
        <v>10000000</v>
      </c>
      <c r="X46" s="184"/>
      <c r="Y46" s="184"/>
    </row>
    <row r="47" spans="2:26" ht="21.75" thickBot="1">
      <c r="D47" s="195"/>
      <c r="E47" s="196"/>
      <c r="F47" s="196"/>
      <c r="G47" s="196"/>
      <c r="H47" s="197"/>
      <c r="I47" s="201"/>
      <c r="J47" s="202"/>
      <c r="K47" s="202"/>
      <c r="L47" s="202"/>
      <c r="M47" s="202"/>
      <c r="N47" s="203"/>
      <c r="T47" s="231" t="s">
        <v>35</v>
      </c>
      <c r="U47" s="231"/>
      <c r="V47" s="231"/>
      <c r="W47" s="184">
        <v>180000</v>
      </c>
      <c r="X47" s="184"/>
      <c r="Y47" s="184"/>
    </row>
    <row r="48" spans="2:26" ht="21">
      <c r="D48" s="192" t="s">
        <v>21</v>
      </c>
      <c r="E48" s="193"/>
      <c r="F48" s="193"/>
      <c r="G48" s="193"/>
      <c r="H48" s="194"/>
      <c r="I48" s="198">
        <f>11028000</f>
        <v>11028000</v>
      </c>
      <c r="J48" s="199"/>
      <c r="K48" s="199"/>
      <c r="L48" s="199"/>
      <c r="M48" s="199"/>
      <c r="N48" s="200"/>
      <c r="T48" s="231" t="s">
        <v>36</v>
      </c>
      <c r="U48" s="231"/>
      <c r="V48" s="231"/>
      <c r="W48" s="184">
        <v>44000</v>
      </c>
      <c r="X48" s="184"/>
      <c r="Y48" s="184"/>
    </row>
    <row r="49" spans="4:25" ht="21.75" thickBot="1">
      <c r="D49" s="195"/>
      <c r="E49" s="196"/>
      <c r="F49" s="196"/>
      <c r="G49" s="196"/>
      <c r="H49" s="197"/>
      <c r="I49" s="201"/>
      <c r="J49" s="202"/>
      <c r="K49" s="202"/>
      <c r="L49" s="202"/>
      <c r="M49" s="202"/>
      <c r="N49" s="203"/>
      <c r="T49" s="232" t="s">
        <v>3</v>
      </c>
      <c r="U49" s="232"/>
      <c r="V49" s="232"/>
      <c r="W49" s="233">
        <f>SUM(W45:Y48)</f>
        <v>11028000</v>
      </c>
      <c r="X49" s="233"/>
      <c r="Y49" s="233"/>
    </row>
    <row r="50" spans="4:25">
      <c r="D50" s="192" t="s">
        <v>22</v>
      </c>
      <c r="E50" s="193"/>
      <c r="F50" s="193"/>
      <c r="G50" s="193"/>
      <c r="H50" s="194"/>
      <c r="I50" s="198">
        <f>I44+I46-I48</f>
        <v>-4261280</v>
      </c>
      <c r="J50" s="199"/>
      <c r="K50" s="199"/>
      <c r="L50" s="199"/>
      <c r="M50" s="199"/>
      <c r="N50" s="200"/>
    </row>
    <row r="51" spans="4:25" ht="15.75" thickBot="1">
      <c r="D51" s="195"/>
      <c r="E51" s="196"/>
      <c r="F51" s="196"/>
      <c r="G51" s="196"/>
      <c r="H51" s="197"/>
      <c r="I51" s="201"/>
      <c r="J51" s="202"/>
      <c r="K51" s="202"/>
      <c r="L51" s="202"/>
      <c r="M51" s="202"/>
      <c r="N51" s="203"/>
    </row>
    <row r="52" spans="4:25" ht="15.75" thickBot="1">
      <c r="D52" s="10"/>
      <c r="E52" s="10"/>
      <c r="F52" s="10"/>
      <c r="G52" s="10"/>
      <c r="H52" s="10"/>
      <c r="I52" s="10"/>
      <c r="J52" s="10"/>
      <c r="K52" s="10"/>
      <c r="L52" s="10"/>
    </row>
    <row r="53" spans="4:25">
      <c r="D53" s="113" t="s">
        <v>15</v>
      </c>
      <c r="E53" s="114"/>
      <c r="F53" s="114"/>
      <c r="G53" s="114"/>
      <c r="H53" s="115"/>
      <c r="I53" s="225">
        <v>0</v>
      </c>
      <c r="J53" s="226"/>
      <c r="K53" s="226"/>
      <c r="L53" s="226"/>
      <c r="M53" s="226"/>
      <c r="N53" s="227"/>
    </row>
    <row r="54" spans="4:25" ht="15.75" thickBot="1">
      <c r="D54" s="116"/>
      <c r="E54" s="117"/>
      <c r="F54" s="117"/>
      <c r="G54" s="117"/>
      <c r="H54" s="118"/>
      <c r="I54" s="228"/>
      <c r="J54" s="229"/>
      <c r="K54" s="229"/>
      <c r="L54" s="229"/>
      <c r="M54" s="229"/>
      <c r="N54" s="230"/>
    </row>
    <row r="55" spans="4:25">
      <c r="D55" s="113" t="s">
        <v>16</v>
      </c>
      <c r="E55" s="114"/>
      <c r="F55" s="114"/>
      <c r="G55" s="114"/>
      <c r="H55" s="115"/>
      <c r="I55" s="225">
        <f>I50-I53</f>
        <v>-4261280</v>
      </c>
      <c r="J55" s="226"/>
      <c r="K55" s="226"/>
      <c r="L55" s="226"/>
      <c r="M55" s="226"/>
      <c r="N55" s="227"/>
    </row>
    <row r="56" spans="4:25" ht="15.75" thickBot="1">
      <c r="D56" s="116"/>
      <c r="E56" s="117"/>
      <c r="F56" s="117"/>
      <c r="G56" s="117"/>
      <c r="H56" s="118"/>
      <c r="I56" s="228"/>
      <c r="J56" s="229"/>
      <c r="K56" s="229"/>
      <c r="L56" s="229"/>
      <c r="M56" s="229"/>
      <c r="N56" s="230"/>
    </row>
  </sheetData>
  <mergeCells count="56">
    <mergeCell ref="D55:H56"/>
    <mergeCell ref="I55:N56"/>
    <mergeCell ref="B2:E2"/>
    <mergeCell ref="D48:H49"/>
    <mergeCell ref="I48:N49"/>
    <mergeCell ref="D50:H51"/>
    <mergeCell ref="I50:N51"/>
    <mergeCell ref="D53:H54"/>
    <mergeCell ref="I53:N54"/>
    <mergeCell ref="D43:F43"/>
    <mergeCell ref="G43:J43"/>
    <mergeCell ref="K43:N43"/>
    <mergeCell ref="D44:H45"/>
    <mergeCell ref="I44:N45"/>
    <mergeCell ref="D46:H47"/>
    <mergeCell ref="I46:N47"/>
    <mergeCell ref="X43:Z43"/>
    <mergeCell ref="F2:I2"/>
    <mergeCell ref="B4:E4"/>
    <mergeCell ref="F4:G4"/>
    <mergeCell ref="N4:Q4"/>
    <mergeCell ref="H4:I4"/>
    <mergeCell ref="H37:I37"/>
    <mergeCell ref="R4:S4"/>
    <mergeCell ref="B37:E37"/>
    <mergeCell ref="F37:G37"/>
    <mergeCell ref="N37:Q37"/>
    <mergeCell ref="G39:N40"/>
    <mergeCell ref="K38:L38"/>
    <mergeCell ref="G38:H38"/>
    <mergeCell ref="G41:J41"/>
    <mergeCell ref="K41:N41"/>
    <mergeCell ref="N2:S2"/>
    <mergeCell ref="R37:S37"/>
    <mergeCell ref="B1:S1"/>
    <mergeCell ref="Q38:R38"/>
    <mergeCell ref="X42:Z42"/>
    <mergeCell ref="D42:F42"/>
    <mergeCell ref="G42:J42"/>
    <mergeCell ref="K42:N42"/>
    <mergeCell ref="J4:K4"/>
    <mergeCell ref="L4:M4"/>
    <mergeCell ref="J37:K37"/>
    <mergeCell ref="L37:M37"/>
    <mergeCell ref="J2:M2"/>
    <mergeCell ref="T44:Y44"/>
    <mergeCell ref="T45:V45"/>
    <mergeCell ref="W45:Y45"/>
    <mergeCell ref="T46:V46"/>
    <mergeCell ref="W46:Y46"/>
    <mergeCell ref="T47:V47"/>
    <mergeCell ref="W47:Y47"/>
    <mergeCell ref="T48:V48"/>
    <mergeCell ref="W48:Y48"/>
    <mergeCell ref="T49:V49"/>
    <mergeCell ref="W49:Y49"/>
  </mergeCells>
  <printOptions horizontalCentered="1" verticalCentered="1"/>
  <pageMargins left="0.70866141732283472" right="0.70866141732283472" top="0.35433070866141736" bottom="0.31496062992125984" header="0.31496062992125984" footer="0.31496062992125984"/>
  <pageSetup paperSize="256" orientation="landscape" horizontalDpi="203" verticalDpi="203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F56"/>
  <sheetViews>
    <sheetView rightToLeft="1" zoomScale="90" zoomScaleNormal="90" workbookViewId="0">
      <pane ySplit="4" topLeftCell="A42" activePane="bottomLeft" state="frozen"/>
      <selection pane="bottomLeft" activeCell="I57" sqref="I57"/>
    </sheetView>
  </sheetViews>
  <sheetFormatPr defaultRowHeight="15"/>
  <cols>
    <col min="2" max="2" width="4.42578125" bestFit="1" customWidth="1"/>
    <col min="3" max="3" width="3.85546875" bestFit="1" customWidth="1"/>
    <col min="4" max="6" width="4.42578125" bestFit="1" customWidth="1"/>
    <col min="7" max="7" width="3.85546875" bestFit="1" customWidth="1"/>
    <col min="8" max="8" width="5.28515625" customWidth="1"/>
    <col min="9" max="9" width="5.140625" customWidth="1"/>
    <col min="10" max="10" width="3.5703125" bestFit="1" customWidth="1"/>
    <col min="11" max="11" width="3.85546875" bestFit="1" customWidth="1"/>
    <col min="12" max="12" width="3.5703125" bestFit="1" customWidth="1"/>
    <col min="13" max="13" width="3.85546875" bestFit="1" customWidth="1"/>
    <col min="14" max="14" width="4.42578125" bestFit="1" customWidth="1"/>
    <col min="15" max="15" width="3.85546875" bestFit="1" customWidth="1"/>
    <col min="16" max="16" width="4.42578125" bestFit="1" customWidth="1"/>
    <col min="17" max="17" width="3.85546875" bestFit="1" customWidth="1"/>
    <col min="18" max="18" width="5.28515625" bestFit="1" customWidth="1"/>
    <col min="19" max="19" width="3.85546875" bestFit="1" customWidth="1"/>
    <col min="20" max="20" width="5.28515625" bestFit="1" customWidth="1"/>
    <col min="21" max="21" width="4.7109375" customWidth="1"/>
    <col min="22" max="22" width="4.42578125" bestFit="1" customWidth="1"/>
    <col min="23" max="23" width="3.85546875" customWidth="1"/>
    <col min="24" max="24" width="4.42578125" customWidth="1"/>
    <col min="25" max="25" width="4" customWidth="1"/>
    <col min="26" max="26" width="4.5703125" bestFit="1" customWidth="1"/>
    <col min="27" max="27" width="3.85546875" bestFit="1" customWidth="1"/>
  </cols>
  <sheetData>
    <row r="1" spans="2:27" ht="27" customHeight="1" thickBot="1">
      <c r="B1" s="137" t="s">
        <v>37</v>
      </c>
      <c r="C1" s="138"/>
      <c r="D1" s="138"/>
      <c r="E1" s="138"/>
      <c r="F1" s="138"/>
      <c r="G1" s="138"/>
      <c r="H1" s="138"/>
      <c r="I1" s="138"/>
      <c r="J1" s="138"/>
      <c r="K1" s="138"/>
      <c r="L1" s="138"/>
      <c r="M1" s="138"/>
      <c r="N1" s="138"/>
      <c r="O1" s="138"/>
      <c r="P1" s="138"/>
      <c r="Q1" s="138"/>
      <c r="R1" s="138"/>
      <c r="S1" s="138"/>
      <c r="T1" s="138"/>
      <c r="U1" s="138"/>
      <c r="V1" s="138"/>
      <c r="W1" s="138"/>
      <c r="X1" s="138"/>
      <c r="Y1" s="138"/>
      <c r="Z1" s="138"/>
      <c r="AA1" s="139"/>
    </row>
    <row r="2" spans="2:27" ht="14.25" customHeight="1" thickBot="1">
      <c r="B2" s="154" t="s">
        <v>6</v>
      </c>
      <c r="C2" s="162"/>
      <c r="D2" s="162"/>
      <c r="E2" s="155"/>
      <c r="F2" s="154" t="s">
        <v>4</v>
      </c>
      <c r="G2" s="162"/>
      <c r="H2" s="162"/>
      <c r="I2" s="162"/>
      <c r="J2" s="162"/>
      <c r="K2" s="162"/>
      <c r="L2" s="154" t="s">
        <v>18</v>
      </c>
      <c r="M2" s="162"/>
      <c r="N2" s="162"/>
      <c r="O2" s="162"/>
      <c r="P2" s="162"/>
      <c r="Q2" s="155"/>
      <c r="R2" s="154" t="s">
        <v>19</v>
      </c>
      <c r="S2" s="162"/>
      <c r="T2" s="162"/>
      <c r="U2" s="162"/>
      <c r="V2" s="162"/>
      <c r="W2" s="155"/>
      <c r="X2" s="154" t="s">
        <v>20</v>
      </c>
      <c r="Y2" s="162"/>
      <c r="Z2" s="162"/>
      <c r="AA2" s="155"/>
    </row>
    <row r="3" spans="2:27" ht="11.25" customHeight="1" thickBot="1">
      <c r="B3" s="11" t="s">
        <v>0</v>
      </c>
      <c r="C3" s="27" t="s">
        <v>1</v>
      </c>
      <c r="D3" s="11" t="s">
        <v>0</v>
      </c>
      <c r="E3" s="27" t="s">
        <v>1</v>
      </c>
      <c r="F3" s="11" t="s">
        <v>0</v>
      </c>
      <c r="G3" s="27" t="s">
        <v>1</v>
      </c>
      <c r="H3" s="13" t="s">
        <v>0</v>
      </c>
      <c r="I3" s="26" t="s">
        <v>1</v>
      </c>
      <c r="J3" s="13" t="s">
        <v>0</v>
      </c>
      <c r="K3" s="31" t="s">
        <v>1</v>
      </c>
      <c r="L3" s="14" t="s">
        <v>0</v>
      </c>
      <c r="M3" s="26" t="s">
        <v>1</v>
      </c>
      <c r="N3" s="45" t="s">
        <v>0</v>
      </c>
      <c r="O3" s="46" t="s">
        <v>1</v>
      </c>
      <c r="P3" s="47" t="s">
        <v>0</v>
      </c>
      <c r="Q3" s="46" t="s">
        <v>1</v>
      </c>
      <c r="R3" s="37" t="s">
        <v>0</v>
      </c>
      <c r="S3" s="38" t="s">
        <v>1</v>
      </c>
      <c r="T3" s="49" t="s">
        <v>0</v>
      </c>
      <c r="U3" s="38" t="s">
        <v>1</v>
      </c>
      <c r="V3" s="49" t="s">
        <v>0</v>
      </c>
      <c r="W3" s="40" t="s">
        <v>1</v>
      </c>
      <c r="X3" s="37" t="s">
        <v>0</v>
      </c>
      <c r="Y3" s="38" t="s">
        <v>1</v>
      </c>
      <c r="Z3" s="49" t="s">
        <v>0</v>
      </c>
      <c r="AA3" s="40" t="s">
        <v>1</v>
      </c>
    </row>
    <row r="4" spans="2:27" ht="15.75" thickBot="1">
      <c r="B4" s="149" t="s">
        <v>40</v>
      </c>
      <c r="C4" s="150"/>
      <c r="D4" s="150"/>
      <c r="E4" s="151"/>
      <c r="F4" s="149" t="s">
        <v>40</v>
      </c>
      <c r="G4" s="150"/>
      <c r="H4" s="150"/>
      <c r="I4" s="151"/>
      <c r="J4" s="154" t="s">
        <v>31</v>
      </c>
      <c r="K4" s="162"/>
      <c r="L4" s="154" t="s">
        <v>31</v>
      </c>
      <c r="M4" s="162"/>
      <c r="N4" s="162"/>
      <c r="O4" s="162"/>
      <c r="P4" s="162"/>
      <c r="Q4" s="155"/>
      <c r="R4" s="154" t="s">
        <v>31</v>
      </c>
      <c r="S4" s="162"/>
      <c r="T4" s="162"/>
      <c r="U4" s="162"/>
      <c r="V4" s="162"/>
      <c r="W4" s="155"/>
      <c r="X4" s="149" t="s">
        <v>7</v>
      </c>
      <c r="Y4" s="150"/>
      <c r="Z4" s="150"/>
      <c r="AA4" s="151"/>
    </row>
    <row r="5" spans="2:27">
      <c r="B5" s="16">
        <v>714</v>
      </c>
      <c r="C5" s="36">
        <v>145</v>
      </c>
      <c r="D5" s="15">
        <v>678</v>
      </c>
      <c r="E5" s="36">
        <v>150</v>
      </c>
      <c r="F5" s="15">
        <v>802</v>
      </c>
      <c r="G5" s="36">
        <v>150</v>
      </c>
      <c r="H5" s="15">
        <v>911</v>
      </c>
      <c r="I5" s="36">
        <v>110</v>
      </c>
      <c r="J5" s="15">
        <v>935</v>
      </c>
      <c r="K5" s="19">
        <v>160</v>
      </c>
      <c r="L5" s="16">
        <v>932</v>
      </c>
      <c r="M5" s="36">
        <v>130</v>
      </c>
      <c r="N5" s="15">
        <v>810</v>
      </c>
      <c r="O5" s="36">
        <v>100</v>
      </c>
      <c r="P5" s="15">
        <v>1038</v>
      </c>
      <c r="Q5" s="17">
        <v>90</v>
      </c>
      <c r="R5" s="16">
        <v>894</v>
      </c>
      <c r="S5" s="36">
        <v>70</v>
      </c>
      <c r="T5" s="12">
        <v>939</v>
      </c>
      <c r="U5" s="36">
        <v>190</v>
      </c>
      <c r="V5" s="12">
        <v>1165</v>
      </c>
      <c r="W5" s="17">
        <v>145</v>
      </c>
      <c r="X5" s="2">
        <v>1150</v>
      </c>
      <c r="Y5" s="25">
        <v>125</v>
      </c>
      <c r="Z5" s="29">
        <v>1201</v>
      </c>
      <c r="AA5" s="28">
        <v>116</v>
      </c>
    </row>
    <row r="6" spans="2:27">
      <c r="B6" s="6">
        <v>727</v>
      </c>
      <c r="C6" s="22">
        <v>115</v>
      </c>
      <c r="D6" s="4">
        <v>756</v>
      </c>
      <c r="E6" s="22">
        <v>135</v>
      </c>
      <c r="F6" s="4">
        <v>833</v>
      </c>
      <c r="G6" s="22">
        <v>130</v>
      </c>
      <c r="H6" s="4">
        <v>926</v>
      </c>
      <c r="I6" s="22">
        <v>150</v>
      </c>
      <c r="J6" s="4">
        <v>762</v>
      </c>
      <c r="K6" s="20">
        <v>160</v>
      </c>
      <c r="L6" s="6">
        <v>962</v>
      </c>
      <c r="M6" s="22">
        <v>160</v>
      </c>
      <c r="N6" s="4">
        <v>813</v>
      </c>
      <c r="O6" s="22">
        <v>115</v>
      </c>
      <c r="P6" s="4">
        <v>0</v>
      </c>
      <c r="Q6" s="18">
        <v>0</v>
      </c>
      <c r="R6" s="6">
        <v>897</v>
      </c>
      <c r="S6" s="22">
        <v>95</v>
      </c>
      <c r="T6" s="9">
        <v>1116</v>
      </c>
      <c r="U6" s="22">
        <v>105</v>
      </c>
      <c r="V6" s="9">
        <v>1090</v>
      </c>
      <c r="W6" s="18">
        <v>140</v>
      </c>
      <c r="X6" s="6">
        <v>951</v>
      </c>
      <c r="Y6" s="22">
        <v>168</v>
      </c>
      <c r="Z6" s="9">
        <v>923</v>
      </c>
      <c r="AA6" s="18">
        <v>168</v>
      </c>
    </row>
    <row r="7" spans="2:27">
      <c r="B7" s="6">
        <v>723</v>
      </c>
      <c r="C7" s="22">
        <v>125</v>
      </c>
      <c r="D7" s="4">
        <v>728</v>
      </c>
      <c r="E7" s="22">
        <v>125</v>
      </c>
      <c r="F7" s="4">
        <v>834</v>
      </c>
      <c r="G7" s="22">
        <v>125</v>
      </c>
      <c r="H7" s="4">
        <v>924</v>
      </c>
      <c r="I7" s="22">
        <v>145</v>
      </c>
      <c r="J7" s="4">
        <v>908</v>
      </c>
      <c r="K7" s="20">
        <v>110</v>
      </c>
      <c r="L7" s="6">
        <v>900</v>
      </c>
      <c r="M7" s="22">
        <v>108</v>
      </c>
      <c r="N7" s="4">
        <v>871</v>
      </c>
      <c r="O7" s="22">
        <v>110</v>
      </c>
      <c r="P7" s="4">
        <v>0</v>
      </c>
      <c r="Q7" s="18">
        <v>0</v>
      </c>
      <c r="R7" s="6">
        <v>1075</v>
      </c>
      <c r="S7" s="22">
        <v>120</v>
      </c>
      <c r="T7" s="9">
        <v>1121</v>
      </c>
      <c r="U7" s="22">
        <v>170</v>
      </c>
      <c r="V7" s="9">
        <v>1138</v>
      </c>
      <c r="W7" s="18">
        <v>88</v>
      </c>
      <c r="X7" s="6">
        <v>1114</v>
      </c>
      <c r="Y7" s="22">
        <v>55</v>
      </c>
      <c r="Z7" s="9">
        <v>0</v>
      </c>
      <c r="AA7" s="18">
        <v>0</v>
      </c>
    </row>
    <row r="8" spans="2:27">
      <c r="B8" s="6">
        <v>686</v>
      </c>
      <c r="C8" s="22">
        <v>125</v>
      </c>
      <c r="D8" s="4">
        <v>749</v>
      </c>
      <c r="E8" s="22">
        <v>145</v>
      </c>
      <c r="F8" s="4">
        <v>830</v>
      </c>
      <c r="G8" s="22">
        <v>125</v>
      </c>
      <c r="H8" s="4">
        <v>848</v>
      </c>
      <c r="I8" s="22">
        <v>120</v>
      </c>
      <c r="J8" s="4">
        <v>909</v>
      </c>
      <c r="K8" s="20">
        <v>100</v>
      </c>
      <c r="L8" s="6">
        <v>732</v>
      </c>
      <c r="M8" s="22">
        <v>155</v>
      </c>
      <c r="N8" s="4">
        <v>971</v>
      </c>
      <c r="O8" s="22">
        <v>130</v>
      </c>
      <c r="P8" s="4">
        <v>0</v>
      </c>
      <c r="Q8" s="18">
        <v>0</v>
      </c>
      <c r="R8" s="6">
        <v>1072</v>
      </c>
      <c r="S8" s="22">
        <v>115</v>
      </c>
      <c r="T8" s="9">
        <v>1128</v>
      </c>
      <c r="U8" s="22">
        <v>110</v>
      </c>
      <c r="V8" s="9">
        <v>1127</v>
      </c>
      <c r="W8" s="18">
        <v>135</v>
      </c>
      <c r="X8" s="6">
        <v>1175</v>
      </c>
      <c r="Y8" s="22">
        <v>112</v>
      </c>
      <c r="Z8" s="9">
        <v>0</v>
      </c>
      <c r="AA8" s="18">
        <v>0</v>
      </c>
    </row>
    <row r="9" spans="2:27">
      <c r="B9" s="6">
        <v>692</v>
      </c>
      <c r="C9" s="22">
        <v>125</v>
      </c>
      <c r="D9" s="4">
        <v>772</v>
      </c>
      <c r="E9" s="22">
        <v>130</v>
      </c>
      <c r="F9" s="4">
        <v>744</v>
      </c>
      <c r="G9" s="22">
        <v>150</v>
      </c>
      <c r="H9" s="4">
        <v>763</v>
      </c>
      <c r="I9" s="22">
        <v>165</v>
      </c>
      <c r="J9" s="4">
        <v>899</v>
      </c>
      <c r="K9" s="20">
        <v>96</v>
      </c>
      <c r="L9" s="6">
        <v>974</v>
      </c>
      <c r="M9" s="22">
        <v>150</v>
      </c>
      <c r="N9" s="4">
        <v>972</v>
      </c>
      <c r="O9" s="22">
        <v>145</v>
      </c>
      <c r="P9" s="4">
        <v>0</v>
      </c>
      <c r="Q9" s="18">
        <v>0</v>
      </c>
      <c r="R9" s="6">
        <v>856</v>
      </c>
      <c r="S9" s="22">
        <v>88</v>
      </c>
      <c r="T9" s="9">
        <v>1071</v>
      </c>
      <c r="U9" s="22">
        <v>108</v>
      </c>
      <c r="V9" s="9">
        <v>1052</v>
      </c>
      <c r="W9" s="18">
        <v>80</v>
      </c>
      <c r="X9" s="6">
        <v>1137</v>
      </c>
      <c r="Y9" s="22">
        <v>108</v>
      </c>
      <c r="Z9" s="9">
        <v>0</v>
      </c>
      <c r="AA9" s="18">
        <v>0</v>
      </c>
    </row>
    <row r="10" spans="2:27">
      <c r="B10" s="6">
        <v>705</v>
      </c>
      <c r="C10" s="22">
        <v>135</v>
      </c>
      <c r="D10" s="4">
        <v>770</v>
      </c>
      <c r="E10" s="22">
        <v>125</v>
      </c>
      <c r="F10" s="4">
        <v>846</v>
      </c>
      <c r="G10" s="22">
        <v>80</v>
      </c>
      <c r="H10" s="4">
        <v>0</v>
      </c>
      <c r="I10" s="22">
        <v>0</v>
      </c>
      <c r="J10" s="4">
        <v>898</v>
      </c>
      <c r="K10" s="20">
        <v>100</v>
      </c>
      <c r="L10" s="6">
        <v>965</v>
      </c>
      <c r="M10" s="22">
        <v>130</v>
      </c>
      <c r="N10" s="4">
        <v>997</v>
      </c>
      <c r="O10" s="22">
        <v>150</v>
      </c>
      <c r="P10" s="4">
        <v>0</v>
      </c>
      <c r="Q10" s="18">
        <v>0</v>
      </c>
      <c r="R10" s="6">
        <v>1056</v>
      </c>
      <c r="S10" s="22">
        <v>92</v>
      </c>
      <c r="T10" s="9">
        <v>988</v>
      </c>
      <c r="U10" s="22">
        <v>80</v>
      </c>
      <c r="V10" s="9">
        <v>0</v>
      </c>
      <c r="W10" s="18">
        <v>0</v>
      </c>
      <c r="X10" s="6">
        <v>1174</v>
      </c>
      <c r="Y10" s="22">
        <v>145</v>
      </c>
      <c r="Z10" s="9">
        <v>0</v>
      </c>
      <c r="AA10" s="18">
        <v>0</v>
      </c>
    </row>
    <row r="11" spans="2:27">
      <c r="B11" s="6">
        <v>608</v>
      </c>
      <c r="C11" s="22">
        <v>150</v>
      </c>
      <c r="D11" s="4">
        <v>784</v>
      </c>
      <c r="E11" s="22">
        <v>135</v>
      </c>
      <c r="F11" s="4">
        <v>826</v>
      </c>
      <c r="G11" s="22">
        <v>130</v>
      </c>
      <c r="H11" s="4">
        <v>0</v>
      </c>
      <c r="I11" s="22">
        <v>0</v>
      </c>
      <c r="J11" s="4">
        <v>907</v>
      </c>
      <c r="K11" s="20">
        <v>165</v>
      </c>
      <c r="L11" s="6">
        <v>975</v>
      </c>
      <c r="M11" s="22">
        <v>175</v>
      </c>
      <c r="N11" s="4">
        <v>989</v>
      </c>
      <c r="O11" s="22">
        <v>125</v>
      </c>
      <c r="P11" s="4">
        <v>0</v>
      </c>
      <c r="Q11" s="18">
        <v>0</v>
      </c>
      <c r="R11" s="6">
        <v>1074</v>
      </c>
      <c r="S11" s="22">
        <v>105</v>
      </c>
      <c r="T11" s="9">
        <v>1111</v>
      </c>
      <c r="U11" s="22">
        <v>150</v>
      </c>
      <c r="V11" s="9">
        <v>0</v>
      </c>
      <c r="W11" s="18">
        <v>0</v>
      </c>
      <c r="X11" s="6">
        <v>1161</v>
      </c>
      <c r="Y11" s="22">
        <v>155</v>
      </c>
      <c r="Z11" s="9">
        <v>0</v>
      </c>
      <c r="AA11" s="18">
        <v>0</v>
      </c>
    </row>
    <row r="12" spans="2:27">
      <c r="B12" s="6">
        <v>673</v>
      </c>
      <c r="C12" s="22">
        <v>115</v>
      </c>
      <c r="D12" s="4">
        <v>628</v>
      </c>
      <c r="E12" s="22">
        <v>100</v>
      </c>
      <c r="F12" s="4">
        <v>765</v>
      </c>
      <c r="G12" s="22">
        <v>150</v>
      </c>
      <c r="H12" s="4">
        <v>0</v>
      </c>
      <c r="I12" s="22">
        <v>0</v>
      </c>
      <c r="J12" s="4">
        <v>933</v>
      </c>
      <c r="K12" s="20">
        <v>130</v>
      </c>
      <c r="L12" s="6">
        <v>696</v>
      </c>
      <c r="M12" s="22">
        <v>36</v>
      </c>
      <c r="N12" s="4">
        <v>999</v>
      </c>
      <c r="O12" s="22">
        <v>160</v>
      </c>
      <c r="P12" s="4">
        <v>0</v>
      </c>
      <c r="Q12" s="18">
        <v>0</v>
      </c>
      <c r="R12" s="6">
        <v>1005</v>
      </c>
      <c r="S12" s="22">
        <v>155</v>
      </c>
      <c r="T12" s="9">
        <v>1077</v>
      </c>
      <c r="U12" s="22">
        <v>140</v>
      </c>
      <c r="V12" s="9">
        <v>0</v>
      </c>
      <c r="W12" s="18">
        <v>0</v>
      </c>
      <c r="X12" s="6">
        <v>1151</v>
      </c>
      <c r="Y12" s="22">
        <v>70</v>
      </c>
      <c r="Z12" s="9">
        <v>0</v>
      </c>
      <c r="AA12" s="18">
        <v>0</v>
      </c>
    </row>
    <row r="13" spans="2:27">
      <c r="B13" s="6">
        <v>691</v>
      </c>
      <c r="C13" s="22">
        <v>135</v>
      </c>
      <c r="D13" s="4">
        <v>629</v>
      </c>
      <c r="E13" s="22">
        <v>85</v>
      </c>
      <c r="F13" s="4">
        <v>766</v>
      </c>
      <c r="G13" s="22">
        <v>150</v>
      </c>
      <c r="H13" s="4">
        <v>0</v>
      </c>
      <c r="I13" s="22">
        <v>0</v>
      </c>
      <c r="J13" s="4">
        <v>936</v>
      </c>
      <c r="K13" s="20">
        <v>155</v>
      </c>
      <c r="L13" s="6">
        <v>827</v>
      </c>
      <c r="M13" s="22">
        <v>120</v>
      </c>
      <c r="N13" s="4">
        <v>987</v>
      </c>
      <c r="O13" s="22">
        <v>40</v>
      </c>
      <c r="P13" s="4">
        <v>0</v>
      </c>
      <c r="Q13" s="18">
        <v>0</v>
      </c>
      <c r="R13" s="6">
        <v>1030</v>
      </c>
      <c r="S13" s="22">
        <v>90</v>
      </c>
      <c r="T13" s="9">
        <v>1076</v>
      </c>
      <c r="U13" s="22">
        <v>120</v>
      </c>
      <c r="V13" s="9">
        <v>0</v>
      </c>
      <c r="W13" s="18">
        <v>0</v>
      </c>
      <c r="X13" s="6">
        <v>1172</v>
      </c>
      <c r="Y13" s="22">
        <v>145</v>
      </c>
      <c r="Z13" s="9">
        <v>0</v>
      </c>
      <c r="AA13" s="18">
        <v>0</v>
      </c>
    </row>
    <row r="14" spans="2:27">
      <c r="B14" s="6">
        <v>689</v>
      </c>
      <c r="C14" s="22">
        <v>135</v>
      </c>
      <c r="D14" s="4">
        <v>785</v>
      </c>
      <c r="E14" s="22">
        <v>135</v>
      </c>
      <c r="F14" s="4">
        <v>674</v>
      </c>
      <c r="G14" s="22">
        <v>160</v>
      </c>
      <c r="H14" s="4">
        <v>0</v>
      </c>
      <c r="I14" s="22">
        <v>0</v>
      </c>
      <c r="J14" s="4">
        <v>906</v>
      </c>
      <c r="K14" s="20">
        <v>105</v>
      </c>
      <c r="L14" s="6">
        <v>964</v>
      </c>
      <c r="M14" s="22">
        <v>150</v>
      </c>
      <c r="N14" s="4">
        <v>914</v>
      </c>
      <c r="O14" s="22">
        <v>147</v>
      </c>
      <c r="P14" s="4">
        <v>0</v>
      </c>
      <c r="Q14" s="18">
        <v>0</v>
      </c>
      <c r="R14" s="6">
        <v>1064</v>
      </c>
      <c r="S14" s="22">
        <v>140</v>
      </c>
      <c r="T14" s="9">
        <v>1140</v>
      </c>
      <c r="U14" s="22">
        <v>60</v>
      </c>
      <c r="V14" s="9">
        <v>0</v>
      </c>
      <c r="W14" s="18">
        <v>0</v>
      </c>
      <c r="X14" s="6">
        <v>1152</v>
      </c>
      <c r="Y14" s="22">
        <v>125</v>
      </c>
      <c r="Z14" s="9">
        <v>0</v>
      </c>
      <c r="AA14" s="18">
        <v>0</v>
      </c>
    </row>
    <row r="15" spans="2:27">
      <c r="B15" s="6">
        <v>596</v>
      </c>
      <c r="C15" s="22">
        <v>160</v>
      </c>
      <c r="D15" s="4">
        <v>777</v>
      </c>
      <c r="E15" s="22">
        <v>125</v>
      </c>
      <c r="F15" s="4">
        <v>669</v>
      </c>
      <c r="G15" s="22">
        <v>155</v>
      </c>
      <c r="H15" s="4">
        <v>0</v>
      </c>
      <c r="I15" s="22">
        <v>0</v>
      </c>
      <c r="J15" s="4">
        <v>905</v>
      </c>
      <c r="K15" s="20">
        <v>140</v>
      </c>
      <c r="L15" s="6">
        <v>968</v>
      </c>
      <c r="M15" s="22">
        <v>120</v>
      </c>
      <c r="N15" s="4">
        <v>915</v>
      </c>
      <c r="O15" s="22">
        <v>154</v>
      </c>
      <c r="P15" s="4">
        <v>0</v>
      </c>
      <c r="Q15" s="18">
        <v>0</v>
      </c>
      <c r="R15" s="6">
        <v>1085</v>
      </c>
      <c r="S15" s="22">
        <v>95</v>
      </c>
      <c r="T15" s="9">
        <v>1141</v>
      </c>
      <c r="U15" s="22">
        <v>100</v>
      </c>
      <c r="V15" s="9">
        <v>0</v>
      </c>
      <c r="W15" s="18">
        <v>0</v>
      </c>
      <c r="X15" s="6">
        <v>1120</v>
      </c>
      <c r="Y15" s="22">
        <v>125</v>
      </c>
      <c r="Z15" s="9">
        <v>0</v>
      </c>
      <c r="AA15" s="18">
        <v>0</v>
      </c>
    </row>
    <row r="16" spans="2:27">
      <c r="B16" s="6">
        <v>745</v>
      </c>
      <c r="C16" s="22">
        <v>145</v>
      </c>
      <c r="D16" s="4">
        <v>832</v>
      </c>
      <c r="E16" s="22">
        <v>130</v>
      </c>
      <c r="F16" s="4">
        <v>646</v>
      </c>
      <c r="G16" s="22">
        <v>132</v>
      </c>
      <c r="H16" s="4">
        <v>0</v>
      </c>
      <c r="I16" s="22">
        <v>0</v>
      </c>
      <c r="J16" s="4">
        <v>761</v>
      </c>
      <c r="K16" s="20">
        <v>170</v>
      </c>
      <c r="L16" s="6">
        <v>976</v>
      </c>
      <c r="M16" s="22">
        <v>150</v>
      </c>
      <c r="N16" s="4">
        <v>1004</v>
      </c>
      <c r="O16" s="22">
        <v>115</v>
      </c>
      <c r="P16" s="4">
        <v>0</v>
      </c>
      <c r="Q16" s="18">
        <v>0</v>
      </c>
      <c r="R16" s="6">
        <v>1060</v>
      </c>
      <c r="S16" s="22">
        <v>140</v>
      </c>
      <c r="T16" s="9">
        <v>1143</v>
      </c>
      <c r="U16" s="22">
        <v>145</v>
      </c>
      <c r="V16" s="9">
        <v>0</v>
      </c>
      <c r="W16" s="18">
        <v>0</v>
      </c>
      <c r="X16" s="6">
        <v>1177</v>
      </c>
      <c r="Y16" s="22">
        <v>104</v>
      </c>
      <c r="Z16" s="9">
        <v>0</v>
      </c>
      <c r="AA16" s="18">
        <v>0</v>
      </c>
    </row>
    <row r="17" spans="2:27">
      <c r="B17" s="6">
        <v>731</v>
      </c>
      <c r="C17" s="22">
        <v>140</v>
      </c>
      <c r="D17" s="4">
        <v>794</v>
      </c>
      <c r="E17" s="22">
        <v>155</v>
      </c>
      <c r="F17" s="4">
        <v>647</v>
      </c>
      <c r="G17" s="22">
        <v>156</v>
      </c>
      <c r="H17" s="4">
        <v>0</v>
      </c>
      <c r="I17" s="22">
        <v>0</v>
      </c>
      <c r="J17" s="4">
        <v>829</v>
      </c>
      <c r="K17" s="20">
        <v>115</v>
      </c>
      <c r="L17" s="6">
        <v>963</v>
      </c>
      <c r="M17" s="22">
        <v>165</v>
      </c>
      <c r="N17" s="4">
        <v>1024</v>
      </c>
      <c r="O17" s="22">
        <v>110</v>
      </c>
      <c r="P17" s="4">
        <v>0</v>
      </c>
      <c r="Q17" s="18">
        <v>0</v>
      </c>
      <c r="R17" s="6">
        <v>1083</v>
      </c>
      <c r="S17" s="22">
        <v>90</v>
      </c>
      <c r="T17" s="9">
        <v>1125</v>
      </c>
      <c r="U17" s="22">
        <v>115</v>
      </c>
      <c r="V17" s="9">
        <v>0</v>
      </c>
      <c r="W17" s="18">
        <v>0</v>
      </c>
      <c r="X17" s="6">
        <v>1160</v>
      </c>
      <c r="Y17" s="22">
        <v>115</v>
      </c>
      <c r="Z17" s="9">
        <v>0</v>
      </c>
      <c r="AA17" s="18">
        <v>0</v>
      </c>
    </row>
    <row r="18" spans="2:27">
      <c r="B18" s="6">
        <v>740</v>
      </c>
      <c r="C18" s="22">
        <v>124</v>
      </c>
      <c r="D18" s="4">
        <v>792</v>
      </c>
      <c r="E18" s="22">
        <v>155</v>
      </c>
      <c r="F18" s="4">
        <v>649</v>
      </c>
      <c r="G18" s="22">
        <v>120</v>
      </c>
      <c r="H18" s="4">
        <v>0</v>
      </c>
      <c r="I18" s="22">
        <v>0</v>
      </c>
      <c r="J18" s="4">
        <v>869</v>
      </c>
      <c r="K18" s="20">
        <v>125</v>
      </c>
      <c r="L18" s="6">
        <v>969</v>
      </c>
      <c r="M18" s="22">
        <v>155</v>
      </c>
      <c r="N18" s="4">
        <v>973</v>
      </c>
      <c r="O18" s="22">
        <v>130</v>
      </c>
      <c r="P18" s="4">
        <v>0</v>
      </c>
      <c r="Q18" s="18">
        <v>0</v>
      </c>
      <c r="R18" s="6">
        <v>1084</v>
      </c>
      <c r="S18" s="22">
        <v>135</v>
      </c>
      <c r="T18" s="9">
        <v>960</v>
      </c>
      <c r="U18" s="22">
        <v>85</v>
      </c>
      <c r="V18" s="9">
        <v>0</v>
      </c>
      <c r="W18" s="18">
        <v>0</v>
      </c>
      <c r="X18" s="6">
        <v>1159</v>
      </c>
      <c r="Y18" s="22">
        <v>80</v>
      </c>
      <c r="Z18" s="9">
        <v>0</v>
      </c>
      <c r="AA18" s="18">
        <v>0</v>
      </c>
    </row>
    <row r="19" spans="2:27">
      <c r="B19" s="6">
        <v>733</v>
      </c>
      <c r="C19" s="22">
        <v>115</v>
      </c>
      <c r="D19" s="4">
        <v>800</v>
      </c>
      <c r="E19" s="22">
        <v>110</v>
      </c>
      <c r="F19" s="4">
        <v>634</v>
      </c>
      <c r="G19" s="22">
        <v>108</v>
      </c>
      <c r="H19" s="4">
        <v>0</v>
      </c>
      <c r="I19" s="22">
        <v>0</v>
      </c>
      <c r="J19" s="4">
        <v>858</v>
      </c>
      <c r="K19" s="20">
        <v>90</v>
      </c>
      <c r="L19" s="6">
        <v>977</v>
      </c>
      <c r="M19" s="22">
        <v>140</v>
      </c>
      <c r="N19" s="4">
        <v>910</v>
      </c>
      <c r="O19" s="22">
        <v>70</v>
      </c>
      <c r="P19" s="4">
        <v>0</v>
      </c>
      <c r="Q19" s="18">
        <v>0</v>
      </c>
      <c r="R19" s="6">
        <v>1061</v>
      </c>
      <c r="S19" s="22">
        <v>125</v>
      </c>
      <c r="T19" s="9">
        <v>1095</v>
      </c>
      <c r="U19" s="22">
        <v>60</v>
      </c>
      <c r="V19" s="9">
        <v>0</v>
      </c>
      <c r="W19" s="18">
        <v>0</v>
      </c>
      <c r="X19" s="6">
        <v>1166</v>
      </c>
      <c r="Y19" s="22">
        <v>145</v>
      </c>
      <c r="Z19" s="9">
        <v>0</v>
      </c>
      <c r="AA19" s="18">
        <v>0</v>
      </c>
    </row>
    <row r="20" spans="2:27">
      <c r="B20" s="6">
        <v>759</v>
      </c>
      <c r="C20" s="22">
        <v>170</v>
      </c>
      <c r="D20" s="4">
        <v>786</v>
      </c>
      <c r="E20" s="22">
        <v>135</v>
      </c>
      <c r="F20" s="4">
        <v>633</v>
      </c>
      <c r="G20" s="22">
        <v>55</v>
      </c>
      <c r="H20" s="4">
        <v>0</v>
      </c>
      <c r="I20" s="22">
        <v>0</v>
      </c>
      <c r="J20" s="4">
        <v>839</v>
      </c>
      <c r="K20" s="20">
        <v>72</v>
      </c>
      <c r="L20" s="6">
        <v>945</v>
      </c>
      <c r="M20" s="22">
        <v>135</v>
      </c>
      <c r="N20" s="4">
        <v>913</v>
      </c>
      <c r="O20" s="22">
        <v>84</v>
      </c>
      <c r="P20" s="4">
        <v>0</v>
      </c>
      <c r="Q20" s="18">
        <v>0</v>
      </c>
      <c r="R20" s="6">
        <v>1063</v>
      </c>
      <c r="S20" s="22">
        <v>125</v>
      </c>
      <c r="T20" s="9">
        <v>1117</v>
      </c>
      <c r="U20" s="22">
        <v>115</v>
      </c>
      <c r="V20" s="9">
        <v>0</v>
      </c>
      <c r="W20" s="18">
        <v>0</v>
      </c>
      <c r="X20" s="6">
        <v>1147</v>
      </c>
      <c r="Y20" s="22">
        <v>170</v>
      </c>
      <c r="Z20" s="9">
        <v>0</v>
      </c>
      <c r="AA20" s="18">
        <v>0</v>
      </c>
    </row>
    <row r="21" spans="2:27">
      <c r="B21" s="6">
        <v>737</v>
      </c>
      <c r="C21" s="22">
        <v>145</v>
      </c>
      <c r="D21" s="4">
        <v>0</v>
      </c>
      <c r="E21" s="22">
        <v>0</v>
      </c>
      <c r="F21" s="4">
        <v>787</v>
      </c>
      <c r="G21" s="22">
        <v>115</v>
      </c>
      <c r="H21" s="4">
        <v>0</v>
      </c>
      <c r="I21" s="22">
        <v>0</v>
      </c>
      <c r="J21" s="4">
        <v>868</v>
      </c>
      <c r="K21" s="20">
        <v>120</v>
      </c>
      <c r="L21" s="6">
        <v>967</v>
      </c>
      <c r="M21" s="22">
        <v>130</v>
      </c>
      <c r="N21" s="4">
        <v>937</v>
      </c>
      <c r="O21" s="22">
        <v>170</v>
      </c>
      <c r="P21" s="4">
        <v>0</v>
      </c>
      <c r="Q21" s="18">
        <v>0</v>
      </c>
      <c r="R21" s="6">
        <v>1062</v>
      </c>
      <c r="S21" s="22">
        <v>125</v>
      </c>
      <c r="T21" s="9">
        <v>1115</v>
      </c>
      <c r="U21" s="22">
        <v>110</v>
      </c>
      <c r="V21" s="9">
        <v>0</v>
      </c>
      <c r="W21" s="18">
        <v>0</v>
      </c>
      <c r="X21" s="6">
        <v>1164</v>
      </c>
      <c r="Y21" s="22">
        <v>90</v>
      </c>
      <c r="Z21" s="9">
        <v>0</v>
      </c>
      <c r="AA21" s="18">
        <v>0</v>
      </c>
    </row>
    <row r="22" spans="2:27">
      <c r="B22" s="6">
        <v>721</v>
      </c>
      <c r="C22" s="22">
        <v>130</v>
      </c>
      <c r="D22" s="4">
        <v>0</v>
      </c>
      <c r="E22" s="22">
        <v>0</v>
      </c>
      <c r="F22" s="4">
        <v>726</v>
      </c>
      <c r="G22" s="22">
        <v>170</v>
      </c>
      <c r="H22" s="4">
        <v>0</v>
      </c>
      <c r="I22" s="22">
        <v>0</v>
      </c>
      <c r="J22" s="4">
        <v>660</v>
      </c>
      <c r="K22" s="20">
        <v>165</v>
      </c>
      <c r="L22" s="6">
        <v>966</v>
      </c>
      <c r="M22" s="22">
        <v>150</v>
      </c>
      <c r="N22" s="4">
        <v>1037</v>
      </c>
      <c r="O22" s="22">
        <v>90</v>
      </c>
      <c r="P22" s="4">
        <v>0</v>
      </c>
      <c r="Q22" s="18">
        <v>0</v>
      </c>
      <c r="R22" s="6">
        <v>1070</v>
      </c>
      <c r="S22" s="22">
        <v>120</v>
      </c>
      <c r="T22" s="9">
        <v>1113</v>
      </c>
      <c r="U22" s="22">
        <v>154</v>
      </c>
      <c r="V22" s="9">
        <v>0</v>
      </c>
      <c r="W22" s="18">
        <v>0</v>
      </c>
      <c r="X22" s="6">
        <v>1176</v>
      </c>
      <c r="Y22" s="22">
        <v>68</v>
      </c>
      <c r="Z22" s="9">
        <v>0</v>
      </c>
      <c r="AA22" s="18">
        <v>0</v>
      </c>
    </row>
    <row r="23" spans="2:27">
      <c r="B23" s="6">
        <v>719</v>
      </c>
      <c r="C23" s="22">
        <v>125</v>
      </c>
      <c r="D23" s="4">
        <v>0</v>
      </c>
      <c r="E23" s="22">
        <v>0</v>
      </c>
      <c r="F23" s="4">
        <v>879</v>
      </c>
      <c r="G23" s="22">
        <v>125</v>
      </c>
      <c r="H23" s="4">
        <v>0</v>
      </c>
      <c r="I23" s="22">
        <v>0</v>
      </c>
      <c r="J23" s="4">
        <v>889</v>
      </c>
      <c r="K23" s="20">
        <v>155</v>
      </c>
      <c r="L23" s="6">
        <v>947</v>
      </c>
      <c r="M23" s="22">
        <v>135</v>
      </c>
      <c r="N23" s="4">
        <v>1006</v>
      </c>
      <c r="O23" s="22">
        <v>130</v>
      </c>
      <c r="P23" s="4">
        <v>0</v>
      </c>
      <c r="Q23" s="18">
        <v>0</v>
      </c>
      <c r="R23" s="6">
        <v>1092</v>
      </c>
      <c r="S23" s="22">
        <v>145</v>
      </c>
      <c r="T23" s="9">
        <v>1139</v>
      </c>
      <c r="U23" s="22">
        <v>120</v>
      </c>
      <c r="V23" s="9">
        <v>0</v>
      </c>
      <c r="W23" s="18">
        <v>0</v>
      </c>
      <c r="X23" s="6">
        <v>1163</v>
      </c>
      <c r="Y23" s="22">
        <v>222</v>
      </c>
      <c r="Z23" s="9">
        <v>0</v>
      </c>
      <c r="AA23" s="18">
        <v>0</v>
      </c>
    </row>
    <row r="24" spans="2:27">
      <c r="B24" s="6">
        <v>739</v>
      </c>
      <c r="C24" s="22">
        <v>76</v>
      </c>
      <c r="D24" s="4">
        <v>0</v>
      </c>
      <c r="E24" s="22">
        <v>0</v>
      </c>
      <c r="F24" s="4">
        <v>837</v>
      </c>
      <c r="G24" s="22">
        <v>90</v>
      </c>
      <c r="H24" s="4">
        <v>0</v>
      </c>
      <c r="I24" s="22">
        <v>0</v>
      </c>
      <c r="J24" s="4">
        <v>847</v>
      </c>
      <c r="K24" s="20">
        <v>110</v>
      </c>
      <c r="L24" s="6">
        <v>946</v>
      </c>
      <c r="M24" s="22">
        <v>130</v>
      </c>
      <c r="N24" s="4">
        <v>998</v>
      </c>
      <c r="O24" s="22">
        <v>105</v>
      </c>
      <c r="P24" s="4">
        <v>0</v>
      </c>
      <c r="Q24" s="18">
        <v>0</v>
      </c>
      <c r="R24" s="6">
        <v>1059</v>
      </c>
      <c r="S24" s="22">
        <v>140</v>
      </c>
      <c r="T24" s="9">
        <v>1044</v>
      </c>
      <c r="U24" s="22">
        <v>144</v>
      </c>
      <c r="V24" s="9">
        <v>0</v>
      </c>
      <c r="W24" s="18">
        <v>0</v>
      </c>
      <c r="X24" s="6">
        <v>1218</v>
      </c>
      <c r="Y24" s="22">
        <v>95</v>
      </c>
      <c r="Z24" s="9">
        <v>0</v>
      </c>
      <c r="AA24" s="18">
        <v>0</v>
      </c>
    </row>
    <row r="25" spans="2:27">
      <c r="B25" s="6">
        <v>755</v>
      </c>
      <c r="C25" s="22">
        <v>155</v>
      </c>
      <c r="D25" s="4">
        <v>0</v>
      </c>
      <c r="E25" s="22">
        <v>0</v>
      </c>
      <c r="F25" s="4">
        <v>880</v>
      </c>
      <c r="G25" s="22">
        <v>125</v>
      </c>
      <c r="H25" s="4">
        <v>0</v>
      </c>
      <c r="I25" s="22">
        <v>0</v>
      </c>
      <c r="J25" s="4">
        <v>881</v>
      </c>
      <c r="K25" s="20">
        <v>110</v>
      </c>
      <c r="L25" s="6">
        <v>978</v>
      </c>
      <c r="M25" s="22">
        <v>150</v>
      </c>
      <c r="N25" s="4">
        <v>799</v>
      </c>
      <c r="O25" s="22">
        <v>95</v>
      </c>
      <c r="P25" s="4">
        <v>0</v>
      </c>
      <c r="Q25" s="18">
        <v>0</v>
      </c>
      <c r="R25" s="6">
        <v>872</v>
      </c>
      <c r="S25" s="22">
        <v>75</v>
      </c>
      <c r="T25" s="9">
        <v>1104</v>
      </c>
      <c r="U25" s="22">
        <v>125</v>
      </c>
      <c r="V25" s="9">
        <v>0</v>
      </c>
      <c r="W25" s="18">
        <v>0</v>
      </c>
      <c r="X25" s="6">
        <v>1219</v>
      </c>
      <c r="Y25" s="22">
        <v>140</v>
      </c>
      <c r="Z25" s="9">
        <v>0</v>
      </c>
      <c r="AA25" s="18">
        <v>0</v>
      </c>
    </row>
    <row r="26" spans="2:27">
      <c r="B26" s="6">
        <v>693</v>
      </c>
      <c r="C26" s="22">
        <v>125</v>
      </c>
      <c r="D26" s="4">
        <v>0</v>
      </c>
      <c r="E26" s="22">
        <v>0</v>
      </c>
      <c r="F26" s="4">
        <v>886</v>
      </c>
      <c r="G26" s="22">
        <v>135</v>
      </c>
      <c r="H26" s="4">
        <v>0</v>
      </c>
      <c r="I26" s="22">
        <v>0</v>
      </c>
      <c r="J26" s="4">
        <v>882</v>
      </c>
      <c r="K26" s="20">
        <v>150</v>
      </c>
      <c r="L26" s="6">
        <v>990</v>
      </c>
      <c r="M26" s="22">
        <v>140</v>
      </c>
      <c r="N26" s="4">
        <v>986</v>
      </c>
      <c r="O26" s="22">
        <v>90</v>
      </c>
      <c r="P26" s="4">
        <v>0</v>
      </c>
      <c r="Q26" s="18">
        <v>0</v>
      </c>
      <c r="R26" s="6">
        <v>1097</v>
      </c>
      <c r="S26" s="22">
        <v>85</v>
      </c>
      <c r="T26" s="9">
        <v>1093</v>
      </c>
      <c r="U26" s="22">
        <v>100</v>
      </c>
      <c r="V26" s="9">
        <v>0</v>
      </c>
      <c r="W26" s="18">
        <v>0</v>
      </c>
      <c r="X26" s="6">
        <v>1149</v>
      </c>
      <c r="Y26" s="22">
        <v>175</v>
      </c>
      <c r="Z26" s="9">
        <v>0</v>
      </c>
      <c r="AA26" s="18">
        <v>0</v>
      </c>
    </row>
    <row r="27" spans="2:27">
      <c r="B27" s="6">
        <v>760</v>
      </c>
      <c r="C27" s="22">
        <v>115</v>
      </c>
      <c r="D27" s="4">
        <v>0</v>
      </c>
      <c r="E27" s="22">
        <v>0</v>
      </c>
      <c r="F27" s="4">
        <v>764</v>
      </c>
      <c r="G27" s="22">
        <v>150</v>
      </c>
      <c r="H27" s="4">
        <v>0</v>
      </c>
      <c r="I27" s="22">
        <v>0</v>
      </c>
      <c r="J27" s="4">
        <v>885</v>
      </c>
      <c r="K27" s="20">
        <v>155</v>
      </c>
      <c r="L27" s="6">
        <v>991</v>
      </c>
      <c r="M27" s="22">
        <v>150</v>
      </c>
      <c r="N27" s="4">
        <v>1000</v>
      </c>
      <c r="O27" s="22">
        <v>135</v>
      </c>
      <c r="P27" s="4">
        <v>0</v>
      </c>
      <c r="Q27" s="18">
        <v>0</v>
      </c>
      <c r="R27" s="6">
        <v>1099</v>
      </c>
      <c r="S27" s="22">
        <v>135</v>
      </c>
      <c r="T27" s="9">
        <v>948</v>
      </c>
      <c r="U27" s="22">
        <v>140</v>
      </c>
      <c r="V27" s="9">
        <v>0</v>
      </c>
      <c r="W27" s="18">
        <v>0</v>
      </c>
      <c r="X27" s="6">
        <v>1217</v>
      </c>
      <c r="Y27" s="22">
        <v>140</v>
      </c>
      <c r="Z27" s="9">
        <v>0</v>
      </c>
      <c r="AA27" s="18">
        <v>0</v>
      </c>
    </row>
    <row r="28" spans="2:27">
      <c r="B28" s="6">
        <v>779</v>
      </c>
      <c r="C28" s="22">
        <v>145</v>
      </c>
      <c r="D28" s="4">
        <v>0</v>
      </c>
      <c r="E28" s="22">
        <v>0</v>
      </c>
      <c r="F28" s="4">
        <v>768</v>
      </c>
      <c r="G28" s="22">
        <v>150</v>
      </c>
      <c r="H28" s="4">
        <v>0</v>
      </c>
      <c r="I28" s="22">
        <v>0</v>
      </c>
      <c r="J28" s="4">
        <v>883</v>
      </c>
      <c r="K28" s="20">
        <v>155</v>
      </c>
      <c r="L28" s="6">
        <v>992</v>
      </c>
      <c r="M28" s="22">
        <v>90</v>
      </c>
      <c r="N28" s="4">
        <v>916</v>
      </c>
      <c r="O28" s="22">
        <v>154</v>
      </c>
      <c r="P28" s="4">
        <v>0</v>
      </c>
      <c r="Q28" s="18">
        <v>0</v>
      </c>
      <c r="R28" s="6">
        <v>1112</v>
      </c>
      <c r="S28" s="22">
        <v>140</v>
      </c>
      <c r="T28" s="9">
        <v>1066</v>
      </c>
      <c r="U28" s="22">
        <v>140</v>
      </c>
      <c r="V28" s="9">
        <v>0</v>
      </c>
      <c r="W28" s="18">
        <v>0</v>
      </c>
      <c r="X28" s="6">
        <v>1210</v>
      </c>
      <c r="Y28" s="22">
        <v>120</v>
      </c>
      <c r="Z28" s="9">
        <v>0</v>
      </c>
      <c r="AA28" s="18">
        <v>0</v>
      </c>
    </row>
    <row r="29" spans="2:27">
      <c r="B29" s="6">
        <v>778</v>
      </c>
      <c r="C29" s="22">
        <v>145</v>
      </c>
      <c r="D29" s="4">
        <v>0</v>
      </c>
      <c r="E29" s="22">
        <v>0</v>
      </c>
      <c r="F29" s="4">
        <v>877</v>
      </c>
      <c r="G29" s="22">
        <v>108</v>
      </c>
      <c r="H29" s="4">
        <v>0</v>
      </c>
      <c r="I29" s="22">
        <v>0</v>
      </c>
      <c r="J29" s="4">
        <v>884</v>
      </c>
      <c r="K29" s="20">
        <v>115</v>
      </c>
      <c r="L29" s="6">
        <v>993</v>
      </c>
      <c r="M29" s="22">
        <v>140</v>
      </c>
      <c r="N29" s="4">
        <v>1026</v>
      </c>
      <c r="O29" s="22">
        <v>160</v>
      </c>
      <c r="P29" s="4">
        <v>0</v>
      </c>
      <c r="Q29" s="18">
        <v>0</v>
      </c>
      <c r="R29" s="6">
        <v>1065</v>
      </c>
      <c r="S29" s="22">
        <v>140</v>
      </c>
      <c r="T29" s="9">
        <v>1098</v>
      </c>
      <c r="U29" s="22">
        <v>130</v>
      </c>
      <c r="V29" s="9">
        <v>0</v>
      </c>
      <c r="W29" s="18">
        <v>0</v>
      </c>
      <c r="X29" s="6">
        <v>1197</v>
      </c>
      <c r="Y29" s="22">
        <v>100</v>
      </c>
      <c r="Z29" s="9">
        <v>0</v>
      </c>
      <c r="AA29" s="18">
        <v>0</v>
      </c>
    </row>
    <row r="30" spans="2:27">
      <c r="B30" s="6">
        <v>758</v>
      </c>
      <c r="C30" s="22">
        <v>120</v>
      </c>
      <c r="D30" s="4">
        <v>0</v>
      </c>
      <c r="E30" s="22">
        <v>0</v>
      </c>
      <c r="F30" s="4">
        <v>876</v>
      </c>
      <c r="G30" s="22">
        <v>108</v>
      </c>
      <c r="H30" s="4">
        <v>0</v>
      </c>
      <c r="I30" s="22">
        <v>0</v>
      </c>
      <c r="J30" s="4">
        <v>934</v>
      </c>
      <c r="K30" s="20">
        <v>160</v>
      </c>
      <c r="L30" s="6">
        <v>994</v>
      </c>
      <c r="M30" s="22">
        <v>125</v>
      </c>
      <c r="N30" s="4">
        <v>1031</v>
      </c>
      <c r="O30" s="22">
        <v>130</v>
      </c>
      <c r="P30" s="4">
        <v>0</v>
      </c>
      <c r="Q30" s="18">
        <v>0</v>
      </c>
      <c r="R30" s="6">
        <v>1089</v>
      </c>
      <c r="S30" s="22">
        <v>145</v>
      </c>
      <c r="T30" s="9">
        <v>1036</v>
      </c>
      <c r="U30" s="22">
        <v>110</v>
      </c>
      <c r="V30" s="9">
        <v>0</v>
      </c>
      <c r="W30" s="18">
        <v>0</v>
      </c>
      <c r="X30" s="6">
        <v>1009</v>
      </c>
      <c r="Y30" s="22">
        <v>105</v>
      </c>
      <c r="Z30" s="9">
        <v>0</v>
      </c>
      <c r="AA30" s="18">
        <v>0</v>
      </c>
    </row>
    <row r="31" spans="2:27">
      <c r="B31" s="6">
        <v>622</v>
      </c>
      <c r="C31" s="22">
        <v>130</v>
      </c>
      <c r="D31" s="4">
        <v>0</v>
      </c>
      <c r="E31" s="22">
        <v>0</v>
      </c>
      <c r="F31" s="4">
        <v>840</v>
      </c>
      <c r="G31" s="22">
        <v>108</v>
      </c>
      <c r="H31" s="4">
        <v>0</v>
      </c>
      <c r="I31" s="22">
        <v>0</v>
      </c>
      <c r="J31" s="4">
        <v>887</v>
      </c>
      <c r="K31" s="20">
        <v>145</v>
      </c>
      <c r="L31" s="6">
        <v>995</v>
      </c>
      <c r="M31" s="22">
        <v>145</v>
      </c>
      <c r="N31" s="4">
        <v>1039</v>
      </c>
      <c r="O31" s="22">
        <v>135</v>
      </c>
      <c r="P31" s="4">
        <v>0</v>
      </c>
      <c r="Q31" s="18">
        <v>0</v>
      </c>
      <c r="R31" s="6">
        <v>1069</v>
      </c>
      <c r="S31" s="22">
        <v>92</v>
      </c>
      <c r="T31" s="9">
        <v>1144</v>
      </c>
      <c r="U31" s="22">
        <v>150</v>
      </c>
      <c r="V31" s="9">
        <v>0</v>
      </c>
      <c r="W31" s="18">
        <v>0</v>
      </c>
      <c r="X31" s="6">
        <v>1068</v>
      </c>
      <c r="Y31" s="22">
        <v>135</v>
      </c>
      <c r="Z31" s="9">
        <v>0</v>
      </c>
      <c r="AA31" s="18">
        <v>0</v>
      </c>
    </row>
    <row r="32" spans="2:27">
      <c r="B32" s="6">
        <v>743</v>
      </c>
      <c r="C32" s="22">
        <v>170</v>
      </c>
      <c r="D32" s="4">
        <v>0</v>
      </c>
      <c r="E32" s="22">
        <v>0</v>
      </c>
      <c r="F32" s="4">
        <v>616</v>
      </c>
      <c r="G32" s="22">
        <v>110</v>
      </c>
      <c r="H32" s="4">
        <v>0</v>
      </c>
      <c r="I32" s="22">
        <v>0</v>
      </c>
      <c r="J32" s="4">
        <v>875</v>
      </c>
      <c r="K32" s="20">
        <v>124</v>
      </c>
      <c r="L32" s="6">
        <v>996</v>
      </c>
      <c r="M32" s="22">
        <v>160</v>
      </c>
      <c r="N32" s="4">
        <v>1027</v>
      </c>
      <c r="O32" s="22">
        <v>155</v>
      </c>
      <c r="P32" s="4">
        <v>0</v>
      </c>
      <c r="Q32" s="18">
        <v>0</v>
      </c>
      <c r="R32" s="6">
        <v>1087</v>
      </c>
      <c r="S32" s="22">
        <v>124</v>
      </c>
      <c r="T32" s="9">
        <v>191</v>
      </c>
      <c r="U32" s="22">
        <v>110</v>
      </c>
      <c r="V32" s="9">
        <v>0</v>
      </c>
      <c r="W32" s="18">
        <v>0</v>
      </c>
      <c r="X32" s="6">
        <v>1195</v>
      </c>
      <c r="Y32" s="22">
        <v>90</v>
      </c>
      <c r="Z32" s="9">
        <v>0</v>
      </c>
      <c r="AA32" s="18">
        <v>0</v>
      </c>
    </row>
    <row r="33" spans="2:32">
      <c r="B33" s="6">
        <v>623</v>
      </c>
      <c r="C33" s="22">
        <v>150</v>
      </c>
      <c r="D33" s="4">
        <v>0</v>
      </c>
      <c r="E33" s="22">
        <v>0</v>
      </c>
      <c r="F33" s="4">
        <v>931</v>
      </c>
      <c r="G33" s="22">
        <v>80</v>
      </c>
      <c r="H33" s="4">
        <v>0</v>
      </c>
      <c r="I33" s="22">
        <v>0</v>
      </c>
      <c r="J33" s="4">
        <v>890</v>
      </c>
      <c r="K33" s="20">
        <v>160</v>
      </c>
      <c r="L33" s="6">
        <v>970</v>
      </c>
      <c r="M33" s="22">
        <v>150</v>
      </c>
      <c r="N33" s="4">
        <v>1025</v>
      </c>
      <c r="O33" s="22">
        <v>150</v>
      </c>
      <c r="P33" s="4">
        <v>0</v>
      </c>
      <c r="Q33" s="18">
        <v>0</v>
      </c>
      <c r="R33" s="6">
        <v>1086</v>
      </c>
      <c r="S33" s="22">
        <v>112</v>
      </c>
      <c r="T33" s="50">
        <v>1124</v>
      </c>
      <c r="U33" s="51">
        <v>149</v>
      </c>
      <c r="V33" s="9">
        <v>0</v>
      </c>
      <c r="W33" s="18">
        <v>0</v>
      </c>
      <c r="X33" s="6">
        <v>1173</v>
      </c>
      <c r="Y33" s="22">
        <v>145</v>
      </c>
      <c r="Z33" s="9">
        <v>0</v>
      </c>
      <c r="AA33" s="18">
        <v>0</v>
      </c>
    </row>
    <row r="34" spans="2:32">
      <c r="B34" s="6">
        <v>729</v>
      </c>
      <c r="C34" s="22">
        <v>135</v>
      </c>
      <c r="D34" s="4">
        <v>0</v>
      </c>
      <c r="E34" s="22">
        <v>0</v>
      </c>
      <c r="F34" s="4">
        <v>925</v>
      </c>
      <c r="G34" s="22">
        <v>150</v>
      </c>
      <c r="H34" s="4">
        <v>0</v>
      </c>
      <c r="I34" s="22">
        <v>0</v>
      </c>
      <c r="J34" s="4">
        <v>893</v>
      </c>
      <c r="K34" s="20">
        <v>165</v>
      </c>
      <c r="L34" s="6">
        <v>961</v>
      </c>
      <c r="M34" s="22">
        <v>155</v>
      </c>
      <c r="N34" s="4">
        <v>949</v>
      </c>
      <c r="O34" s="22">
        <v>154</v>
      </c>
      <c r="P34" s="4">
        <v>0</v>
      </c>
      <c r="Q34" s="18">
        <v>0</v>
      </c>
      <c r="R34" s="6">
        <v>1094</v>
      </c>
      <c r="S34" s="22">
        <v>130</v>
      </c>
      <c r="T34" s="9">
        <v>1142</v>
      </c>
      <c r="U34" s="22">
        <v>95</v>
      </c>
      <c r="V34" s="9">
        <v>0</v>
      </c>
      <c r="W34" s="18">
        <v>0</v>
      </c>
      <c r="X34" s="6">
        <v>1226</v>
      </c>
      <c r="Y34" s="22">
        <v>130</v>
      </c>
      <c r="Z34" s="9">
        <v>0</v>
      </c>
      <c r="AA34" s="18">
        <v>0</v>
      </c>
    </row>
    <row r="35" spans="2:32">
      <c r="B35" s="6">
        <v>748</v>
      </c>
      <c r="C35" s="22">
        <v>125</v>
      </c>
      <c r="D35" s="4">
        <v>0</v>
      </c>
      <c r="E35" s="22">
        <v>0</v>
      </c>
      <c r="F35" s="4">
        <v>870</v>
      </c>
      <c r="G35" s="22">
        <v>145</v>
      </c>
      <c r="H35" s="4">
        <v>0</v>
      </c>
      <c r="I35" s="22">
        <v>0</v>
      </c>
      <c r="J35" s="4">
        <v>891</v>
      </c>
      <c r="K35" s="20">
        <v>155</v>
      </c>
      <c r="L35" s="6">
        <v>841</v>
      </c>
      <c r="M35" s="22">
        <v>108</v>
      </c>
      <c r="N35" s="4">
        <v>1028</v>
      </c>
      <c r="O35" s="22">
        <v>140</v>
      </c>
      <c r="P35" s="4">
        <v>0</v>
      </c>
      <c r="Q35" s="18">
        <v>0</v>
      </c>
      <c r="R35" s="6">
        <v>950</v>
      </c>
      <c r="S35" s="22">
        <v>168</v>
      </c>
      <c r="T35" s="9">
        <v>1153</v>
      </c>
      <c r="U35" s="22">
        <v>95</v>
      </c>
      <c r="V35" s="9">
        <v>0</v>
      </c>
      <c r="W35" s="18">
        <v>0</v>
      </c>
      <c r="X35" s="6">
        <v>1227</v>
      </c>
      <c r="Y35" s="22">
        <v>80</v>
      </c>
      <c r="Z35" s="9">
        <v>0</v>
      </c>
      <c r="AA35" s="18">
        <v>0</v>
      </c>
    </row>
    <row r="36" spans="2:32" ht="15.75" thickBot="1">
      <c r="B36" s="6">
        <v>672</v>
      </c>
      <c r="C36" s="22">
        <v>150</v>
      </c>
      <c r="D36" s="4">
        <v>0</v>
      </c>
      <c r="E36" s="22">
        <v>0</v>
      </c>
      <c r="F36" s="4">
        <v>859</v>
      </c>
      <c r="G36" s="22">
        <v>130</v>
      </c>
      <c r="H36" s="4">
        <v>0</v>
      </c>
      <c r="I36" s="22">
        <v>0</v>
      </c>
      <c r="J36" s="4">
        <v>888</v>
      </c>
      <c r="K36" s="20">
        <v>140</v>
      </c>
      <c r="L36" s="7">
        <v>811</v>
      </c>
      <c r="M36" s="23">
        <v>105</v>
      </c>
      <c r="N36" s="8">
        <v>1032</v>
      </c>
      <c r="O36" s="23">
        <v>160</v>
      </c>
      <c r="P36" s="8">
        <v>0</v>
      </c>
      <c r="Q36" s="30">
        <v>0</v>
      </c>
      <c r="R36" s="7">
        <v>1058</v>
      </c>
      <c r="S36" s="23">
        <v>125</v>
      </c>
      <c r="T36" s="52">
        <v>1126</v>
      </c>
      <c r="U36" s="23">
        <v>150</v>
      </c>
      <c r="V36" s="52">
        <v>0</v>
      </c>
      <c r="W36" s="30">
        <v>0</v>
      </c>
      <c r="X36" s="7">
        <v>1228</v>
      </c>
      <c r="Y36" s="23">
        <v>130</v>
      </c>
      <c r="Z36" s="52">
        <v>0</v>
      </c>
      <c r="AA36" s="30">
        <v>0</v>
      </c>
    </row>
    <row r="37" spans="2:32" ht="19.5" thickBot="1">
      <c r="B37" s="237">
        <f>SUM(C5:C36,E5:E36)</f>
        <v>6375</v>
      </c>
      <c r="C37" s="247"/>
      <c r="D37" s="247"/>
      <c r="E37" s="238"/>
      <c r="F37" s="237">
        <f>SUM(G5:G36,I5:I36)</f>
        <v>4765</v>
      </c>
      <c r="G37" s="247"/>
      <c r="H37" s="247"/>
      <c r="I37" s="238"/>
      <c r="J37" s="237">
        <f>SUM(K5:K36)</f>
        <v>4277</v>
      </c>
      <c r="K37" s="238"/>
      <c r="L37" s="212">
        <f>SUM(M5:M36,O5:O36,Q5:Q36)</f>
        <v>8470</v>
      </c>
      <c r="M37" s="213"/>
      <c r="N37" s="213"/>
      <c r="O37" s="213"/>
      <c r="P37" s="213"/>
      <c r="Q37" s="214"/>
      <c r="R37" s="212">
        <f>SUM(S5:S36,U5:U36,W5:W36)</f>
        <v>8244</v>
      </c>
      <c r="S37" s="213"/>
      <c r="T37" s="213"/>
      <c r="U37" s="213"/>
      <c r="V37" s="213"/>
      <c r="W37" s="214"/>
      <c r="X37" s="237">
        <f>SUM(Y5:Y36,AA5:AA36)</f>
        <v>4196</v>
      </c>
      <c r="Y37" s="247"/>
      <c r="Z37" s="247"/>
      <c r="AA37" s="238"/>
    </row>
    <row r="38" spans="2:32" ht="15.75" thickBot="1">
      <c r="G38" s="239"/>
      <c r="H38" s="239"/>
      <c r="I38" s="239">
        <f>SUM(F37:K37)</f>
        <v>9042</v>
      </c>
      <c r="J38" s="239"/>
      <c r="K38" s="239"/>
      <c r="L38" s="239"/>
      <c r="Q38" s="239">
        <f>SUM(N37:S37)</f>
        <v>8244</v>
      </c>
      <c r="R38" s="239"/>
    </row>
    <row r="39" spans="2:32" ht="15" customHeight="1">
      <c r="G39" s="171" t="s">
        <v>38</v>
      </c>
      <c r="H39" s="172"/>
      <c r="I39" s="172"/>
      <c r="J39" s="172"/>
      <c r="K39" s="172"/>
      <c r="L39" s="172"/>
      <c r="M39" s="172"/>
      <c r="N39" s="172"/>
      <c r="O39" s="172"/>
      <c r="P39" s="172"/>
      <c r="Q39" s="172"/>
      <c r="R39" s="173"/>
      <c r="AD39" s="111">
        <f>SUM(B37:AA37)</f>
        <v>36327</v>
      </c>
      <c r="AE39" s="111"/>
      <c r="AF39" s="111"/>
    </row>
    <row r="40" spans="2:32" ht="15.75" customHeight="1" thickBot="1">
      <c r="G40" s="174"/>
      <c r="H40" s="175"/>
      <c r="I40" s="175"/>
      <c r="J40" s="175"/>
      <c r="K40" s="175"/>
      <c r="L40" s="175"/>
      <c r="M40" s="175"/>
      <c r="N40" s="175"/>
      <c r="O40" s="175"/>
      <c r="P40" s="175"/>
      <c r="Q40" s="175"/>
      <c r="R40" s="176"/>
      <c r="AD40" s="111">
        <f>SUM(G42:R42)</f>
        <v>36327</v>
      </c>
      <c r="AE40" s="111"/>
      <c r="AF40" s="111"/>
    </row>
    <row r="41" spans="2:32" ht="34.5" thickBot="1">
      <c r="D41" s="1"/>
      <c r="E41" s="1"/>
      <c r="F41" s="1"/>
      <c r="G41" s="222" t="s">
        <v>10</v>
      </c>
      <c r="H41" s="223"/>
      <c r="I41" s="223"/>
      <c r="J41" s="223"/>
      <c r="K41" s="223"/>
      <c r="L41" s="224"/>
      <c r="M41" s="252" t="s">
        <v>33</v>
      </c>
      <c r="N41" s="253"/>
      <c r="O41" s="253"/>
      <c r="P41" s="253"/>
      <c r="Q41" s="253"/>
      <c r="R41" s="254"/>
    </row>
    <row r="42" spans="2:32" ht="34.5" thickBot="1">
      <c r="D42" s="204" t="s">
        <v>1</v>
      </c>
      <c r="E42" s="205"/>
      <c r="F42" s="206"/>
      <c r="G42" s="163">
        <f>J37+L37+R37+X37</f>
        <v>25187</v>
      </c>
      <c r="H42" s="164"/>
      <c r="I42" s="164"/>
      <c r="J42" s="164"/>
      <c r="K42" s="164"/>
      <c r="L42" s="165"/>
      <c r="M42" s="134">
        <f>B37+F37</f>
        <v>11140</v>
      </c>
      <c r="N42" s="135"/>
      <c r="O42" s="135"/>
      <c r="P42" s="135"/>
      <c r="Q42" s="135"/>
      <c r="R42" s="136"/>
    </row>
    <row r="43" spans="2:32" ht="34.5" thickBot="1">
      <c r="D43" s="204" t="s">
        <v>2</v>
      </c>
      <c r="E43" s="205"/>
      <c r="F43" s="206"/>
      <c r="G43" s="186">
        <f>G42*120</f>
        <v>3022440</v>
      </c>
      <c r="H43" s="187"/>
      <c r="I43" s="187"/>
      <c r="J43" s="187"/>
      <c r="K43" s="187"/>
      <c r="L43" s="188"/>
      <c r="M43" s="189">
        <f>M42*160</f>
        <v>1782400</v>
      </c>
      <c r="N43" s="190"/>
      <c r="O43" s="190"/>
      <c r="P43" s="190"/>
      <c r="Q43" s="190"/>
      <c r="R43" s="191"/>
    </row>
    <row r="44" spans="2:32" ht="21">
      <c r="D44" s="192" t="s">
        <v>3</v>
      </c>
      <c r="E44" s="193"/>
      <c r="F44" s="193"/>
      <c r="G44" s="193"/>
      <c r="H44" s="194"/>
      <c r="I44" s="198">
        <f>G43+M43</f>
        <v>4804840</v>
      </c>
      <c r="J44" s="199"/>
      <c r="K44" s="199"/>
      <c r="L44" s="199"/>
      <c r="M44" s="199"/>
      <c r="N44" s="200"/>
      <c r="T44" s="234" t="s">
        <v>14</v>
      </c>
      <c r="U44" s="235"/>
      <c r="V44" s="235"/>
      <c r="W44" s="235"/>
      <c r="X44" s="235"/>
      <c r="Y44" s="236"/>
    </row>
    <row r="45" spans="2:32" ht="21.75" thickBot="1">
      <c r="D45" s="195"/>
      <c r="E45" s="196"/>
      <c r="F45" s="196"/>
      <c r="G45" s="196"/>
      <c r="H45" s="197"/>
      <c r="I45" s="201"/>
      <c r="J45" s="202"/>
      <c r="K45" s="202"/>
      <c r="L45" s="202"/>
      <c r="M45" s="202"/>
      <c r="N45" s="203"/>
      <c r="T45" s="231" t="s">
        <v>41</v>
      </c>
      <c r="U45" s="231"/>
      <c r="V45" s="231"/>
      <c r="W45" s="184">
        <v>1500000</v>
      </c>
      <c r="X45" s="184"/>
      <c r="Y45" s="184"/>
    </row>
    <row r="46" spans="2:32" ht="21">
      <c r="D46" s="192" t="s">
        <v>39</v>
      </c>
      <c r="E46" s="193"/>
      <c r="F46" s="193"/>
      <c r="G46" s="193"/>
      <c r="H46" s="194"/>
      <c r="I46" s="198">
        <v>4261280</v>
      </c>
      <c r="J46" s="199"/>
      <c r="K46" s="199"/>
      <c r="L46" s="199"/>
      <c r="M46" s="199"/>
      <c r="N46" s="200"/>
      <c r="T46" s="231" t="s">
        <v>36</v>
      </c>
      <c r="U46" s="231"/>
      <c r="V46" s="231"/>
      <c r="W46" s="184">
        <v>210000</v>
      </c>
      <c r="X46" s="184"/>
      <c r="Y46" s="184"/>
    </row>
    <row r="47" spans="2:32" ht="21.75" thickBot="1">
      <c r="D47" s="195"/>
      <c r="E47" s="196"/>
      <c r="F47" s="196"/>
      <c r="G47" s="196"/>
      <c r="H47" s="197"/>
      <c r="I47" s="201"/>
      <c r="J47" s="202"/>
      <c r="K47" s="202"/>
      <c r="L47" s="202"/>
      <c r="M47" s="202"/>
      <c r="N47" s="203"/>
      <c r="T47" s="232" t="s">
        <v>3</v>
      </c>
      <c r="U47" s="232"/>
      <c r="V47" s="232"/>
      <c r="W47" s="233">
        <f>SUM(W45:Y46)</f>
        <v>1710000</v>
      </c>
      <c r="X47" s="233"/>
      <c r="Y47" s="233"/>
    </row>
    <row r="48" spans="2:32">
      <c r="D48" s="192" t="s">
        <v>21</v>
      </c>
      <c r="E48" s="193"/>
      <c r="F48" s="193"/>
      <c r="G48" s="193"/>
      <c r="H48" s="194"/>
      <c r="I48" s="198">
        <f>1500000+210000</f>
        <v>1710000</v>
      </c>
      <c r="J48" s="199"/>
      <c r="K48" s="199"/>
      <c r="L48" s="199"/>
      <c r="M48" s="199"/>
      <c r="N48" s="200"/>
    </row>
    <row r="49" spans="4:29" ht="15.75" thickBot="1">
      <c r="D49" s="195"/>
      <c r="E49" s="196"/>
      <c r="F49" s="196"/>
      <c r="G49" s="196"/>
      <c r="H49" s="197"/>
      <c r="I49" s="201"/>
      <c r="J49" s="202"/>
      <c r="K49" s="202"/>
      <c r="L49" s="202"/>
      <c r="M49" s="202"/>
      <c r="N49" s="203"/>
    </row>
    <row r="50" spans="4:29">
      <c r="D50" s="192" t="s">
        <v>22</v>
      </c>
      <c r="E50" s="193"/>
      <c r="F50" s="193"/>
      <c r="G50" s="193"/>
      <c r="H50" s="194"/>
      <c r="I50" s="198">
        <f>I44-I46-I48</f>
        <v>-1166440</v>
      </c>
      <c r="J50" s="199"/>
      <c r="K50" s="199"/>
      <c r="L50" s="199"/>
      <c r="M50" s="199"/>
      <c r="N50" s="200"/>
    </row>
    <row r="51" spans="4:29" ht="15.75" thickBot="1">
      <c r="D51" s="195"/>
      <c r="E51" s="196"/>
      <c r="F51" s="196"/>
      <c r="G51" s="196"/>
      <c r="H51" s="197"/>
      <c r="I51" s="201"/>
      <c r="J51" s="202"/>
      <c r="K51" s="202"/>
      <c r="L51" s="202"/>
      <c r="M51" s="202"/>
      <c r="N51" s="203"/>
    </row>
    <row r="52" spans="4:29" ht="15.75" thickBot="1">
      <c r="D52" s="10"/>
      <c r="E52" s="10"/>
      <c r="F52" s="10"/>
      <c r="G52" s="10"/>
      <c r="H52" s="10"/>
      <c r="I52" s="10"/>
      <c r="J52" s="10"/>
      <c r="K52" s="10"/>
      <c r="L52" s="10"/>
    </row>
    <row r="53" spans="4:29">
      <c r="D53" s="113" t="s">
        <v>15</v>
      </c>
      <c r="E53" s="114"/>
      <c r="F53" s="114"/>
      <c r="G53" s="114"/>
      <c r="H53" s="115"/>
      <c r="I53" s="225">
        <v>3000000</v>
      </c>
      <c r="J53" s="226"/>
      <c r="K53" s="226"/>
      <c r="L53" s="226"/>
      <c r="M53" s="226"/>
      <c r="N53" s="227"/>
    </row>
    <row r="54" spans="4:29" ht="15.75" thickBot="1">
      <c r="D54" s="116"/>
      <c r="E54" s="117"/>
      <c r="F54" s="117"/>
      <c r="G54" s="117"/>
      <c r="H54" s="118"/>
      <c r="I54" s="228"/>
      <c r="J54" s="229"/>
      <c r="K54" s="229"/>
      <c r="L54" s="229"/>
      <c r="M54" s="229"/>
      <c r="N54" s="230"/>
    </row>
    <row r="55" spans="4:29">
      <c r="D55" s="113" t="s">
        <v>16</v>
      </c>
      <c r="E55" s="114"/>
      <c r="F55" s="114"/>
      <c r="G55" s="114"/>
      <c r="H55" s="115"/>
      <c r="I55" s="225">
        <f>I50-I53</f>
        <v>-4166440</v>
      </c>
      <c r="J55" s="226"/>
      <c r="K55" s="226"/>
      <c r="L55" s="226"/>
      <c r="M55" s="226"/>
      <c r="N55" s="227"/>
    </row>
    <row r="56" spans="4:29" ht="15.75" thickBot="1">
      <c r="D56" s="116"/>
      <c r="E56" s="117"/>
      <c r="F56" s="117"/>
      <c r="G56" s="117"/>
      <c r="H56" s="118"/>
      <c r="I56" s="228"/>
      <c r="J56" s="229"/>
      <c r="K56" s="229"/>
      <c r="L56" s="229"/>
      <c r="M56" s="229"/>
      <c r="N56" s="230"/>
      <c r="AA56" s="53"/>
      <c r="AB56" s="53"/>
      <c r="AC56" s="53"/>
    </row>
  </sheetData>
  <mergeCells count="52">
    <mergeCell ref="J37:K37"/>
    <mergeCell ref="B4:E4"/>
    <mergeCell ref="J4:K4"/>
    <mergeCell ref="F4:I4"/>
    <mergeCell ref="F37:I37"/>
    <mergeCell ref="D55:H56"/>
    <mergeCell ref="I55:N56"/>
    <mergeCell ref="D48:H49"/>
    <mergeCell ref="I48:N49"/>
    <mergeCell ref="T47:V47"/>
    <mergeCell ref="D46:H47"/>
    <mergeCell ref="I46:N47"/>
    <mergeCell ref="T46:V46"/>
    <mergeCell ref="D42:F42"/>
    <mergeCell ref="AD39:AF39"/>
    <mergeCell ref="D43:F43"/>
    <mergeCell ref="D53:H54"/>
    <mergeCell ref="I53:N54"/>
    <mergeCell ref="W47:Y47"/>
    <mergeCell ref="W46:Y46"/>
    <mergeCell ref="AD40:AF40"/>
    <mergeCell ref="G42:L42"/>
    <mergeCell ref="G43:L43"/>
    <mergeCell ref="M42:R42"/>
    <mergeCell ref="M43:R43"/>
    <mergeCell ref="D50:H51"/>
    <mergeCell ref="I50:N51"/>
    <mergeCell ref="D44:H45"/>
    <mergeCell ref="I44:N45"/>
    <mergeCell ref="B1:AA1"/>
    <mergeCell ref="X4:AA4"/>
    <mergeCell ref="X37:AA37"/>
    <mergeCell ref="G41:L41"/>
    <mergeCell ref="M41:R41"/>
    <mergeCell ref="G39:R40"/>
    <mergeCell ref="R37:W37"/>
    <mergeCell ref="G38:H38"/>
    <mergeCell ref="K38:L38"/>
    <mergeCell ref="Q38:R38"/>
    <mergeCell ref="I38:J38"/>
    <mergeCell ref="R4:W4"/>
    <mergeCell ref="B2:E2"/>
    <mergeCell ref="F2:K2"/>
    <mergeCell ref="L4:Q4"/>
    <mergeCell ref="B37:E37"/>
    <mergeCell ref="R2:W2"/>
    <mergeCell ref="L2:Q2"/>
    <mergeCell ref="L37:Q37"/>
    <mergeCell ref="T44:Y44"/>
    <mergeCell ref="T45:V45"/>
    <mergeCell ref="W45:Y45"/>
    <mergeCell ref="X2:AA2"/>
  </mergeCells>
  <printOptions horizontalCentered="1" verticalCentered="1"/>
  <pageMargins left="0.70866141732283472" right="0.70866141732283472" top="0.27559055118110237" bottom="0.27559055118110237" header="0.31496062992125984" footer="0.31496062992125984"/>
  <pageSetup paperSize="256" orientation="landscape" horizontalDpi="203" verticalDpi="203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C56"/>
  <sheetViews>
    <sheetView rightToLeft="1" zoomScaleNormal="100" workbookViewId="0">
      <pane ySplit="4" topLeftCell="A46" activePane="bottomLeft" state="frozen"/>
      <selection pane="bottomLeft" activeCell="I60" sqref="I60"/>
    </sheetView>
  </sheetViews>
  <sheetFormatPr defaultRowHeight="15"/>
  <cols>
    <col min="2" max="2" width="5.5703125" bestFit="1" customWidth="1"/>
    <col min="3" max="3" width="4.42578125" bestFit="1" customWidth="1"/>
    <col min="4" max="4" width="5.28515625" bestFit="1" customWidth="1"/>
    <col min="5" max="5" width="3.85546875" bestFit="1" customWidth="1"/>
    <col min="6" max="6" width="4.42578125" bestFit="1" customWidth="1"/>
    <col min="7" max="7" width="3.85546875" bestFit="1" customWidth="1"/>
    <col min="8" max="8" width="4.5703125" bestFit="1" customWidth="1"/>
    <col min="9" max="9" width="3.85546875" bestFit="1" customWidth="1"/>
    <col min="10" max="10" width="4.5703125" bestFit="1" customWidth="1"/>
    <col min="11" max="11" width="3.85546875" bestFit="1" customWidth="1"/>
    <col min="12" max="14" width="4.5703125" bestFit="1" customWidth="1"/>
    <col min="15" max="15" width="3.85546875" bestFit="1" customWidth="1"/>
    <col min="16" max="16" width="4.42578125" bestFit="1" customWidth="1"/>
    <col min="17" max="17" width="3.85546875" bestFit="1" customWidth="1"/>
    <col min="18" max="18" width="4.42578125" bestFit="1" customWidth="1"/>
    <col min="19" max="19" width="3.85546875" bestFit="1" customWidth="1"/>
    <col min="20" max="20" width="5.28515625" bestFit="1" customWidth="1"/>
    <col min="21" max="21" width="3.85546875" bestFit="1" customWidth="1"/>
    <col min="22" max="22" width="4.42578125" bestFit="1" customWidth="1"/>
    <col min="23" max="23" width="3.85546875" bestFit="1" customWidth="1"/>
    <col min="24" max="24" width="4.42578125" bestFit="1" customWidth="1"/>
    <col min="25" max="25" width="3.85546875" bestFit="1" customWidth="1"/>
    <col min="26" max="26" width="4.42578125" bestFit="1" customWidth="1"/>
    <col min="27" max="27" width="3.85546875" bestFit="1" customWidth="1"/>
  </cols>
  <sheetData>
    <row r="1" spans="2:29" ht="18" customHeight="1" thickBot="1">
      <c r="B1" s="137" t="s">
        <v>42</v>
      </c>
      <c r="C1" s="138"/>
      <c r="D1" s="138"/>
      <c r="E1" s="138"/>
      <c r="F1" s="138"/>
      <c r="G1" s="138"/>
      <c r="H1" s="138"/>
      <c r="I1" s="138"/>
      <c r="J1" s="138"/>
      <c r="K1" s="138"/>
      <c r="L1" s="138"/>
      <c r="M1" s="138"/>
      <c r="N1" s="138"/>
      <c r="O1" s="138"/>
      <c r="P1" s="138"/>
      <c r="Q1" s="138"/>
      <c r="R1" s="138"/>
      <c r="S1" s="138"/>
      <c r="T1" s="138"/>
      <c r="U1" s="138"/>
      <c r="V1" s="138"/>
      <c r="W1" s="138"/>
      <c r="X1" s="138"/>
      <c r="Y1" s="138"/>
      <c r="Z1" s="138"/>
      <c r="AA1" s="139"/>
    </row>
    <row r="2" spans="2:29" ht="15.75" thickBot="1">
      <c r="B2" s="154" t="s">
        <v>6</v>
      </c>
      <c r="C2" s="162"/>
      <c r="D2" s="162"/>
      <c r="E2" s="162"/>
      <c r="F2" s="162"/>
      <c r="G2" s="155"/>
      <c r="H2" s="154" t="s">
        <v>4</v>
      </c>
      <c r="I2" s="162"/>
      <c r="J2" s="162"/>
      <c r="K2" s="162"/>
      <c r="L2" s="162"/>
      <c r="M2" s="162"/>
      <c r="N2" s="162"/>
      <c r="O2" s="162"/>
      <c r="P2" s="162"/>
      <c r="Q2" s="155"/>
      <c r="R2" s="154" t="s">
        <v>18</v>
      </c>
      <c r="S2" s="162"/>
      <c r="T2" s="162"/>
      <c r="U2" s="162"/>
      <c r="V2" s="162"/>
      <c r="W2" s="155"/>
      <c r="X2" s="154" t="s">
        <v>20</v>
      </c>
      <c r="Y2" s="162"/>
      <c r="Z2" s="162"/>
      <c r="AA2" s="155"/>
    </row>
    <row r="3" spans="2:29" ht="15.75" thickBot="1">
      <c r="B3" s="11" t="s">
        <v>0</v>
      </c>
      <c r="C3" s="27" t="s">
        <v>1</v>
      </c>
      <c r="D3" s="11" t="s">
        <v>0</v>
      </c>
      <c r="E3" s="27" t="s">
        <v>1</v>
      </c>
      <c r="F3" s="11" t="s">
        <v>0</v>
      </c>
      <c r="G3" s="27" t="s">
        <v>1</v>
      </c>
      <c r="H3" s="13" t="s">
        <v>0</v>
      </c>
      <c r="I3" s="26" t="s">
        <v>1</v>
      </c>
      <c r="J3" s="13" t="s">
        <v>0</v>
      </c>
      <c r="K3" s="31" t="s">
        <v>1</v>
      </c>
      <c r="L3" s="14" t="s">
        <v>0</v>
      </c>
      <c r="M3" s="26" t="s">
        <v>1</v>
      </c>
      <c r="N3" s="45" t="s">
        <v>0</v>
      </c>
      <c r="O3" s="46" t="s">
        <v>1</v>
      </c>
      <c r="P3" s="47" t="s">
        <v>0</v>
      </c>
      <c r="Q3" s="46" t="s">
        <v>1</v>
      </c>
      <c r="R3" s="37" t="s">
        <v>0</v>
      </c>
      <c r="S3" s="38" t="s">
        <v>1</v>
      </c>
      <c r="T3" s="49" t="s">
        <v>0</v>
      </c>
      <c r="U3" s="38" t="s">
        <v>1</v>
      </c>
      <c r="V3" s="49" t="s">
        <v>0</v>
      </c>
      <c r="W3" s="40" t="s">
        <v>1</v>
      </c>
      <c r="X3" s="37" t="s">
        <v>0</v>
      </c>
      <c r="Y3" s="38" t="s">
        <v>1</v>
      </c>
      <c r="Z3" s="49" t="s">
        <v>0</v>
      </c>
      <c r="AA3" s="40" t="s">
        <v>1</v>
      </c>
      <c r="AC3" s="64"/>
    </row>
    <row r="4" spans="2:29" ht="15.75" thickBot="1">
      <c r="B4" s="154" t="s">
        <v>10</v>
      </c>
      <c r="C4" s="162"/>
      <c r="D4" s="162"/>
      <c r="E4" s="162"/>
      <c r="F4" s="162"/>
      <c r="G4" s="155"/>
      <c r="H4" s="244" t="s">
        <v>31</v>
      </c>
      <c r="I4" s="245"/>
      <c r="J4" s="245"/>
      <c r="K4" s="245"/>
      <c r="L4" s="245"/>
      <c r="M4" s="246"/>
      <c r="N4" s="255" t="s">
        <v>40</v>
      </c>
      <c r="O4" s="256"/>
      <c r="P4" s="244" t="s">
        <v>58</v>
      </c>
      <c r="Q4" s="246"/>
      <c r="R4" s="154" t="s">
        <v>31</v>
      </c>
      <c r="S4" s="162"/>
      <c r="T4" s="162"/>
      <c r="U4" s="162"/>
      <c r="V4" s="162"/>
      <c r="W4" s="155"/>
      <c r="X4" s="149" t="s">
        <v>7</v>
      </c>
      <c r="Y4" s="150"/>
      <c r="Z4" s="150"/>
      <c r="AA4" s="151"/>
    </row>
    <row r="5" spans="2:29">
      <c r="B5" s="2">
        <v>1209</v>
      </c>
      <c r="C5" s="25">
        <v>138</v>
      </c>
      <c r="D5" s="3">
        <v>1200</v>
      </c>
      <c r="E5" s="25">
        <v>84</v>
      </c>
      <c r="F5" s="3">
        <v>1170</v>
      </c>
      <c r="G5" s="24">
        <v>110</v>
      </c>
      <c r="H5" s="2">
        <v>1305</v>
      </c>
      <c r="I5" s="25">
        <v>40</v>
      </c>
      <c r="J5" s="3">
        <v>1299</v>
      </c>
      <c r="K5" s="25">
        <v>40</v>
      </c>
      <c r="L5" s="3">
        <v>1356</v>
      </c>
      <c r="M5" s="25">
        <v>80</v>
      </c>
      <c r="N5" s="3">
        <v>1340</v>
      </c>
      <c r="O5" s="25">
        <v>140</v>
      </c>
      <c r="P5" s="3">
        <v>1229</v>
      </c>
      <c r="Q5" s="28">
        <v>91</v>
      </c>
      <c r="R5" s="12">
        <v>1328</v>
      </c>
      <c r="S5" s="36">
        <v>122</v>
      </c>
      <c r="T5" s="12">
        <v>1417</v>
      </c>
      <c r="U5" s="36">
        <v>145</v>
      </c>
      <c r="V5" s="12">
        <v>1462</v>
      </c>
      <c r="W5" s="17">
        <v>190</v>
      </c>
      <c r="X5" s="2">
        <v>1483</v>
      </c>
      <c r="Y5" s="25">
        <v>145</v>
      </c>
      <c r="Z5" s="29">
        <v>1519</v>
      </c>
      <c r="AA5" s="28">
        <v>125</v>
      </c>
    </row>
    <row r="6" spans="2:29">
      <c r="B6" s="6">
        <v>1207</v>
      </c>
      <c r="C6" s="22">
        <v>150</v>
      </c>
      <c r="D6" s="4">
        <v>1247</v>
      </c>
      <c r="E6" s="22">
        <v>150</v>
      </c>
      <c r="F6" s="4">
        <v>1301</v>
      </c>
      <c r="G6" s="20">
        <v>90</v>
      </c>
      <c r="H6" s="6">
        <v>1308</v>
      </c>
      <c r="I6" s="22">
        <v>70</v>
      </c>
      <c r="J6" s="4">
        <v>1220</v>
      </c>
      <c r="K6" s="22">
        <v>110</v>
      </c>
      <c r="L6" s="4">
        <v>1358</v>
      </c>
      <c r="M6" s="22">
        <v>50</v>
      </c>
      <c r="N6" s="4">
        <v>1341</v>
      </c>
      <c r="O6" s="22">
        <v>100</v>
      </c>
      <c r="P6" s="4">
        <v>1231</v>
      </c>
      <c r="Q6" s="18">
        <v>161</v>
      </c>
      <c r="R6" s="9">
        <v>1394</v>
      </c>
      <c r="S6" s="22">
        <v>110</v>
      </c>
      <c r="T6" s="9">
        <v>1361</v>
      </c>
      <c r="U6" s="22">
        <v>115</v>
      </c>
      <c r="V6" s="9">
        <v>1478</v>
      </c>
      <c r="W6" s="18">
        <v>115</v>
      </c>
      <c r="X6" s="6">
        <v>1451</v>
      </c>
      <c r="Y6" s="22">
        <v>105</v>
      </c>
      <c r="Z6" s="9">
        <v>1515</v>
      </c>
      <c r="AA6" s="18">
        <v>125</v>
      </c>
    </row>
    <row r="7" spans="2:29">
      <c r="B7" s="6">
        <v>1156</v>
      </c>
      <c r="C7" s="22">
        <v>140</v>
      </c>
      <c r="D7" s="4">
        <v>1021</v>
      </c>
      <c r="E7" s="22">
        <v>100</v>
      </c>
      <c r="F7" s="4">
        <v>1181</v>
      </c>
      <c r="G7" s="20">
        <v>147</v>
      </c>
      <c r="H7" s="6">
        <v>135</v>
      </c>
      <c r="I7" s="22">
        <v>40</v>
      </c>
      <c r="J7" s="4">
        <v>1222</v>
      </c>
      <c r="K7" s="22">
        <v>110</v>
      </c>
      <c r="L7" s="4">
        <v>1317</v>
      </c>
      <c r="M7" s="22">
        <v>55</v>
      </c>
      <c r="N7" s="4">
        <v>0</v>
      </c>
      <c r="O7" s="22">
        <v>0</v>
      </c>
      <c r="P7" s="4">
        <v>1232</v>
      </c>
      <c r="Q7" s="18">
        <v>147</v>
      </c>
      <c r="R7" s="9">
        <v>1400</v>
      </c>
      <c r="S7" s="22">
        <v>92</v>
      </c>
      <c r="T7" s="9">
        <v>1410</v>
      </c>
      <c r="U7" s="22">
        <v>150</v>
      </c>
      <c r="V7" s="9">
        <v>1449</v>
      </c>
      <c r="W7" s="18">
        <v>140</v>
      </c>
      <c r="X7" s="6">
        <v>1488</v>
      </c>
      <c r="Y7" s="22">
        <v>119</v>
      </c>
      <c r="Z7" s="9">
        <v>1520</v>
      </c>
      <c r="AA7" s="18">
        <v>110</v>
      </c>
    </row>
    <row r="8" spans="2:29">
      <c r="B8" s="6">
        <v>1154</v>
      </c>
      <c r="C8" s="22">
        <v>133</v>
      </c>
      <c r="D8" s="4">
        <v>1213</v>
      </c>
      <c r="E8" s="22">
        <v>180</v>
      </c>
      <c r="F8" s="4">
        <v>1108</v>
      </c>
      <c r="G8" s="20">
        <v>105</v>
      </c>
      <c r="H8" s="6">
        <v>1187</v>
      </c>
      <c r="I8" s="22">
        <v>91</v>
      </c>
      <c r="J8" s="4">
        <v>1223</v>
      </c>
      <c r="K8" s="22">
        <v>115</v>
      </c>
      <c r="L8" s="4">
        <v>1332</v>
      </c>
      <c r="M8" s="22">
        <v>60</v>
      </c>
      <c r="N8" s="4">
        <v>0</v>
      </c>
      <c r="O8" s="22">
        <v>0</v>
      </c>
      <c r="P8" s="4">
        <v>0</v>
      </c>
      <c r="Q8" s="18">
        <v>0</v>
      </c>
      <c r="R8" s="9">
        <v>1395</v>
      </c>
      <c r="S8" s="22">
        <v>110</v>
      </c>
      <c r="T8" s="9">
        <v>1392</v>
      </c>
      <c r="U8" s="22">
        <v>228</v>
      </c>
      <c r="V8" s="9">
        <v>1494</v>
      </c>
      <c r="W8" s="18">
        <v>98</v>
      </c>
      <c r="X8" s="6">
        <v>1490</v>
      </c>
      <c r="Y8" s="22">
        <v>160</v>
      </c>
      <c r="Z8" s="9">
        <v>1528</v>
      </c>
      <c r="AA8" s="18">
        <v>96</v>
      </c>
    </row>
    <row r="9" spans="2:29">
      <c r="B9" s="6">
        <v>1245</v>
      </c>
      <c r="C9" s="22">
        <v>80</v>
      </c>
      <c r="D9" s="4">
        <v>1285</v>
      </c>
      <c r="E9" s="22">
        <v>112</v>
      </c>
      <c r="F9" s="4">
        <v>1273</v>
      </c>
      <c r="G9" s="20">
        <v>135</v>
      </c>
      <c r="H9" s="6">
        <v>1263</v>
      </c>
      <c r="I9" s="22">
        <v>147</v>
      </c>
      <c r="J9" s="4">
        <v>1267</v>
      </c>
      <c r="K9" s="22">
        <v>150</v>
      </c>
      <c r="L9" s="4">
        <v>1261</v>
      </c>
      <c r="M9" s="22">
        <v>49</v>
      </c>
      <c r="N9" s="4">
        <v>0</v>
      </c>
      <c r="O9" s="22">
        <v>0</v>
      </c>
      <c r="P9" s="4">
        <v>0</v>
      </c>
      <c r="Q9" s="18">
        <v>0</v>
      </c>
      <c r="R9" s="9">
        <v>1401</v>
      </c>
      <c r="S9" s="22">
        <v>80</v>
      </c>
      <c r="T9" s="9">
        <v>1458</v>
      </c>
      <c r="U9" s="22">
        <v>108</v>
      </c>
      <c r="V9" s="9">
        <v>1493</v>
      </c>
      <c r="W9" s="18">
        <v>77</v>
      </c>
      <c r="X9" s="6">
        <v>1484</v>
      </c>
      <c r="Y9" s="22">
        <v>160</v>
      </c>
      <c r="Z9" s="9">
        <v>1502</v>
      </c>
      <c r="AA9" s="18">
        <v>90</v>
      </c>
    </row>
    <row r="10" spans="2:29">
      <c r="B10" s="6">
        <v>1244</v>
      </c>
      <c r="C10" s="22">
        <v>105</v>
      </c>
      <c r="D10" s="4">
        <v>1286</v>
      </c>
      <c r="E10" s="22">
        <v>140</v>
      </c>
      <c r="F10" s="4">
        <v>0</v>
      </c>
      <c r="G10" s="20">
        <v>0</v>
      </c>
      <c r="H10" s="6">
        <v>1303</v>
      </c>
      <c r="I10" s="22">
        <v>145</v>
      </c>
      <c r="J10" s="4">
        <v>1323</v>
      </c>
      <c r="K10" s="22">
        <v>100</v>
      </c>
      <c r="L10" s="4">
        <v>1350</v>
      </c>
      <c r="M10" s="22">
        <v>60</v>
      </c>
      <c r="N10" s="4">
        <v>0</v>
      </c>
      <c r="O10" s="22">
        <v>0</v>
      </c>
      <c r="P10" s="4">
        <v>0</v>
      </c>
      <c r="Q10" s="18">
        <v>0</v>
      </c>
      <c r="R10" s="9">
        <v>1389</v>
      </c>
      <c r="S10" s="22">
        <v>125</v>
      </c>
      <c r="T10" s="9">
        <v>1430</v>
      </c>
      <c r="U10" s="22">
        <v>145</v>
      </c>
      <c r="V10" s="9">
        <v>1476</v>
      </c>
      <c r="W10" s="18">
        <v>155</v>
      </c>
      <c r="X10" s="6">
        <v>1466</v>
      </c>
      <c r="Y10" s="22">
        <v>115</v>
      </c>
      <c r="Z10" s="9">
        <v>1506</v>
      </c>
      <c r="AA10" s="18">
        <v>112</v>
      </c>
    </row>
    <row r="11" spans="2:29">
      <c r="B11" s="6">
        <v>1199</v>
      </c>
      <c r="C11" s="22">
        <v>124</v>
      </c>
      <c r="D11" s="4">
        <v>1288</v>
      </c>
      <c r="E11" s="22">
        <v>130</v>
      </c>
      <c r="F11" s="4">
        <v>0</v>
      </c>
      <c r="G11" s="20">
        <v>0</v>
      </c>
      <c r="H11" s="6">
        <v>1168</v>
      </c>
      <c r="I11" s="22">
        <v>110</v>
      </c>
      <c r="J11" s="4">
        <v>1202</v>
      </c>
      <c r="K11" s="22">
        <v>55</v>
      </c>
      <c r="L11" s="4">
        <v>1362</v>
      </c>
      <c r="M11" s="22">
        <v>95</v>
      </c>
      <c r="N11" s="4">
        <v>0</v>
      </c>
      <c r="O11" s="22">
        <v>0</v>
      </c>
      <c r="P11" s="4">
        <v>0</v>
      </c>
      <c r="Q11" s="18">
        <v>0</v>
      </c>
      <c r="R11" s="9">
        <v>1411</v>
      </c>
      <c r="S11" s="22">
        <v>150</v>
      </c>
      <c r="T11" s="9">
        <v>1434</v>
      </c>
      <c r="U11" s="22">
        <v>90</v>
      </c>
      <c r="V11" s="9">
        <v>1433</v>
      </c>
      <c r="W11" s="18">
        <v>55</v>
      </c>
      <c r="X11" s="6">
        <v>1500</v>
      </c>
      <c r="Y11" s="22">
        <v>130</v>
      </c>
      <c r="Z11" s="9">
        <v>1531</v>
      </c>
      <c r="AA11" s="18">
        <v>140</v>
      </c>
    </row>
    <row r="12" spans="2:29">
      <c r="B12" s="6">
        <v>1190</v>
      </c>
      <c r="C12" s="22">
        <v>192</v>
      </c>
      <c r="D12" s="4">
        <v>1253</v>
      </c>
      <c r="E12" s="22">
        <v>130</v>
      </c>
      <c r="F12" s="4">
        <v>0</v>
      </c>
      <c r="G12" s="20">
        <v>0</v>
      </c>
      <c r="H12" s="6">
        <v>1171</v>
      </c>
      <c r="I12" s="22">
        <v>120</v>
      </c>
      <c r="J12" s="4">
        <v>1276</v>
      </c>
      <c r="K12" s="22">
        <v>140</v>
      </c>
      <c r="L12" s="4">
        <v>1343</v>
      </c>
      <c r="M12" s="22">
        <v>150</v>
      </c>
      <c r="N12" s="4">
        <v>0</v>
      </c>
      <c r="O12" s="22">
        <v>0</v>
      </c>
      <c r="P12" s="4">
        <v>0</v>
      </c>
      <c r="Q12" s="18">
        <v>0</v>
      </c>
      <c r="R12" s="9">
        <v>1383</v>
      </c>
      <c r="S12" s="22">
        <v>45</v>
      </c>
      <c r="T12" s="9">
        <v>1420</v>
      </c>
      <c r="U12" s="22">
        <v>115</v>
      </c>
      <c r="V12" s="9">
        <v>1424</v>
      </c>
      <c r="W12" s="18">
        <v>145</v>
      </c>
      <c r="X12" s="6">
        <v>1491</v>
      </c>
      <c r="Y12" s="22">
        <v>160</v>
      </c>
      <c r="Z12" s="9">
        <v>1517</v>
      </c>
      <c r="AA12" s="18">
        <v>130</v>
      </c>
    </row>
    <row r="13" spans="2:29">
      <c r="B13" s="6">
        <v>1073</v>
      </c>
      <c r="C13" s="22">
        <v>105</v>
      </c>
      <c r="D13" s="4">
        <v>1254</v>
      </c>
      <c r="E13" s="22">
        <v>110</v>
      </c>
      <c r="F13" s="4">
        <v>0</v>
      </c>
      <c r="G13" s="20">
        <v>0</v>
      </c>
      <c r="H13" s="6">
        <v>1284</v>
      </c>
      <c r="I13" s="22">
        <v>49</v>
      </c>
      <c r="J13" s="4">
        <v>1274</v>
      </c>
      <c r="K13" s="22">
        <v>175</v>
      </c>
      <c r="L13" s="4">
        <v>1363</v>
      </c>
      <c r="M13" s="22">
        <v>80</v>
      </c>
      <c r="N13" s="4">
        <v>0</v>
      </c>
      <c r="O13" s="22">
        <v>0</v>
      </c>
      <c r="P13" s="4">
        <v>0</v>
      </c>
      <c r="Q13" s="18">
        <v>0</v>
      </c>
      <c r="R13" s="9">
        <v>1369</v>
      </c>
      <c r="S13" s="22">
        <v>155</v>
      </c>
      <c r="T13" s="9">
        <v>1431</v>
      </c>
      <c r="U13" s="22">
        <v>115</v>
      </c>
      <c r="V13" s="9">
        <v>1429</v>
      </c>
      <c r="W13" s="18">
        <v>45</v>
      </c>
      <c r="X13" s="6">
        <v>1498</v>
      </c>
      <c r="Y13" s="22">
        <v>135</v>
      </c>
      <c r="Z13" s="9">
        <v>1496</v>
      </c>
      <c r="AA13" s="18">
        <v>155</v>
      </c>
    </row>
    <row r="14" spans="2:29">
      <c r="B14" s="6">
        <v>1241</v>
      </c>
      <c r="C14" s="22">
        <v>115</v>
      </c>
      <c r="D14" s="4">
        <v>295</v>
      </c>
      <c r="E14" s="22">
        <v>55</v>
      </c>
      <c r="F14" s="4">
        <v>0</v>
      </c>
      <c r="G14" s="20">
        <v>0</v>
      </c>
      <c r="H14" s="6">
        <v>1078</v>
      </c>
      <c r="I14" s="22">
        <v>88</v>
      </c>
      <c r="J14" s="4">
        <v>1335</v>
      </c>
      <c r="K14" s="22">
        <v>40</v>
      </c>
      <c r="L14" s="4">
        <v>1374</v>
      </c>
      <c r="M14" s="22">
        <v>65</v>
      </c>
      <c r="N14" s="4">
        <v>0</v>
      </c>
      <c r="O14" s="22">
        <v>0</v>
      </c>
      <c r="P14" s="4">
        <v>0</v>
      </c>
      <c r="Q14" s="18">
        <v>0</v>
      </c>
      <c r="R14" s="9">
        <v>1375</v>
      </c>
      <c r="S14" s="22">
        <v>48</v>
      </c>
      <c r="T14" s="9">
        <v>1438</v>
      </c>
      <c r="U14" s="22">
        <v>130</v>
      </c>
      <c r="V14" s="9">
        <v>1428</v>
      </c>
      <c r="W14" s="18">
        <v>45</v>
      </c>
      <c r="X14" s="6">
        <v>1477</v>
      </c>
      <c r="Y14" s="22">
        <v>45</v>
      </c>
      <c r="Z14" s="9">
        <v>1472</v>
      </c>
      <c r="AA14" s="18">
        <v>165</v>
      </c>
    </row>
    <row r="15" spans="2:29">
      <c r="B15" s="6">
        <v>1248</v>
      </c>
      <c r="C15" s="22">
        <v>125</v>
      </c>
      <c r="D15" s="4">
        <v>1256</v>
      </c>
      <c r="E15" s="22">
        <v>115</v>
      </c>
      <c r="F15" s="4">
        <v>0</v>
      </c>
      <c r="G15" s="20">
        <v>0</v>
      </c>
      <c r="H15" s="6">
        <v>1319</v>
      </c>
      <c r="I15" s="22">
        <v>40</v>
      </c>
      <c r="J15" s="4">
        <v>1264</v>
      </c>
      <c r="K15" s="22">
        <v>150</v>
      </c>
      <c r="L15" s="4">
        <v>1236</v>
      </c>
      <c r="M15" s="22">
        <v>161</v>
      </c>
      <c r="N15" s="4">
        <v>0</v>
      </c>
      <c r="O15" s="22">
        <v>0</v>
      </c>
      <c r="P15" s="4">
        <v>0</v>
      </c>
      <c r="Q15" s="18">
        <v>0</v>
      </c>
      <c r="R15" s="9">
        <v>1377</v>
      </c>
      <c r="S15" s="22">
        <v>72</v>
      </c>
      <c r="T15" s="9">
        <v>1415</v>
      </c>
      <c r="U15" s="22">
        <v>165</v>
      </c>
      <c r="V15" s="9">
        <v>1456</v>
      </c>
      <c r="W15" s="18">
        <v>100</v>
      </c>
      <c r="X15" s="6">
        <v>1403</v>
      </c>
      <c r="Y15" s="22">
        <v>30</v>
      </c>
      <c r="Z15" s="9">
        <v>1513</v>
      </c>
      <c r="AA15" s="18">
        <v>75</v>
      </c>
    </row>
    <row r="16" spans="2:29">
      <c r="B16" s="6">
        <v>1249</v>
      </c>
      <c r="C16" s="22">
        <v>130</v>
      </c>
      <c r="D16" s="4">
        <v>1304</v>
      </c>
      <c r="E16" s="22">
        <v>105</v>
      </c>
      <c r="F16" s="4">
        <v>0</v>
      </c>
      <c r="G16" s="20">
        <v>0</v>
      </c>
      <c r="H16" s="6">
        <v>1310</v>
      </c>
      <c r="I16" s="22">
        <v>120</v>
      </c>
      <c r="J16" s="4">
        <v>138</v>
      </c>
      <c r="K16" s="22">
        <v>80</v>
      </c>
      <c r="L16" s="4">
        <v>1298</v>
      </c>
      <c r="M16" s="22">
        <v>45</v>
      </c>
      <c r="N16" s="4">
        <v>0</v>
      </c>
      <c r="O16" s="22">
        <v>0</v>
      </c>
      <c r="P16" s="4">
        <v>0</v>
      </c>
      <c r="Q16" s="18">
        <v>0</v>
      </c>
      <c r="R16" s="9">
        <v>1404</v>
      </c>
      <c r="S16" s="22">
        <v>60</v>
      </c>
      <c r="T16" s="9">
        <v>1393</v>
      </c>
      <c r="U16" s="22">
        <v>108</v>
      </c>
      <c r="V16" s="9">
        <v>1399</v>
      </c>
      <c r="W16" s="18">
        <v>15</v>
      </c>
      <c r="X16" s="6">
        <v>1346</v>
      </c>
      <c r="Y16" s="22">
        <v>42</v>
      </c>
      <c r="Z16" s="9">
        <v>1512</v>
      </c>
      <c r="AA16" s="18">
        <v>15</v>
      </c>
    </row>
    <row r="17" spans="2:27">
      <c r="B17" s="6">
        <v>1250</v>
      </c>
      <c r="C17" s="22">
        <v>85</v>
      </c>
      <c r="D17" s="4">
        <v>1287</v>
      </c>
      <c r="E17" s="22">
        <v>35</v>
      </c>
      <c r="F17" s="4">
        <v>0</v>
      </c>
      <c r="G17" s="20">
        <v>0</v>
      </c>
      <c r="H17" s="6">
        <v>1231</v>
      </c>
      <c r="I17" s="22">
        <v>161</v>
      </c>
      <c r="J17" s="4">
        <v>1260</v>
      </c>
      <c r="K17" s="22">
        <v>154</v>
      </c>
      <c r="L17" s="4">
        <v>0</v>
      </c>
      <c r="M17" s="22">
        <v>0</v>
      </c>
      <c r="N17" s="4">
        <v>0</v>
      </c>
      <c r="O17" s="22">
        <v>0</v>
      </c>
      <c r="P17" s="4">
        <v>0</v>
      </c>
      <c r="Q17" s="18">
        <v>0</v>
      </c>
      <c r="R17" s="9">
        <v>1325</v>
      </c>
      <c r="S17" s="22">
        <v>22</v>
      </c>
      <c r="T17" s="9">
        <v>1457</v>
      </c>
      <c r="U17" s="22">
        <v>108</v>
      </c>
      <c r="V17" s="9">
        <v>1407</v>
      </c>
      <c r="W17" s="18">
        <v>48</v>
      </c>
      <c r="X17" s="6">
        <v>1436</v>
      </c>
      <c r="Y17" s="22">
        <v>50</v>
      </c>
      <c r="Z17" s="9">
        <v>1527</v>
      </c>
      <c r="AA17" s="18">
        <v>76</v>
      </c>
    </row>
    <row r="18" spans="2:27">
      <c r="B18" s="6">
        <v>1208</v>
      </c>
      <c r="C18" s="22">
        <v>186</v>
      </c>
      <c r="D18" s="4">
        <v>1272</v>
      </c>
      <c r="E18" s="22">
        <v>130</v>
      </c>
      <c r="F18" s="4">
        <v>0</v>
      </c>
      <c r="G18" s="20">
        <v>0</v>
      </c>
      <c r="H18" s="6">
        <v>1268</v>
      </c>
      <c r="I18" s="22">
        <v>108</v>
      </c>
      <c r="J18" s="4">
        <v>1265</v>
      </c>
      <c r="K18" s="22">
        <v>140</v>
      </c>
      <c r="L18" s="4">
        <v>0</v>
      </c>
      <c r="M18" s="22">
        <v>0</v>
      </c>
      <c r="N18" s="4">
        <v>0</v>
      </c>
      <c r="O18" s="22">
        <v>0</v>
      </c>
      <c r="P18" s="4">
        <v>0</v>
      </c>
      <c r="Q18" s="18">
        <v>0</v>
      </c>
      <c r="R18" s="9">
        <v>1326</v>
      </c>
      <c r="S18" s="22">
        <v>30</v>
      </c>
      <c r="T18" s="9">
        <v>1409</v>
      </c>
      <c r="U18" s="22">
        <v>65</v>
      </c>
      <c r="V18" s="9">
        <v>0</v>
      </c>
      <c r="W18" s="18">
        <v>0</v>
      </c>
      <c r="X18" s="6">
        <v>1467</v>
      </c>
      <c r="Y18" s="22">
        <v>145</v>
      </c>
      <c r="Z18" s="9">
        <v>1540</v>
      </c>
      <c r="AA18" s="18">
        <v>115</v>
      </c>
    </row>
    <row r="19" spans="2:27">
      <c r="B19" s="6">
        <v>1240</v>
      </c>
      <c r="C19" s="22">
        <v>120</v>
      </c>
      <c r="D19" s="4">
        <v>1291</v>
      </c>
      <c r="E19" s="22">
        <v>48</v>
      </c>
      <c r="F19" s="4">
        <v>0</v>
      </c>
      <c r="G19" s="20">
        <v>0</v>
      </c>
      <c r="H19" s="6">
        <v>1262</v>
      </c>
      <c r="I19" s="22">
        <v>154</v>
      </c>
      <c r="J19" s="4">
        <v>1214</v>
      </c>
      <c r="K19" s="22">
        <v>180</v>
      </c>
      <c r="L19" s="4">
        <v>0</v>
      </c>
      <c r="M19" s="22">
        <v>0</v>
      </c>
      <c r="N19" s="4">
        <v>0</v>
      </c>
      <c r="O19" s="22">
        <v>0</v>
      </c>
      <c r="P19" s="4">
        <v>0</v>
      </c>
      <c r="Q19" s="18">
        <v>0</v>
      </c>
      <c r="R19" s="9">
        <v>1382</v>
      </c>
      <c r="S19" s="22">
        <v>65</v>
      </c>
      <c r="T19" s="9">
        <v>1423</v>
      </c>
      <c r="U19" s="22">
        <v>145</v>
      </c>
      <c r="V19" s="9">
        <v>0</v>
      </c>
      <c r="W19" s="18">
        <v>0</v>
      </c>
      <c r="X19" s="6">
        <v>1510</v>
      </c>
      <c r="Y19" s="22">
        <v>130</v>
      </c>
      <c r="Z19" s="9">
        <v>1541</v>
      </c>
      <c r="AA19" s="18">
        <v>110</v>
      </c>
    </row>
    <row r="20" spans="2:27">
      <c r="B20" s="6">
        <v>1243</v>
      </c>
      <c r="C20" s="22">
        <v>65</v>
      </c>
      <c r="D20" s="4">
        <v>1300</v>
      </c>
      <c r="E20" s="22">
        <v>80</v>
      </c>
      <c r="F20" s="4">
        <v>0</v>
      </c>
      <c r="G20" s="20">
        <v>0</v>
      </c>
      <c r="H20" s="6">
        <v>1233</v>
      </c>
      <c r="I20" s="22">
        <v>140</v>
      </c>
      <c r="J20" s="4">
        <v>1354</v>
      </c>
      <c r="K20" s="22">
        <v>30</v>
      </c>
      <c r="L20" s="4">
        <v>0</v>
      </c>
      <c r="M20" s="22">
        <v>0</v>
      </c>
      <c r="N20" s="4">
        <v>0</v>
      </c>
      <c r="O20" s="22">
        <v>0</v>
      </c>
      <c r="P20" s="4">
        <v>0</v>
      </c>
      <c r="Q20" s="18">
        <v>0</v>
      </c>
      <c r="R20" s="9">
        <v>1412</v>
      </c>
      <c r="S20" s="22">
        <v>45</v>
      </c>
      <c r="T20" s="9">
        <v>1435</v>
      </c>
      <c r="U20" s="22">
        <v>135</v>
      </c>
      <c r="V20" s="9">
        <v>0</v>
      </c>
      <c r="W20" s="18">
        <v>0</v>
      </c>
      <c r="X20" s="6">
        <v>1518</v>
      </c>
      <c r="Y20" s="22">
        <v>140</v>
      </c>
      <c r="Z20" s="9">
        <v>1542</v>
      </c>
      <c r="AA20" s="18">
        <v>125</v>
      </c>
    </row>
    <row r="21" spans="2:27">
      <c r="B21" s="6">
        <v>1246</v>
      </c>
      <c r="C21" s="22">
        <v>85</v>
      </c>
      <c r="D21" s="4">
        <v>1289</v>
      </c>
      <c r="E21" s="22">
        <v>40</v>
      </c>
      <c r="F21" s="4">
        <v>0</v>
      </c>
      <c r="G21" s="20">
        <v>0</v>
      </c>
      <c r="H21" s="6">
        <v>1221</v>
      </c>
      <c r="I21" s="22">
        <v>90</v>
      </c>
      <c r="J21" s="4">
        <v>1360</v>
      </c>
      <c r="K21" s="22">
        <v>95</v>
      </c>
      <c r="L21" s="4">
        <v>0</v>
      </c>
      <c r="M21" s="22">
        <v>0</v>
      </c>
      <c r="N21" s="4">
        <v>0</v>
      </c>
      <c r="O21" s="22">
        <v>0</v>
      </c>
      <c r="P21" s="4">
        <v>0</v>
      </c>
      <c r="Q21" s="18">
        <v>0</v>
      </c>
      <c r="R21" s="9">
        <v>1330</v>
      </c>
      <c r="S21" s="22">
        <v>92</v>
      </c>
      <c r="T21" s="9">
        <v>1437</v>
      </c>
      <c r="U21" s="22">
        <v>95</v>
      </c>
      <c r="V21" s="9">
        <v>0</v>
      </c>
      <c r="W21" s="18">
        <v>0</v>
      </c>
      <c r="X21" s="6">
        <v>1501</v>
      </c>
      <c r="Y21" s="22">
        <v>95</v>
      </c>
      <c r="Z21" s="9">
        <v>1486</v>
      </c>
      <c r="AA21" s="18">
        <v>155</v>
      </c>
    </row>
    <row r="22" spans="2:27">
      <c r="B22" s="6">
        <v>1224</v>
      </c>
      <c r="C22" s="22">
        <v>228</v>
      </c>
      <c r="D22" s="4">
        <v>1155</v>
      </c>
      <c r="E22" s="22">
        <v>175</v>
      </c>
      <c r="F22" s="4">
        <v>0</v>
      </c>
      <c r="G22" s="20">
        <v>0</v>
      </c>
      <c r="H22" s="6">
        <v>1316</v>
      </c>
      <c r="I22" s="22">
        <v>135</v>
      </c>
      <c r="J22" s="4">
        <v>165</v>
      </c>
      <c r="K22" s="22">
        <v>100</v>
      </c>
      <c r="L22" s="4">
        <v>0</v>
      </c>
      <c r="M22" s="22">
        <v>0</v>
      </c>
      <c r="N22" s="4">
        <v>0</v>
      </c>
      <c r="O22" s="22">
        <v>0</v>
      </c>
      <c r="P22" s="4">
        <v>0</v>
      </c>
      <c r="Q22" s="18">
        <v>0</v>
      </c>
      <c r="R22" s="9">
        <v>1388</v>
      </c>
      <c r="S22" s="22">
        <v>72</v>
      </c>
      <c r="T22" s="9">
        <v>1439</v>
      </c>
      <c r="U22" s="22">
        <v>110</v>
      </c>
      <c r="V22" s="9">
        <v>0</v>
      </c>
      <c r="W22" s="18">
        <v>0</v>
      </c>
      <c r="X22" s="6">
        <v>1499</v>
      </c>
      <c r="Y22" s="22">
        <v>135</v>
      </c>
      <c r="Z22" s="9">
        <v>1539</v>
      </c>
      <c r="AA22" s="18">
        <v>175</v>
      </c>
    </row>
    <row r="23" spans="2:27">
      <c r="B23" s="6">
        <v>1225</v>
      </c>
      <c r="C23" s="22">
        <v>228</v>
      </c>
      <c r="D23" s="4">
        <v>1294</v>
      </c>
      <c r="E23" s="22">
        <v>64</v>
      </c>
      <c r="F23" s="4">
        <v>0</v>
      </c>
      <c r="G23" s="20">
        <v>0</v>
      </c>
      <c r="H23" s="6">
        <v>1318</v>
      </c>
      <c r="I23" s="22">
        <v>90</v>
      </c>
      <c r="J23" s="4">
        <v>1366</v>
      </c>
      <c r="K23" s="22">
        <v>80</v>
      </c>
      <c r="L23" s="4">
        <v>0</v>
      </c>
      <c r="M23" s="22">
        <v>0</v>
      </c>
      <c r="N23" s="4">
        <v>0</v>
      </c>
      <c r="O23" s="22">
        <v>0</v>
      </c>
      <c r="P23" s="4">
        <v>0</v>
      </c>
      <c r="Q23" s="18">
        <v>0</v>
      </c>
      <c r="R23" s="9">
        <v>1396</v>
      </c>
      <c r="S23" s="22">
        <v>55</v>
      </c>
      <c r="T23" s="9">
        <v>1432</v>
      </c>
      <c r="U23" s="22">
        <v>75</v>
      </c>
      <c r="V23" s="9">
        <v>0</v>
      </c>
      <c r="W23" s="18">
        <v>0</v>
      </c>
      <c r="X23" s="6">
        <v>1509</v>
      </c>
      <c r="Y23" s="22">
        <v>120</v>
      </c>
      <c r="Z23" s="9">
        <v>1470</v>
      </c>
      <c r="AA23" s="18">
        <v>150</v>
      </c>
    </row>
    <row r="24" spans="2:27">
      <c r="B24" s="6">
        <v>1257</v>
      </c>
      <c r="C24" s="22">
        <v>140</v>
      </c>
      <c r="D24" s="4">
        <v>1183</v>
      </c>
      <c r="E24" s="22">
        <v>98</v>
      </c>
      <c r="F24" s="4">
        <v>0</v>
      </c>
      <c r="G24" s="20">
        <v>0</v>
      </c>
      <c r="H24" s="6">
        <v>1270</v>
      </c>
      <c r="I24" s="22">
        <v>88</v>
      </c>
      <c r="J24" s="4">
        <v>1237</v>
      </c>
      <c r="K24" s="22">
        <v>161</v>
      </c>
      <c r="L24" s="4">
        <v>0</v>
      </c>
      <c r="M24" s="22">
        <v>0</v>
      </c>
      <c r="N24" s="4">
        <v>0</v>
      </c>
      <c r="O24" s="22">
        <v>0</v>
      </c>
      <c r="P24" s="4">
        <v>0</v>
      </c>
      <c r="Q24" s="18">
        <v>0</v>
      </c>
      <c r="R24" s="9">
        <v>1416</v>
      </c>
      <c r="S24" s="22">
        <v>150</v>
      </c>
      <c r="T24" s="9">
        <v>1465</v>
      </c>
      <c r="U24" s="22">
        <v>135</v>
      </c>
      <c r="V24" s="9">
        <v>0</v>
      </c>
      <c r="W24" s="18">
        <v>0</v>
      </c>
      <c r="X24" s="6">
        <v>1511</v>
      </c>
      <c r="Y24" s="22">
        <v>120</v>
      </c>
      <c r="Z24" s="9">
        <v>1534</v>
      </c>
      <c r="AA24" s="18">
        <v>125</v>
      </c>
    </row>
    <row r="25" spans="2:27">
      <c r="B25" s="6">
        <v>1242</v>
      </c>
      <c r="C25" s="22">
        <v>105</v>
      </c>
      <c r="D25" s="4">
        <v>1185</v>
      </c>
      <c r="E25" s="22">
        <v>100</v>
      </c>
      <c r="F25" s="4">
        <v>0</v>
      </c>
      <c r="G25" s="20">
        <v>0</v>
      </c>
      <c r="H25" s="6">
        <v>1321</v>
      </c>
      <c r="I25" s="22">
        <v>50</v>
      </c>
      <c r="J25" s="4">
        <v>1344</v>
      </c>
      <c r="K25" s="22">
        <v>160</v>
      </c>
      <c r="L25" s="4">
        <v>0</v>
      </c>
      <c r="M25" s="22">
        <v>0</v>
      </c>
      <c r="N25" s="4">
        <v>0</v>
      </c>
      <c r="O25" s="22">
        <v>0</v>
      </c>
      <c r="P25" s="4">
        <v>0</v>
      </c>
      <c r="Q25" s="18">
        <v>0</v>
      </c>
      <c r="R25" s="9">
        <v>1408</v>
      </c>
      <c r="S25" s="22">
        <v>42</v>
      </c>
      <c r="T25" s="9">
        <v>1454</v>
      </c>
      <c r="U25" s="22">
        <v>128</v>
      </c>
      <c r="V25" s="9">
        <v>0</v>
      </c>
      <c r="W25" s="18">
        <v>0</v>
      </c>
      <c r="X25" s="6">
        <v>1489</v>
      </c>
      <c r="Y25" s="22">
        <v>121</v>
      </c>
      <c r="Z25" s="9">
        <v>1544</v>
      </c>
      <c r="AA25" s="18">
        <v>150</v>
      </c>
    </row>
    <row r="26" spans="2:27">
      <c r="B26" s="6">
        <v>1251</v>
      </c>
      <c r="C26" s="22">
        <v>135</v>
      </c>
      <c r="D26" s="4">
        <v>1230</v>
      </c>
      <c r="E26" s="22">
        <v>42</v>
      </c>
      <c r="F26" s="4">
        <v>0</v>
      </c>
      <c r="G26" s="20">
        <v>0</v>
      </c>
      <c r="H26" s="6">
        <v>1306</v>
      </c>
      <c r="I26" s="22">
        <v>45</v>
      </c>
      <c r="J26" s="4">
        <v>1345</v>
      </c>
      <c r="K26" s="22">
        <v>160</v>
      </c>
      <c r="L26" s="4">
        <v>0</v>
      </c>
      <c r="M26" s="22">
        <v>0</v>
      </c>
      <c r="N26" s="4">
        <v>0</v>
      </c>
      <c r="O26" s="22">
        <v>0</v>
      </c>
      <c r="P26" s="4">
        <v>0</v>
      </c>
      <c r="Q26" s="18">
        <v>0</v>
      </c>
      <c r="R26" s="9">
        <v>1405</v>
      </c>
      <c r="S26" s="22">
        <v>85</v>
      </c>
      <c r="T26" s="9">
        <v>1385</v>
      </c>
      <c r="U26" s="22">
        <v>49</v>
      </c>
      <c r="V26" s="9">
        <v>0</v>
      </c>
      <c r="W26" s="18">
        <v>0</v>
      </c>
      <c r="X26" s="6">
        <v>1525</v>
      </c>
      <c r="Y26" s="22">
        <v>105</v>
      </c>
      <c r="Z26" s="9">
        <v>1548</v>
      </c>
      <c r="AA26" s="18">
        <v>145</v>
      </c>
    </row>
    <row r="27" spans="2:27">
      <c r="B27" s="6">
        <v>1255</v>
      </c>
      <c r="C27" s="22">
        <v>160</v>
      </c>
      <c r="D27" s="4">
        <v>1281</v>
      </c>
      <c r="E27" s="22">
        <v>132</v>
      </c>
      <c r="F27" s="4">
        <v>0</v>
      </c>
      <c r="G27" s="20">
        <v>0</v>
      </c>
      <c r="H27" s="6">
        <v>1342</v>
      </c>
      <c r="I27" s="22">
        <v>150</v>
      </c>
      <c r="J27" s="4">
        <v>1370</v>
      </c>
      <c r="K27" s="22">
        <v>135</v>
      </c>
      <c r="L27" s="4">
        <v>0</v>
      </c>
      <c r="M27" s="22">
        <v>0</v>
      </c>
      <c r="N27" s="4">
        <v>0</v>
      </c>
      <c r="O27" s="22">
        <v>0</v>
      </c>
      <c r="P27" s="4">
        <v>0</v>
      </c>
      <c r="Q27" s="18">
        <v>0</v>
      </c>
      <c r="R27" s="9">
        <v>1397</v>
      </c>
      <c r="S27" s="22">
        <v>25</v>
      </c>
      <c r="T27" s="9">
        <v>1419</v>
      </c>
      <c r="U27" s="22">
        <v>160</v>
      </c>
      <c r="V27" s="9">
        <v>0</v>
      </c>
      <c r="W27" s="18">
        <v>0</v>
      </c>
      <c r="X27" s="6">
        <v>1521</v>
      </c>
      <c r="Y27" s="22">
        <v>140</v>
      </c>
      <c r="Z27" s="9">
        <v>1526</v>
      </c>
      <c r="AA27" s="18">
        <v>130</v>
      </c>
    </row>
    <row r="28" spans="2:27">
      <c r="B28" s="6">
        <v>1194</v>
      </c>
      <c r="C28" s="22">
        <v>105</v>
      </c>
      <c r="D28" s="4">
        <v>1271</v>
      </c>
      <c r="E28" s="22">
        <v>100</v>
      </c>
      <c r="F28" s="4">
        <v>0</v>
      </c>
      <c r="G28" s="20">
        <v>0</v>
      </c>
      <c r="H28" s="6">
        <v>1320</v>
      </c>
      <c r="I28" s="22">
        <v>40</v>
      </c>
      <c r="J28" s="4">
        <v>1359</v>
      </c>
      <c r="K28" s="22">
        <v>150</v>
      </c>
      <c r="L28" s="4">
        <v>0</v>
      </c>
      <c r="M28" s="22">
        <v>0</v>
      </c>
      <c r="N28" s="4">
        <v>0</v>
      </c>
      <c r="O28" s="22">
        <v>0</v>
      </c>
      <c r="P28" s="4">
        <v>0</v>
      </c>
      <c r="Q28" s="18">
        <v>0</v>
      </c>
      <c r="R28" s="9">
        <v>1422</v>
      </c>
      <c r="S28" s="22">
        <v>145</v>
      </c>
      <c r="T28" s="9">
        <v>1453</v>
      </c>
      <c r="U28" s="22">
        <v>120</v>
      </c>
      <c r="V28" s="9">
        <v>0</v>
      </c>
      <c r="W28" s="18">
        <v>0</v>
      </c>
      <c r="X28" s="6">
        <v>1503</v>
      </c>
      <c r="Y28" s="22">
        <v>140</v>
      </c>
      <c r="Z28" s="9">
        <v>1533</v>
      </c>
      <c r="AA28" s="18">
        <v>140</v>
      </c>
    </row>
    <row r="29" spans="2:27">
      <c r="B29" s="6">
        <v>1195</v>
      </c>
      <c r="C29" s="22">
        <v>50</v>
      </c>
      <c r="D29" s="4">
        <v>1180</v>
      </c>
      <c r="E29" s="22">
        <v>77</v>
      </c>
      <c r="F29" s="4">
        <v>0</v>
      </c>
      <c r="G29" s="20">
        <v>0</v>
      </c>
      <c r="H29" s="6">
        <v>1322</v>
      </c>
      <c r="I29" s="22">
        <v>45</v>
      </c>
      <c r="J29" s="4">
        <v>1351</v>
      </c>
      <c r="K29" s="22">
        <v>64</v>
      </c>
      <c r="L29" s="4">
        <v>0</v>
      </c>
      <c r="M29" s="22">
        <v>0</v>
      </c>
      <c r="N29" s="4">
        <v>0</v>
      </c>
      <c r="O29" s="22">
        <v>0</v>
      </c>
      <c r="P29" s="4">
        <v>0</v>
      </c>
      <c r="Q29" s="18">
        <v>0</v>
      </c>
      <c r="R29" s="9">
        <v>1425</v>
      </c>
      <c r="S29" s="22">
        <v>95</v>
      </c>
      <c r="T29" s="9">
        <v>1459</v>
      </c>
      <c r="U29" s="22">
        <v>105</v>
      </c>
      <c r="V29" s="9">
        <v>0</v>
      </c>
      <c r="W29" s="18">
        <v>0</v>
      </c>
      <c r="X29" s="6">
        <v>1516</v>
      </c>
      <c r="Y29" s="22">
        <v>130</v>
      </c>
      <c r="Z29" s="9">
        <v>1529</v>
      </c>
      <c r="AA29" s="18">
        <v>80</v>
      </c>
    </row>
    <row r="30" spans="2:27">
      <c r="B30" s="6">
        <v>1015</v>
      </c>
      <c r="C30" s="22">
        <v>45</v>
      </c>
      <c r="D30" s="4">
        <v>1182</v>
      </c>
      <c r="E30" s="22">
        <v>77</v>
      </c>
      <c r="F30" s="4">
        <v>0</v>
      </c>
      <c r="G30" s="20">
        <v>0</v>
      </c>
      <c r="H30" s="6">
        <v>1292</v>
      </c>
      <c r="I30" s="22">
        <v>52</v>
      </c>
      <c r="J30" s="4">
        <v>1355</v>
      </c>
      <c r="K30" s="22">
        <v>70</v>
      </c>
      <c r="L30" s="4">
        <v>0</v>
      </c>
      <c r="M30" s="22">
        <v>0</v>
      </c>
      <c r="N30" s="4">
        <v>0</v>
      </c>
      <c r="O30" s="22">
        <v>0</v>
      </c>
      <c r="P30" s="4">
        <v>0</v>
      </c>
      <c r="Q30" s="18">
        <v>0</v>
      </c>
      <c r="R30" s="9">
        <v>1427</v>
      </c>
      <c r="S30" s="22">
        <v>130</v>
      </c>
      <c r="T30" s="9">
        <v>1474</v>
      </c>
      <c r="U30" s="22">
        <v>160</v>
      </c>
      <c r="V30" s="9">
        <v>0</v>
      </c>
      <c r="W30" s="18">
        <v>0</v>
      </c>
      <c r="X30" s="6">
        <v>1505</v>
      </c>
      <c r="Y30" s="22">
        <v>104</v>
      </c>
      <c r="Z30" s="9">
        <v>1536</v>
      </c>
      <c r="AA30" s="18">
        <v>168</v>
      </c>
    </row>
    <row r="31" spans="2:27">
      <c r="B31" s="6">
        <v>1020</v>
      </c>
      <c r="C31" s="22">
        <v>95</v>
      </c>
      <c r="D31" s="4">
        <v>1014</v>
      </c>
      <c r="E31" s="22">
        <v>126</v>
      </c>
      <c r="F31" s="4">
        <v>0</v>
      </c>
      <c r="G31" s="20">
        <v>0</v>
      </c>
      <c r="H31" s="6">
        <v>1290</v>
      </c>
      <c r="I31" s="22">
        <v>36</v>
      </c>
      <c r="J31" s="4">
        <v>1367</v>
      </c>
      <c r="K31" s="22">
        <v>145</v>
      </c>
      <c r="L31" s="4">
        <v>0</v>
      </c>
      <c r="M31" s="22">
        <v>0</v>
      </c>
      <c r="N31" s="4">
        <v>0</v>
      </c>
      <c r="O31" s="22">
        <v>0</v>
      </c>
      <c r="P31" s="4">
        <v>0</v>
      </c>
      <c r="Q31" s="18">
        <v>0</v>
      </c>
      <c r="R31" s="9">
        <v>1418</v>
      </c>
      <c r="S31" s="22">
        <v>155</v>
      </c>
      <c r="T31" s="9">
        <v>1381</v>
      </c>
      <c r="U31" s="22">
        <v>35</v>
      </c>
      <c r="V31" s="9">
        <v>0</v>
      </c>
      <c r="W31" s="18">
        <v>0</v>
      </c>
      <c r="X31" s="6">
        <v>1508</v>
      </c>
      <c r="Y31" s="22">
        <v>126</v>
      </c>
      <c r="Z31" s="9">
        <v>1537</v>
      </c>
      <c r="AA31" s="18">
        <v>222</v>
      </c>
    </row>
    <row r="32" spans="2:27">
      <c r="B32" s="6">
        <v>1283</v>
      </c>
      <c r="C32" s="22">
        <v>91</v>
      </c>
      <c r="D32" s="4">
        <v>1215</v>
      </c>
      <c r="E32" s="22">
        <v>84</v>
      </c>
      <c r="F32" s="4">
        <v>0</v>
      </c>
      <c r="G32" s="20">
        <v>0</v>
      </c>
      <c r="H32" s="6">
        <v>1297</v>
      </c>
      <c r="I32" s="22">
        <v>45</v>
      </c>
      <c r="J32" s="4">
        <v>1352</v>
      </c>
      <c r="K32" s="22">
        <v>60</v>
      </c>
      <c r="L32" s="4">
        <v>0</v>
      </c>
      <c r="M32" s="22">
        <v>0</v>
      </c>
      <c r="N32" s="4">
        <v>0</v>
      </c>
      <c r="O32" s="22">
        <v>0</v>
      </c>
      <c r="P32" s="4">
        <v>0</v>
      </c>
      <c r="Q32" s="18">
        <v>0</v>
      </c>
      <c r="R32" s="9">
        <v>1413</v>
      </c>
      <c r="S32" s="22">
        <v>165</v>
      </c>
      <c r="T32" s="9">
        <v>1398</v>
      </c>
      <c r="U32" s="22">
        <v>120</v>
      </c>
      <c r="V32" s="9">
        <v>0</v>
      </c>
      <c r="W32" s="18">
        <v>0</v>
      </c>
      <c r="X32" s="6">
        <v>1507</v>
      </c>
      <c r="Y32" s="22">
        <v>108</v>
      </c>
      <c r="Z32" s="9">
        <v>1538</v>
      </c>
      <c r="AA32" s="18">
        <v>120</v>
      </c>
    </row>
    <row r="33" spans="2:29">
      <c r="B33" s="6">
        <v>1252</v>
      </c>
      <c r="C33" s="22">
        <v>125</v>
      </c>
      <c r="D33" s="4">
        <v>1302</v>
      </c>
      <c r="E33" s="22">
        <v>115</v>
      </c>
      <c r="F33" s="4">
        <v>0</v>
      </c>
      <c r="G33" s="20">
        <v>0</v>
      </c>
      <c r="H33" s="6">
        <v>1293</v>
      </c>
      <c r="I33" s="22">
        <v>56</v>
      </c>
      <c r="J33" s="4">
        <v>1364</v>
      </c>
      <c r="K33" s="22">
        <v>100</v>
      </c>
      <c r="L33" s="4">
        <v>0</v>
      </c>
      <c r="M33" s="22">
        <v>0</v>
      </c>
      <c r="N33" s="4">
        <v>0</v>
      </c>
      <c r="O33" s="22">
        <v>0</v>
      </c>
      <c r="P33" s="4">
        <v>0</v>
      </c>
      <c r="Q33" s="18">
        <v>0</v>
      </c>
      <c r="R33" s="9">
        <v>1426</v>
      </c>
      <c r="S33" s="22">
        <v>130</v>
      </c>
      <c r="T33" s="9">
        <v>1468</v>
      </c>
      <c r="U33" s="22">
        <v>160</v>
      </c>
      <c r="V33" s="9">
        <v>0</v>
      </c>
      <c r="W33" s="18">
        <v>0</v>
      </c>
      <c r="X33" s="6">
        <v>1530</v>
      </c>
      <c r="Y33" s="22">
        <v>85</v>
      </c>
      <c r="Z33" s="9">
        <v>1559</v>
      </c>
      <c r="AA33" s="18">
        <v>140</v>
      </c>
    </row>
    <row r="34" spans="2:29">
      <c r="B34" s="6">
        <v>1258</v>
      </c>
      <c r="C34" s="22">
        <v>100</v>
      </c>
      <c r="D34" s="4">
        <v>1269</v>
      </c>
      <c r="E34" s="22">
        <v>112</v>
      </c>
      <c r="F34" s="4">
        <v>0</v>
      </c>
      <c r="G34" s="20">
        <v>0</v>
      </c>
      <c r="H34" s="6">
        <v>1349</v>
      </c>
      <c r="I34" s="22">
        <v>64</v>
      </c>
      <c r="J34" s="4">
        <v>1348</v>
      </c>
      <c r="K34" s="22">
        <v>72</v>
      </c>
      <c r="L34" s="4">
        <v>0</v>
      </c>
      <c r="M34" s="22">
        <v>0</v>
      </c>
      <c r="N34" s="4">
        <v>0</v>
      </c>
      <c r="O34" s="22">
        <v>0</v>
      </c>
      <c r="P34" s="4">
        <v>0</v>
      </c>
      <c r="Q34" s="18">
        <v>0</v>
      </c>
      <c r="R34" s="9">
        <v>1406</v>
      </c>
      <c r="S34" s="22">
        <v>24</v>
      </c>
      <c r="T34" s="9">
        <v>1479</v>
      </c>
      <c r="U34" s="22">
        <v>110</v>
      </c>
      <c r="V34" s="9">
        <v>0</v>
      </c>
      <c r="W34" s="18">
        <v>0</v>
      </c>
      <c r="X34" s="6">
        <v>1504</v>
      </c>
      <c r="Y34" s="22">
        <v>105</v>
      </c>
      <c r="Z34" s="9">
        <v>1547</v>
      </c>
      <c r="AA34" s="18">
        <v>145</v>
      </c>
    </row>
    <row r="35" spans="2:29">
      <c r="B35" s="6">
        <v>1239</v>
      </c>
      <c r="C35" s="22">
        <v>110</v>
      </c>
      <c r="D35" s="4">
        <v>1186</v>
      </c>
      <c r="E35" s="22">
        <v>133</v>
      </c>
      <c r="F35" s="4">
        <v>0</v>
      </c>
      <c r="G35" s="20">
        <v>0</v>
      </c>
      <c r="H35" s="6">
        <v>1311</v>
      </c>
      <c r="I35" s="22">
        <v>85</v>
      </c>
      <c r="J35" s="4">
        <v>1371</v>
      </c>
      <c r="K35" s="22">
        <v>65</v>
      </c>
      <c r="L35" s="4">
        <v>0</v>
      </c>
      <c r="M35" s="22">
        <v>0</v>
      </c>
      <c r="N35" s="4">
        <v>0</v>
      </c>
      <c r="O35" s="22">
        <v>0</v>
      </c>
      <c r="P35" s="4">
        <v>0</v>
      </c>
      <c r="Q35" s="18">
        <v>0</v>
      </c>
      <c r="R35" s="9">
        <v>1376</v>
      </c>
      <c r="S35" s="22">
        <v>84</v>
      </c>
      <c r="T35" s="9">
        <v>1481</v>
      </c>
      <c r="U35" s="22">
        <v>85</v>
      </c>
      <c r="V35" s="9">
        <v>0</v>
      </c>
      <c r="W35" s="18">
        <v>0</v>
      </c>
      <c r="X35" s="6">
        <v>1384</v>
      </c>
      <c r="Y35" s="22">
        <v>45</v>
      </c>
      <c r="Z35" s="9">
        <v>1545</v>
      </c>
      <c r="AA35" s="18">
        <v>145</v>
      </c>
    </row>
    <row r="36" spans="2:29" ht="15.75" thickBot="1">
      <c r="B36" s="7">
        <v>1157</v>
      </c>
      <c r="C36" s="23">
        <v>175</v>
      </c>
      <c r="D36" s="8">
        <v>1169</v>
      </c>
      <c r="E36" s="23">
        <v>110</v>
      </c>
      <c r="F36" s="8">
        <v>0</v>
      </c>
      <c r="G36" s="21">
        <v>0</v>
      </c>
      <c r="H36" s="7">
        <v>1296</v>
      </c>
      <c r="I36" s="23">
        <v>35</v>
      </c>
      <c r="J36" s="8">
        <v>1372</v>
      </c>
      <c r="K36" s="23">
        <v>75</v>
      </c>
      <c r="L36" s="8">
        <v>0</v>
      </c>
      <c r="M36" s="23">
        <v>0</v>
      </c>
      <c r="N36" s="8">
        <v>0</v>
      </c>
      <c r="O36" s="23">
        <v>0</v>
      </c>
      <c r="P36" s="8">
        <v>0</v>
      </c>
      <c r="Q36" s="30">
        <v>0</v>
      </c>
      <c r="R36" s="52">
        <v>1421</v>
      </c>
      <c r="S36" s="23">
        <v>165</v>
      </c>
      <c r="T36" s="52">
        <v>1480</v>
      </c>
      <c r="U36" s="23">
        <v>150</v>
      </c>
      <c r="V36" s="9">
        <v>0</v>
      </c>
      <c r="W36" s="18">
        <v>0</v>
      </c>
      <c r="X36" s="7">
        <v>1487</v>
      </c>
      <c r="Y36" s="23">
        <v>58</v>
      </c>
      <c r="Z36" s="52">
        <v>1543</v>
      </c>
      <c r="AA36" s="30">
        <v>140</v>
      </c>
    </row>
    <row r="37" spans="2:29" ht="19.5" thickBot="1">
      <c r="B37" s="212">
        <f>SUM(C5:C36,E5:E36,G5:G36)</f>
        <v>7846</v>
      </c>
      <c r="C37" s="213"/>
      <c r="D37" s="213"/>
      <c r="E37" s="213"/>
      <c r="F37" s="213"/>
      <c r="G37" s="214"/>
      <c r="H37" s="248">
        <f>SUM(I5:I36,K5:K36,M5:M36)</f>
        <v>7140</v>
      </c>
      <c r="I37" s="249"/>
      <c r="J37" s="249"/>
      <c r="K37" s="249"/>
      <c r="L37" s="249"/>
      <c r="M37" s="250"/>
      <c r="N37" s="248">
        <f>SUM(O5:O36)</f>
        <v>240</v>
      </c>
      <c r="O37" s="250"/>
      <c r="P37" s="248">
        <f>SUM(Q5:Q36)</f>
        <v>399</v>
      </c>
      <c r="Q37" s="250"/>
      <c r="R37" s="212">
        <f>SUM(S5:S36,U5:U36,W5:W36)</f>
        <v>8037</v>
      </c>
      <c r="S37" s="213"/>
      <c r="T37" s="213"/>
      <c r="U37" s="213"/>
      <c r="V37" s="213"/>
      <c r="W37" s="214"/>
      <c r="X37" s="237">
        <f>SUM(Y5:Y36,AA5:AA36)</f>
        <v>7642</v>
      </c>
      <c r="Y37" s="247"/>
      <c r="Z37" s="247"/>
      <c r="AA37" s="238"/>
    </row>
    <row r="38" spans="2:29" ht="15.75" thickBot="1">
      <c r="G38" s="239"/>
      <c r="H38" s="239"/>
      <c r="I38" s="239"/>
      <c r="J38" s="239"/>
      <c r="K38" s="239"/>
      <c r="L38" s="239"/>
      <c r="O38" s="239">
        <f>SUM(H37:Q37)</f>
        <v>7779</v>
      </c>
      <c r="P38" s="239"/>
      <c r="Q38" s="239"/>
      <c r="R38" s="239"/>
    </row>
    <row r="39" spans="2:29" ht="15" customHeight="1">
      <c r="G39" s="171" t="s">
        <v>43</v>
      </c>
      <c r="H39" s="172"/>
      <c r="I39" s="172"/>
      <c r="J39" s="172"/>
      <c r="K39" s="172"/>
      <c r="L39" s="172"/>
      <c r="M39" s="172"/>
      <c r="N39" s="172"/>
      <c r="O39" s="172"/>
      <c r="P39" s="172"/>
      <c r="Q39" s="172"/>
      <c r="R39" s="172"/>
      <c r="S39" s="172"/>
      <c r="T39" s="173"/>
    </row>
    <row r="40" spans="2:29" ht="15.75" customHeight="1" thickBot="1">
      <c r="G40" s="174"/>
      <c r="H40" s="175"/>
      <c r="I40" s="175"/>
      <c r="J40" s="175"/>
      <c r="K40" s="175"/>
      <c r="L40" s="175"/>
      <c r="M40" s="175"/>
      <c r="N40" s="175"/>
      <c r="O40" s="175"/>
      <c r="P40" s="175"/>
      <c r="Q40" s="175"/>
      <c r="R40" s="175"/>
      <c r="S40" s="175"/>
      <c r="T40" s="176"/>
    </row>
    <row r="41" spans="2:29" ht="34.5" thickBot="1">
      <c r="D41" s="1"/>
      <c r="E41" s="1"/>
      <c r="F41" s="1"/>
      <c r="G41" s="222" t="s">
        <v>10</v>
      </c>
      <c r="H41" s="223"/>
      <c r="I41" s="223"/>
      <c r="J41" s="223"/>
      <c r="K41" s="223"/>
      <c r="L41" s="224"/>
      <c r="M41" s="252" t="s">
        <v>33</v>
      </c>
      <c r="N41" s="253"/>
      <c r="O41" s="253"/>
      <c r="P41" s="254"/>
      <c r="Q41" s="252" t="s">
        <v>59</v>
      </c>
      <c r="R41" s="253"/>
      <c r="S41" s="253"/>
      <c r="T41" s="254"/>
      <c r="AC41">
        <f>SUM(B37:AA37)</f>
        <v>31304</v>
      </c>
    </row>
    <row r="42" spans="2:29" ht="34.5" thickBot="1">
      <c r="D42" s="204" t="s">
        <v>1</v>
      </c>
      <c r="E42" s="205"/>
      <c r="F42" s="206"/>
      <c r="G42" s="163">
        <f>B37+H37+R37+X37</f>
        <v>30665</v>
      </c>
      <c r="H42" s="164"/>
      <c r="I42" s="164"/>
      <c r="J42" s="164"/>
      <c r="K42" s="164"/>
      <c r="L42" s="165"/>
      <c r="M42" s="134">
        <f>N37</f>
        <v>240</v>
      </c>
      <c r="N42" s="135"/>
      <c r="O42" s="135"/>
      <c r="P42" s="136"/>
      <c r="Q42" s="134">
        <f>P37</f>
        <v>399</v>
      </c>
      <c r="R42" s="135"/>
      <c r="S42" s="135"/>
      <c r="T42" s="136"/>
      <c r="AC42">
        <f>SUM(G42:T42)</f>
        <v>31304</v>
      </c>
    </row>
    <row r="43" spans="2:29" ht="34.5" thickBot="1">
      <c r="D43" s="204" t="s">
        <v>2</v>
      </c>
      <c r="E43" s="205"/>
      <c r="F43" s="206"/>
      <c r="G43" s="186">
        <f>G42*120</f>
        <v>3679800</v>
      </c>
      <c r="H43" s="187"/>
      <c r="I43" s="187"/>
      <c r="J43" s="187"/>
      <c r="K43" s="187"/>
      <c r="L43" s="188"/>
      <c r="M43" s="134">
        <f>M42*160</f>
        <v>38400</v>
      </c>
      <c r="N43" s="135"/>
      <c r="O43" s="135"/>
      <c r="P43" s="136"/>
      <c r="Q43" s="134">
        <f>Q42*115</f>
        <v>45885</v>
      </c>
      <c r="R43" s="135"/>
      <c r="S43" s="135"/>
      <c r="T43" s="136"/>
    </row>
    <row r="44" spans="2:29">
      <c r="D44" s="192" t="s">
        <v>3</v>
      </c>
      <c r="E44" s="193"/>
      <c r="F44" s="193"/>
      <c r="G44" s="193"/>
      <c r="H44" s="194"/>
      <c r="I44" s="198">
        <f>G43+M43+Q43</f>
        <v>3764085</v>
      </c>
      <c r="J44" s="199"/>
      <c r="K44" s="199"/>
      <c r="L44" s="199"/>
      <c r="M44" s="199"/>
      <c r="N44" s="200"/>
    </row>
    <row r="45" spans="2:29" ht="15.75" thickBot="1">
      <c r="D45" s="195"/>
      <c r="E45" s="196"/>
      <c r="F45" s="196"/>
      <c r="G45" s="196"/>
      <c r="H45" s="197"/>
      <c r="I45" s="201"/>
      <c r="J45" s="202"/>
      <c r="K45" s="202"/>
      <c r="L45" s="202"/>
      <c r="M45" s="202"/>
      <c r="N45" s="203"/>
    </row>
    <row r="46" spans="2:29" ht="15.75" thickBot="1">
      <c r="D46" s="192" t="s">
        <v>39</v>
      </c>
      <c r="E46" s="193"/>
      <c r="F46" s="193"/>
      <c r="G46" s="193"/>
      <c r="H46" s="194"/>
      <c r="I46" s="198">
        <v>4166000</v>
      </c>
      <c r="J46" s="199"/>
      <c r="K46" s="199"/>
      <c r="L46" s="199"/>
      <c r="M46" s="199"/>
      <c r="N46" s="200"/>
    </row>
    <row r="47" spans="2:29" ht="21.75" thickBot="1">
      <c r="D47" s="195"/>
      <c r="E47" s="196"/>
      <c r="F47" s="196"/>
      <c r="G47" s="196"/>
      <c r="H47" s="197"/>
      <c r="I47" s="201"/>
      <c r="J47" s="202"/>
      <c r="K47" s="202"/>
      <c r="L47" s="202"/>
      <c r="M47" s="202"/>
      <c r="N47" s="203"/>
      <c r="T47" s="234" t="s">
        <v>14</v>
      </c>
      <c r="U47" s="235"/>
      <c r="V47" s="235"/>
      <c r="W47" s="235"/>
      <c r="X47" s="235"/>
      <c r="Y47" s="236"/>
    </row>
    <row r="48" spans="2:29" ht="21">
      <c r="D48" s="192" t="s">
        <v>21</v>
      </c>
      <c r="E48" s="193"/>
      <c r="F48" s="193"/>
      <c r="G48" s="193"/>
      <c r="H48" s="194"/>
      <c r="I48" s="198">
        <f>90000+90000+300000+20000+323000+87000</f>
        <v>910000</v>
      </c>
      <c r="J48" s="199"/>
      <c r="K48" s="199"/>
      <c r="L48" s="199"/>
      <c r="M48" s="199"/>
      <c r="N48" s="200"/>
      <c r="T48" s="231" t="s">
        <v>60</v>
      </c>
      <c r="U48" s="231"/>
      <c r="V48" s="231"/>
      <c r="W48" s="184">
        <f>300000</f>
        <v>300000</v>
      </c>
      <c r="X48" s="184"/>
      <c r="Y48" s="184"/>
    </row>
    <row r="49" spans="4:27" ht="21.75" thickBot="1">
      <c r="D49" s="195"/>
      <c r="E49" s="196"/>
      <c r="F49" s="196"/>
      <c r="G49" s="196"/>
      <c r="H49" s="197"/>
      <c r="I49" s="201"/>
      <c r="J49" s="202"/>
      <c r="K49" s="202"/>
      <c r="L49" s="202"/>
      <c r="M49" s="202"/>
      <c r="N49" s="203"/>
      <c r="T49" s="231" t="s">
        <v>61</v>
      </c>
      <c r="U49" s="231"/>
      <c r="V49" s="231"/>
      <c r="W49" s="184">
        <f>90000+87000</f>
        <v>177000</v>
      </c>
      <c r="X49" s="184"/>
      <c r="Y49" s="184"/>
    </row>
    <row r="50" spans="4:27" ht="21">
      <c r="D50" s="192" t="s">
        <v>22</v>
      </c>
      <c r="E50" s="193"/>
      <c r="F50" s="193"/>
      <c r="G50" s="193"/>
      <c r="H50" s="194"/>
      <c r="I50" s="198">
        <f>I44-I46-I48</f>
        <v>-1311915</v>
      </c>
      <c r="J50" s="199"/>
      <c r="K50" s="199"/>
      <c r="L50" s="199"/>
      <c r="M50" s="199"/>
      <c r="N50" s="200"/>
      <c r="T50" s="231" t="s">
        <v>63</v>
      </c>
      <c r="U50" s="231"/>
      <c r="V50" s="231"/>
      <c r="W50" s="184">
        <v>20000</v>
      </c>
      <c r="X50" s="184"/>
      <c r="Y50" s="184"/>
    </row>
    <row r="51" spans="4:27" ht="21.75" thickBot="1">
      <c r="D51" s="195"/>
      <c r="E51" s="196"/>
      <c r="F51" s="196"/>
      <c r="G51" s="196"/>
      <c r="H51" s="197"/>
      <c r="I51" s="201"/>
      <c r="J51" s="202"/>
      <c r="K51" s="202"/>
      <c r="L51" s="202"/>
      <c r="M51" s="202"/>
      <c r="N51" s="203"/>
      <c r="T51" s="231" t="s">
        <v>64</v>
      </c>
      <c r="U51" s="231"/>
      <c r="V51" s="231"/>
      <c r="W51" s="184">
        <f>323000</f>
        <v>323000</v>
      </c>
      <c r="X51" s="184"/>
      <c r="Y51" s="184"/>
    </row>
    <row r="52" spans="4:27" ht="21.75" thickBot="1">
      <c r="D52" s="10"/>
      <c r="E52" s="10"/>
      <c r="F52" s="10"/>
      <c r="G52" s="10"/>
      <c r="H52" s="10"/>
      <c r="I52" s="10"/>
      <c r="J52" s="10"/>
      <c r="K52" s="10"/>
      <c r="L52" s="10"/>
      <c r="T52" s="231" t="s">
        <v>62</v>
      </c>
      <c r="U52" s="231"/>
      <c r="V52" s="231"/>
      <c r="W52" s="184">
        <f>90000</f>
        <v>90000</v>
      </c>
      <c r="X52" s="184"/>
      <c r="Y52" s="184"/>
    </row>
    <row r="53" spans="4:27" ht="21">
      <c r="D53" s="113" t="s">
        <v>15</v>
      </c>
      <c r="E53" s="114"/>
      <c r="F53" s="114"/>
      <c r="G53" s="114"/>
      <c r="H53" s="115"/>
      <c r="I53" s="225">
        <v>2000000</v>
      </c>
      <c r="J53" s="226"/>
      <c r="K53" s="226"/>
      <c r="L53" s="226"/>
      <c r="M53" s="226"/>
      <c r="N53" s="227"/>
      <c r="T53" s="232" t="s">
        <v>3</v>
      </c>
      <c r="U53" s="232"/>
      <c r="V53" s="232"/>
      <c r="W53" s="233">
        <f>SUM(W48:Y52)</f>
        <v>910000</v>
      </c>
      <c r="X53" s="233"/>
      <c r="Y53" s="233"/>
    </row>
    <row r="54" spans="4:27" ht="15.75" thickBot="1">
      <c r="D54" s="116"/>
      <c r="E54" s="117"/>
      <c r="F54" s="117"/>
      <c r="G54" s="117"/>
      <c r="H54" s="118"/>
      <c r="I54" s="228"/>
      <c r="J54" s="229"/>
      <c r="K54" s="229"/>
      <c r="L54" s="229"/>
      <c r="M54" s="229"/>
      <c r="N54" s="230"/>
    </row>
    <row r="55" spans="4:27">
      <c r="D55" s="113" t="s">
        <v>16</v>
      </c>
      <c r="E55" s="114"/>
      <c r="F55" s="114"/>
      <c r="G55" s="114"/>
      <c r="H55" s="115"/>
      <c r="I55" s="225">
        <f>I50-I53</f>
        <v>-3311915</v>
      </c>
      <c r="J55" s="226"/>
      <c r="K55" s="226"/>
      <c r="L55" s="226"/>
      <c r="M55" s="226"/>
      <c r="N55" s="227"/>
    </row>
    <row r="56" spans="4:27" ht="15.75" thickBot="1">
      <c r="D56" s="116"/>
      <c r="E56" s="117"/>
      <c r="F56" s="117"/>
      <c r="G56" s="117"/>
      <c r="H56" s="118"/>
      <c r="I56" s="228"/>
      <c r="J56" s="229"/>
      <c r="K56" s="229"/>
      <c r="L56" s="229"/>
      <c r="M56" s="229"/>
      <c r="N56" s="230"/>
      <c r="AA56" s="53"/>
    </row>
  </sheetData>
  <mergeCells count="59">
    <mergeCell ref="W49:Y49"/>
    <mergeCell ref="T50:V50"/>
    <mergeCell ref="W50:Y50"/>
    <mergeCell ref="T51:V51"/>
    <mergeCell ref="W51:Y51"/>
    <mergeCell ref="W53:Y53"/>
    <mergeCell ref="H2:Q2"/>
    <mergeCell ref="O38:P38"/>
    <mergeCell ref="M41:P41"/>
    <mergeCell ref="M42:P42"/>
    <mergeCell ref="M43:P43"/>
    <mergeCell ref="Q41:T41"/>
    <mergeCell ref="Q42:T42"/>
    <mergeCell ref="Q43:T43"/>
    <mergeCell ref="G39:T40"/>
    <mergeCell ref="H4:M4"/>
    <mergeCell ref="N4:O4"/>
    <mergeCell ref="P4:Q4"/>
    <mergeCell ref="N37:O37"/>
    <mergeCell ref="P37:Q37"/>
    <mergeCell ref="T49:V49"/>
    <mergeCell ref="G43:L43"/>
    <mergeCell ref="D48:H49"/>
    <mergeCell ref="I48:N49"/>
    <mergeCell ref="T53:V53"/>
    <mergeCell ref="D50:H51"/>
    <mergeCell ref="I50:N51"/>
    <mergeCell ref="D55:H56"/>
    <mergeCell ref="I55:N56"/>
    <mergeCell ref="D53:H54"/>
    <mergeCell ref="I53:N54"/>
    <mergeCell ref="T52:V52"/>
    <mergeCell ref="W52:Y52"/>
    <mergeCell ref="D44:H45"/>
    <mergeCell ref="I44:N45"/>
    <mergeCell ref="I38:J38"/>
    <mergeCell ref="K38:L38"/>
    <mergeCell ref="Q38:R38"/>
    <mergeCell ref="G41:L41"/>
    <mergeCell ref="G38:H38"/>
    <mergeCell ref="T47:Y47"/>
    <mergeCell ref="T48:V48"/>
    <mergeCell ref="W48:Y48"/>
    <mergeCell ref="D46:H47"/>
    <mergeCell ref="I46:N47"/>
    <mergeCell ref="D42:F42"/>
    <mergeCell ref="G42:L42"/>
    <mergeCell ref="D43:F43"/>
    <mergeCell ref="B1:AA1"/>
    <mergeCell ref="R2:W2"/>
    <mergeCell ref="X2:AA2"/>
    <mergeCell ref="R37:W37"/>
    <mergeCell ref="X37:AA37"/>
    <mergeCell ref="R4:W4"/>
    <mergeCell ref="X4:AA4"/>
    <mergeCell ref="B4:G4"/>
    <mergeCell ref="B2:G2"/>
    <mergeCell ref="B37:G37"/>
    <mergeCell ref="H37:M37"/>
  </mergeCells>
  <printOptions horizontalCentered="1" verticalCentered="1"/>
  <pageMargins left="0.70866141732283472" right="0.70866141732283472" top="0.31496062992125984" bottom="0.19685039370078741" header="0.31496062992125984" footer="0.31496062992125984"/>
  <pageSetup paperSize="256" orientation="landscape" horizontalDpi="203" verticalDpi="203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F57"/>
  <sheetViews>
    <sheetView rightToLeft="1" zoomScale="110" zoomScaleNormal="110" workbookViewId="0">
      <pane ySplit="4" topLeftCell="A47" activePane="bottomLeft" state="frozen"/>
      <selection pane="bottomLeft" activeCell="AA39" sqref="E39:AB58"/>
    </sheetView>
  </sheetViews>
  <sheetFormatPr defaultRowHeight="15"/>
  <cols>
    <col min="3" max="3" width="4.42578125" bestFit="1" customWidth="1"/>
    <col min="4" max="4" width="3.85546875" bestFit="1" customWidth="1"/>
    <col min="5" max="5" width="4.42578125" bestFit="1" customWidth="1"/>
    <col min="6" max="6" width="3.85546875" bestFit="1" customWidth="1"/>
    <col min="7" max="7" width="4.42578125" bestFit="1" customWidth="1"/>
    <col min="8" max="8" width="3.85546875" bestFit="1" customWidth="1"/>
    <col min="9" max="11" width="4.42578125" bestFit="1" customWidth="1"/>
    <col min="12" max="12" width="3.85546875" bestFit="1" customWidth="1"/>
    <col min="13" max="13" width="4.42578125" bestFit="1" customWidth="1"/>
    <col min="14" max="14" width="3.85546875" bestFit="1" customWidth="1"/>
    <col min="15" max="15" width="4.42578125" bestFit="1" customWidth="1"/>
    <col min="16" max="16" width="3.85546875" bestFit="1" customWidth="1"/>
    <col min="17" max="17" width="4.42578125" bestFit="1" customWidth="1"/>
    <col min="18" max="18" width="3.85546875" bestFit="1" customWidth="1"/>
    <col min="19" max="19" width="4.5703125" bestFit="1" customWidth="1"/>
    <col min="20" max="20" width="3.85546875" bestFit="1" customWidth="1"/>
    <col min="21" max="21" width="4.42578125" bestFit="1" customWidth="1"/>
    <col min="22" max="22" width="3.85546875" bestFit="1" customWidth="1"/>
    <col min="23" max="23" width="4.42578125" bestFit="1" customWidth="1"/>
    <col min="24" max="24" width="3.85546875" bestFit="1" customWidth="1"/>
    <col min="25" max="25" width="4.42578125" bestFit="1" customWidth="1"/>
    <col min="26" max="26" width="3.85546875" bestFit="1" customWidth="1"/>
    <col min="27" max="27" width="4.42578125" bestFit="1" customWidth="1"/>
    <col min="28" max="28" width="3.85546875" bestFit="1" customWidth="1"/>
    <col min="30" max="40" width="3" customWidth="1"/>
  </cols>
  <sheetData>
    <row r="1" spans="3:28" ht="23.25" customHeight="1" thickBot="1">
      <c r="C1" s="137" t="s">
        <v>75</v>
      </c>
      <c r="D1" s="138"/>
      <c r="E1" s="138"/>
      <c r="F1" s="138"/>
      <c r="G1" s="138"/>
      <c r="H1" s="138"/>
      <c r="I1" s="138"/>
      <c r="J1" s="138"/>
      <c r="K1" s="138"/>
      <c r="L1" s="138"/>
      <c r="M1" s="138"/>
      <c r="N1" s="138"/>
      <c r="O1" s="138"/>
      <c r="P1" s="138"/>
      <c r="Q1" s="138"/>
      <c r="R1" s="138"/>
      <c r="S1" s="138"/>
      <c r="T1" s="138"/>
      <c r="U1" s="138"/>
      <c r="V1" s="138"/>
      <c r="W1" s="138"/>
      <c r="X1" s="138"/>
      <c r="Y1" s="138"/>
      <c r="Z1" s="138"/>
      <c r="AA1" s="138"/>
      <c r="AB1" s="139"/>
    </row>
    <row r="2" spans="3:28" ht="12.75" customHeight="1" thickBot="1">
      <c r="C2" s="154" t="s">
        <v>6</v>
      </c>
      <c r="D2" s="162"/>
      <c r="E2" s="162"/>
      <c r="F2" s="162"/>
      <c r="G2" s="162"/>
      <c r="H2" s="155"/>
      <c r="I2" s="154" t="s">
        <v>4</v>
      </c>
      <c r="J2" s="162"/>
      <c r="K2" s="162"/>
      <c r="L2" s="155"/>
      <c r="M2" s="154" t="s">
        <v>18</v>
      </c>
      <c r="N2" s="162"/>
      <c r="O2" s="162"/>
      <c r="P2" s="162"/>
      <c r="Q2" s="162"/>
      <c r="R2" s="162"/>
      <c r="S2" s="162"/>
      <c r="T2" s="155"/>
      <c r="U2" s="154" t="s">
        <v>19</v>
      </c>
      <c r="V2" s="162"/>
      <c r="W2" s="162"/>
      <c r="X2" s="155"/>
      <c r="Y2" s="154" t="s">
        <v>20</v>
      </c>
      <c r="Z2" s="162"/>
      <c r="AA2" s="162"/>
      <c r="AB2" s="155"/>
    </row>
    <row r="3" spans="3:28" ht="11.25" customHeight="1" thickBot="1">
      <c r="C3" s="11" t="s">
        <v>0</v>
      </c>
      <c r="D3" s="27" t="s">
        <v>1</v>
      </c>
      <c r="E3" s="11" t="s">
        <v>0</v>
      </c>
      <c r="F3" s="27" t="s">
        <v>1</v>
      </c>
      <c r="G3" s="11" t="s">
        <v>0</v>
      </c>
      <c r="H3" s="27" t="s">
        <v>1</v>
      </c>
      <c r="I3" s="13" t="s">
        <v>0</v>
      </c>
      <c r="J3" s="26" t="s">
        <v>1</v>
      </c>
      <c r="K3" s="13" t="s">
        <v>0</v>
      </c>
      <c r="L3" s="31" t="s">
        <v>1</v>
      </c>
      <c r="M3" s="47" t="s">
        <v>0</v>
      </c>
      <c r="N3" s="46" t="s">
        <v>1</v>
      </c>
      <c r="O3" s="45" t="s">
        <v>0</v>
      </c>
      <c r="P3" s="46" t="s">
        <v>1</v>
      </c>
      <c r="Q3" s="47" t="s">
        <v>0</v>
      </c>
      <c r="R3" s="46" t="s">
        <v>1</v>
      </c>
      <c r="S3" s="37" t="s">
        <v>0</v>
      </c>
      <c r="T3" s="38" t="s">
        <v>1</v>
      </c>
      <c r="U3" s="49" t="s">
        <v>0</v>
      </c>
      <c r="V3" s="38" t="s">
        <v>1</v>
      </c>
      <c r="W3" s="49" t="s">
        <v>0</v>
      </c>
      <c r="X3" s="40" t="s">
        <v>1</v>
      </c>
      <c r="Y3" s="37" t="s">
        <v>0</v>
      </c>
      <c r="Z3" s="38" t="s">
        <v>1</v>
      </c>
      <c r="AA3" s="49" t="s">
        <v>0</v>
      </c>
      <c r="AB3" s="40" t="s">
        <v>1</v>
      </c>
    </row>
    <row r="4" spans="3:28" ht="12" customHeight="1" thickBot="1">
      <c r="C4" s="154" t="s">
        <v>10</v>
      </c>
      <c r="D4" s="162"/>
      <c r="E4" s="162"/>
      <c r="F4" s="155"/>
      <c r="G4" s="257" t="s">
        <v>40</v>
      </c>
      <c r="H4" s="258"/>
      <c r="I4" s="257" t="s">
        <v>40</v>
      </c>
      <c r="J4" s="258"/>
      <c r="K4" s="154" t="s">
        <v>7</v>
      </c>
      <c r="L4" s="155"/>
      <c r="M4" s="255" t="s">
        <v>40</v>
      </c>
      <c r="N4" s="272"/>
      <c r="O4" s="272"/>
      <c r="P4" s="256"/>
      <c r="Q4" s="244" t="s">
        <v>58</v>
      </c>
      <c r="R4" s="246"/>
      <c r="S4" s="154" t="s">
        <v>31</v>
      </c>
      <c r="T4" s="155"/>
      <c r="U4" s="257" t="s">
        <v>40</v>
      </c>
      <c r="V4" s="271"/>
      <c r="W4" s="271"/>
      <c r="X4" s="258"/>
      <c r="Y4" s="257" t="s">
        <v>40</v>
      </c>
      <c r="Z4" s="258"/>
      <c r="AA4" s="154" t="s">
        <v>31</v>
      </c>
      <c r="AB4" s="155"/>
    </row>
    <row r="5" spans="3:28">
      <c r="C5" s="2">
        <v>1560</v>
      </c>
      <c r="D5" s="25">
        <v>110</v>
      </c>
      <c r="E5" s="3">
        <v>1597</v>
      </c>
      <c r="F5" s="25">
        <v>150</v>
      </c>
      <c r="G5" s="3">
        <v>1613</v>
      </c>
      <c r="H5" s="28">
        <v>130</v>
      </c>
      <c r="I5" s="2">
        <v>1631</v>
      </c>
      <c r="J5" s="25">
        <v>115</v>
      </c>
      <c r="K5" s="3">
        <v>1648</v>
      </c>
      <c r="L5" s="28">
        <v>105</v>
      </c>
      <c r="M5" s="2">
        <v>1642</v>
      </c>
      <c r="N5" s="25">
        <v>132</v>
      </c>
      <c r="O5" s="3">
        <v>1643</v>
      </c>
      <c r="P5" s="25">
        <v>132</v>
      </c>
      <c r="Q5" s="3">
        <v>1668</v>
      </c>
      <c r="R5" s="25">
        <v>168</v>
      </c>
      <c r="S5" s="3">
        <v>1784</v>
      </c>
      <c r="T5" s="28">
        <v>120</v>
      </c>
      <c r="U5" s="2">
        <v>1702</v>
      </c>
      <c r="V5" s="25">
        <v>100</v>
      </c>
      <c r="W5" s="3">
        <v>1772</v>
      </c>
      <c r="X5" s="28">
        <v>100</v>
      </c>
      <c r="Y5" s="2">
        <v>1771</v>
      </c>
      <c r="Z5" s="25">
        <v>65</v>
      </c>
      <c r="AA5" s="3">
        <v>1932</v>
      </c>
      <c r="AB5" s="28">
        <v>140</v>
      </c>
    </row>
    <row r="6" spans="3:28">
      <c r="C6" s="6">
        <v>1551</v>
      </c>
      <c r="D6" s="22">
        <v>110</v>
      </c>
      <c r="E6" s="4">
        <v>1598</v>
      </c>
      <c r="F6" s="22">
        <v>115</v>
      </c>
      <c r="G6" s="4">
        <v>1616</v>
      </c>
      <c r="H6" s="18">
        <v>156</v>
      </c>
      <c r="I6" s="6">
        <v>1671</v>
      </c>
      <c r="J6" s="22">
        <v>155</v>
      </c>
      <c r="K6" s="4">
        <v>0</v>
      </c>
      <c r="L6" s="18">
        <v>0</v>
      </c>
      <c r="M6" s="6">
        <v>1646</v>
      </c>
      <c r="N6" s="22">
        <v>100</v>
      </c>
      <c r="O6" s="4">
        <v>1754</v>
      </c>
      <c r="P6" s="22">
        <v>95</v>
      </c>
      <c r="Q6" s="4">
        <v>1665</v>
      </c>
      <c r="R6" s="22">
        <v>161</v>
      </c>
      <c r="S6" s="4">
        <v>1801</v>
      </c>
      <c r="T6" s="18">
        <v>116</v>
      </c>
      <c r="U6" s="6">
        <v>1748</v>
      </c>
      <c r="V6" s="22">
        <v>195</v>
      </c>
      <c r="W6" s="4">
        <v>1859</v>
      </c>
      <c r="X6" s="18">
        <v>165</v>
      </c>
      <c r="Y6" s="6">
        <v>1868</v>
      </c>
      <c r="Z6" s="22">
        <v>65</v>
      </c>
      <c r="AA6" s="4">
        <v>0</v>
      </c>
      <c r="AB6" s="18">
        <v>0</v>
      </c>
    </row>
    <row r="7" spans="3:28">
      <c r="C7" s="6">
        <v>1554</v>
      </c>
      <c r="D7" s="22">
        <v>130</v>
      </c>
      <c r="E7" s="4">
        <v>1591</v>
      </c>
      <c r="F7" s="22">
        <v>50</v>
      </c>
      <c r="G7" s="4">
        <v>1619</v>
      </c>
      <c r="H7" s="18">
        <v>156</v>
      </c>
      <c r="I7" s="6">
        <v>1672</v>
      </c>
      <c r="J7" s="22">
        <v>125</v>
      </c>
      <c r="K7" s="4">
        <v>0</v>
      </c>
      <c r="L7" s="18">
        <v>0</v>
      </c>
      <c r="M7" s="6">
        <v>1699</v>
      </c>
      <c r="N7" s="22">
        <v>110</v>
      </c>
      <c r="O7" s="4">
        <v>1722</v>
      </c>
      <c r="P7" s="22">
        <v>110</v>
      </c>
      <c r="Q7" s="4">
        <v>1793</v>
      </c>
      <c r="R7" s="22">
        <v>120</v>
      </c>
      <c r="S7" s="51">
        <v>1841</v>
      </c>
      <c r="T7" s="66">
        <v>100</v>
      </c>
      <c r="U7" s="6">
        <v>1832</v>
      </c>
      <c r="V7" s="22">
        <v>125</v>
      </c>
      <c r="W7" s="4">
        <v>1879</v>
      </c>
      <c r="X7" s="18">
        <v>110</v>
      </c>
      <c r="Y7" s="6">
        <v>1898</v>
      </c>
      <c r="Z7" s="22">
        <v>95</v>
      </c>
      <c r="AA7" s="4">
        <v>0</v>
      </c>
      <c r="AB7" s="18">
        <v>0</v>
      </c>
    </row>
    <row r="8" spans="3:28">
      <c r="C8" s="6">
        <v>1553</v>
      </c>
      <c r="D8" s="22">
        <v>100</v>
      </c>
      <c r="E8" s="4">
        <v>1593</v>
      </c>
      <c r="F8" s="22">
        <v>95</v>
      </c>
      <c r="G8" s="4">
        <v>1600</v>
      </c>
      <c r="H8" s="18">
        <v>240</v>
      </c>
      <c r="I8" s="6">
        <v>1657</v>
      </c>
      <c r="J8" s="22">
        <v>140</v>
      </c>
      <c r="K8" s="4">
        <v>0</v>
      </c>
      <c r="L8" s="18">
        <v>0</v>
      </c>
      <c r="M8" s="6">
        <v>1650</v>
      </c>
      <c r="N8" s="22">
        <v>100</v>
      </c>
      <c r="O8" s="4">
        <v>1740</v>
      </c>
      <c r="P8" s="22">
        <v>54</v>
      </c>
      <c r="Q8" s="4">
        <v>0</v>
      </c>
      <c r="R8" s="22">
        <v>0</v>
      </c>
      <c r="S8" s="51">
        <v>1842</v>
      </c>
      <c r="T8" s="66">
        <v>125</v>
      </c>
      <c r="U8" s="6">
        <v>1831</v>
      </c>
      <c r="V8" s="22">
        <v>85</v>
      </c>
      <c r="W8" s="4">
        <v>1856</v>
      </c>
      <c r="X8" s="18">
        <v>125</v>
      </c>
      <c r="Y8" s="6">
        <v>1893</v>
      </c>
      <c r="Z8" s="22">
        <v>145</v>
      </c>
      <c r="AA8" s="4">
        <v>0</v>
      </c>
      <c r="AB8" s="18">
        <v>0</v>
      </c>
    </row>
    <row r="9" spans="3:28">
      <c r="C9" s="6">
        <v>1549</v>
      </c>
      <c r="D9" s="22">
        <v>145</v>
      </c>
      <c r="E9" s="4">
        <v>1590</v>
      </c>
      <c r="F9" s="22">
        <v>170</v>
      </c>
      <c r="G9" s="4">
        <v>1632</v>
      </c>
      <c r="H9" s="18">
        <v>115</v>
      </c>
      <c r="I9" s="6">
        <v>1651</v>
      </c>
      <c r="J9" s="22">
        <v>145</v>
      </c>
      <c r="K9" s="4">
        <v>0</v>
      </c>
      <c r="L9" s="18">
        <v>0</v>
      </c>
      <c r="M9" s="6">
        <v>1647</v>
      </c>
      <c r="N9" s="22">
        <v>100</v>
      </c>
      <c r="O9" s="4">
        <v>1743</v>
      </c>
      <c r="P9" s="22">
        <v>144</v>
      </c>
      <c r="Q9" s="4">
        <v>0</v>
      </c>
      <c r="R9" s="22">
        <v>0</v>
      </c>
      <c r="S9" s="4">
        <v>1807</v>
      </c>
      <c r="T9" s="18">
        <v>125</v>
      </c>
      <c r="U9" s="6">
        <v>1814</v>
      </c>
      <c r="V9" s="22">
        <v>126</v>
      </c>
      <c r="W9" s="4">
        <v>1844</v>
      </c>
      <c r="X9" s="18">
        <v>132</v>
      </c>
      <c r="Y9" s="6">
        <v>1929</v>
      </c>
      <c r="Z9" s="22">
        <v>100</v>
      </c>
      <c r="AA9" s="4">
        <v>0</v>
      </c>
      <c r="AB9" s="18">
        <v>0</v>
      </c>
    </row>
    <row r="10" spans="3:28">
      <c r="C10" s="6">
        <v>1532</v>
      </c>
      <c r="D10" s="22">
        <v>175</v>
      </c>
      <c r="E10" s="4">
        <v>1596</v>
      </c>
      <c r="F10" s="22">
        <v>150</v>
      </c>
      <c r="G10" s="4">
        <v>1633</v>
      </c>
      <c r="H10" s="18">
        <v>120</v>
      </c>
      <c r="I10" s="6">
        <v>1659</v>
      </c>
      <c r="J10" s="22">
        <v>165</v>
      </c>
      <c r="K10" s="4">
        <v>0</v>
      </c>
      <c r="L10" s="18">
        <v>0</v>
      </c>
      <c r="M10" s="6">
        <v>1718</v>
      </c>
      <c r="N10" s="22">
        <v>140</v>
      </c>
      <c r="O10" s="4">
        <v>1794</v>
      </c>
      <c r="P10" s="22">
        <v>90</v>
      </c>
      <c r="Q10" s="4">
        <v>0</v>
      </c>
      <c r="R10" s="22">
        <v>0</v>
      </c>
      <c r="S10" s="4">
        <v>1808</v>
      </c>
      <c r="T10" s="18">
        <v>85</v>
      </c>
      <c r="U10" s="6">
        <v>1703</v>
      </c>
      <c r="V10" s="22">
        <v>110</v>
      </c>
      <c r="W10" s="4">
        <v>1843</v>
      </c>
      <c r="X10" s="18">
        <v>144</v>
      </c>
      <c r="Y10" s="6">
        <v>1890</v>
      </c>
      <c r="Z10" s="22">
        <v>110</v>
      </c>
      <c r="AA10" s="4">
        <v>0</v>
      </c>
      <c r="AB10" s="18">
        <v>0</v>
      </c>
    </row>
    <row r="11" spans="3:28">
      <c r="C11" s="6">
        <v>1573</v>
      </c>
      <c r="D11" s="22">
        <v>110</v>
      </c>
      <c r="E11" s="4">
        <v>1603</v>
      </c>
      <c r="F11" s="22">
        <v>85</v>
      </c>
      <c r="G11" s="4">
        <v>1627</v>
      </c>
      <c r="H11" s="18">
        <v>105</v>
      </c>
      <c r="I11" s="6">
        <v>1673</v>
      </c>
      <c r="J11" s="22">
        <v>165</v>
      </c>
      <c r="K11" s="4">
        <v>0</v>
      </c>
      <c r="L11" s="18">
        <v>0</v>
      </c>
      <c r="M11" s="6">
        <v>1719</v>
      </c>
      <c r="N11" s="22">
        <v>135</v>
      </c>
      <c r="O11" s="4">
        <v>1789</v>
      </c>
      <c r="P11" s="22">
        <v>145</v>
      </c>
      <c r="Q11" s="4">
        <v>0</v>
      </c>
      <c r="R11" s="22">
        <v>0</v>
      </c>
      <c r="S11" s="4">
        <v>0</v>
      </c>
      <c r="T11" s="18">
        <v>0</v>
      </c>
      <c r="U11" s="6">
        <v>1774</v>
      </c>
      <c r="V11" s="22">
        <v>100</v>
      </c>
      <c r="W11" s="4">
        <v>1745</v>
      </c>
      <c r="X11" s="18">
        <v>190</v>
      </c>
      <c r="Y11" s="6">
        <v>1872</v>
      </c>
      <c r="Z11" s="22">
        <v>132</v>
      </c>
      <c r="AA11" s="4">
        <v>0</v>
      </c>
      <c r="AB11" s="18">
        <v>0</v>
      </c>
    </row>
    <row r="12" spans="3:28">
      <c r="C12" s="6">
        <v>1555</v>
      </c>
      <c r="D12" s="22">
        <v>140</v>
      </c>
      <c r="E12" s="4">
        <v>1578</v>
      </c>
      <c r="F12" s="22">
        <v>145</v>
      </c>
      <c r="G12" s="4">
        <v>1599</v>
      </c>
      <c r="H12" s="18">
        <v>216</v>
      </c>
      <c r="I12" s="6">
        <v>1522</v>
      </c>
      <c r="J12" s="22">
        <v>90</v>
      </c>
      <c r="K12" s="4">
        <v>0</v>
      </c>
      <c r="L12" s="18">
        <v>0</v>
      </c>
      <c r="M12" s="6">
        <v>1705</v>
      </c>
      <c r="N12" s="22">
        <v>162</v>
      </c>
      <c r="O12" s="4">
        <v>1800</v>
      </c>
      <c r="P12" s="22">
        <v>68</v>
      </c>
      <c r="Q12" s="4">
        <v>0</v>
      </c>
      <c r="R12" s="22">
        <v>0</v>
      </c>
      <c r="S12" s="4">
        <v>0</v>
      </c>
      <c r="T12" s="18">
        <v>0</v>
      </c>
      <c r="U12" s="6">
        <v>1710</v>
      </c>
      <c r="V12" s="22">
        <v>90</v>
      </c>
      <c r="W12" s="4">
        <v>1857</v>
      </c>
      <c r="X12" s="18">
        <v>115</v>
      </c>
      <c r="Y12" s="6">
        <v>1921</v>
      </c>
      <c r="Z12" s="22">
        <v>65</v>
      </c>
      <c r="AA12" s="4">
        <v>0</v>
      </c>
      <c r="AB12" s="18">
        <v>0</v>
      </c>
    </row>
    <row r="13" spans="3:28">
      <c r="C13" s="6">
        <v>1580</v>
      </c>
      <c r="D13" s="22">
        <v>234</v>
      </c>
      <c r="E13" s="4">
        <v>1604</v>
      </c>
      <c r="F13" s="22">
        <v>135</v>
      </c>
      <c r="G13" s="4">
        <v>1606</v>
      </c>
      <c r="H13" s="18">
        <v>144</v>
      </c>
      <c r="I13" s="6">
        <v>1655</v>
      </c>
      <c r="J13" s="22">
        <v>108</v>
      </c>
      <c r="K13" s="4">
        <v>0</v>
      </c>
      <c r="L13" s="18">
        <v>0</v>
      </c>
      <c r="M13" s="6">
        <v>1667</v>
      </c>
      <c r="N13" s="22">
        <v>119</v>
      </c>
      <c r="O13" s="4">
        <v>1785</v>
      </c>
      <c r="P13" s="22">
        <v>145</v>
      </c>
      <c r="Q13" s="4">
        <v>0</v>
      </c>
      <c r="R13" s="22">
        <v>0</v>
      </c>
      <c r="S13" s="4">
        <v>0</v>
      </c>
      <c r="T13" s="18">
        <v>0</v>
      </c>
      <c r="U13" s="6">
        <v>1811</v>
      </c>
      <c r="V13" s="22">
        <v>228</v>
      </c>
      <c r="W13" s="4">
        <v>1881</v>
      </c>
      <c r="X13" s="18">
        <v>85</v>
      </c>
      <c r="Y13" s="6">
        <v>1896</v>
      </c>
      <c r="Z13" s="22">
        <v>75</v>
      </c>
      <c r="AA13" s="4">
        <v>0</v>
      </c>
      <c r="AB13" s="18">
        <v>0</v>
      </c>
    </row>
    <row r="14" spans="3:28">
      <c r="C14" s="6">
        <v>1535</v>
      </c>
      <c r="D14" s="22">
        <v>95</v>
      </c>
      <c r="E14" s="4">
        <v>1587</v>
      </c>
      <c r="F14" s="22">
        <v>130</v>
      </c>
      <c r="G14" s="4">
        <v>1607</v>
      </c>
      <c r="H14" s="18">
        <v>228</v>
      </c>
      <c r="I14" s="6">
        <v>1620</v>
      </c>
      <c r="J14" s="22">
        <v>138</v>
      </c>
      <c r="K14" s="4">
        <v>0</v>
      </c>
      <c r="L14" s="18">
        <v>0</v>
      </c>
      <c r="M14" s="6">
        <v>1721</v>
      </c>
      <c r="N14" s="22">
        <v>110</v>
      </c>
      <c r="O14" s="4">
        <v>1797</v>
      </c>
      <c r="P14" s="22">
        <v>150</v>
      </c>
      <c r="Q14" s="4">
        <v>0</v>
      </c>
      <c r="R14" s="22">
        <v>0</v>
      </c>
      <c r="S14" s="4">
        <v>0</v>
      </c>
      <c r="T14" s="18">
        <v>0</v>
      </c>
      <c r="U14" s="6">
        <v>1817</v>
      </c>
      <c r="V14" s="22">
        <v>174</v>
      </c>
      <c r="W14" s="4">
        <v>1858</v>
      </c>
      <c r="X14" s="18">
        <v>85</v>
      </c>
      <c r="Y14" s="6">
        <v>1888</v>
      </c>
      <c r="Z14" s="22">
        <v>198</v>
      </c>
      <c r="AA14" s="4">
        <v>0</v>
      </c>
      <c r="AB14" s="18">
        <v>0</v>
      </c>
    </row>
    <row r="15" spans="3:28">
      <c r="C15" s="6">
        <v>1574</v>
      </c>
      <c r="D15" s="22">
        <v>85</v>
      </c>
      <c r="E15" s="4">
        <v>1605</v>
      </c>
      <c r="F15" s="22">
        <v>160</v>
      </c>
      <c r="G15" s="4">
        <v>1653</v>
      </c>
      <c r="H15" s="18">
        <v>135</v>
      </c>
      <c r="I15" s="6">
        <v>1628</v>
      </c>
      <c r="J15" s="22">
        <v>105</v>
      </c>
      <c r="K15" s="4">
        <v>0</v>
      </c>
      <c r="L15" s="18">
        <v>0</v>
      </c>
      <c r="M15" s="6">
        <v>1751</v>
      </c>
      <c r="N15" s="22">
        <v>60</v>
      </c>
      <c r="O15" s="4">
        <v>1803</v>
      </c>
      <c r="P15" s="22">
        <v>180</v>
      </c>
      <c r="Q15" s="4">
        <v>0</v>
      </c>
      <c r="R15" s="22">
        <v>0</v>
      </c>
      <c r="S15" s="4">
        <v>0</v>
      </c>
      <c r="T15" s="18">
        <v>0</v>
      </c>
      <c r="U15" s="6">
        <v>1846</v>
      </c>
      <c r="V15" s="22">
        <v>110</v>
      </c>
      <c r="W15" s="4">
        <v>1878</v>
      </c>
      <c r="X15" s="18">
        <v>145</v>
      </c>
      <c r="Y15" s="6">
        <v>1926</v>
      </c>
      <c r="Z15" s="22">
        <v>85</v>
      </c>
      <c r="AA15" s="4">
        <v>0</v>
      </c>
      <c r="AB15" s="18">
        <v>0</v>
      </c>
    </row>
    <row r="16" spans="3:28">
      <c r="C16" s="6">
        <v>1561</v>
      </c>
      <c r="D16" s="22">
        <v>120</v>
      </c>
      <c r="E16" s="4">
        <v>1608</v>
      </c>
      <c r="F16" s="22">
        <v>222</v>
      </c>
      <c r="G16" s="4">
        <v>1652</v>
      </c>
      <c r="H16" s="18">
        <v>175</v>
      </c>
      <c r="I16" s="6">
        <v>1669</v>
      </c>
      <c r="J16" s="22">
        <v>234</v>
      </c>
      <c r="K16" s="4">
        <v>0</v>
      </c>
      <c r="L16" s="18">
        <v>0</v>
      </c>
      <c r="M16" s="6">
        <v>1738</v>
      </c>
      <c r="N16" s="22">
        <v>110</v>
      </c>
      <c r="O16" s="4">
        <v>1804</v>
      </c>
      <c r="P16" s="22">
        <v>204</v>
      </c>
      <c r="Q16" s="4">
        <v>0</v>
      </c>
      <c r="R16" s="22">
        <v>0</v>
      </c>
      <c r="S16" s="4">
        <v>0</v>
      </c>
      <c r="T16" s="18">
        <v>0</v>
      </c>
      <c r="U16" s="6">
        <v>1825</v>
      </c>
      <c r="V16" s="22">
        <v>90</v>
      </c>
      <c r="W16" s="4">
        <v>1892</v>
      </c>
      <c r="X16" s="18">
        <v>150</v>
      </c>
      <c r="Y16" s="6">
        <v>1931</v>
      </c>
      <c r="Z16" s="22">
        <v>160</v>
      </c>
      <c r="AA16" s="4">
        <v>0</v>
      </c>
      <c r="AB16" s="18">
        <v>0</v>
      </c>
    </row>
    <row r="17" spans="2:28">
      <c r="C17" s="6">
        <v>1567</v>
      </c>
      <c r="D17" s="22">
        <v>65</v>
      </c>
      <c r="E17" s="4">
        <v>1570</v>
      </c>
      <c r="F17" s="22">
        <v>35</v>
      </c>
      <c r="G17" s="4">
        <v>0</v>
      </c>
      <c r="H17" s="18">
        <v>0</v>
      </c>
      <c r="I17" s="6">
        <v>1675</v>
      </c>
      <c r="J17" s="22">
        <v>110</v>
      </c>
      <c r="K17" s="4">
        <v>0</v>
      </c>
      <c r="L17" s="18">
        <v>0</v>
      </c>
      <c r="M17" s="6">
        <v>1736</v>
      </c>
      <c r="N17" s="22">
        <v>110</v>
      </c>
      <c r="O17" s="4">
        <v>1809</v>
      </c>
      <c r="P17" s="22">
        <v>115</v>
      </c>
      <c r="Q17" s="4">
        <v>0</v>
      </c>
      <c r="R17" s="22">
        <v>0</v>
      </c>
      <c r="S17" s="4">
        <v>0</v>
      </c>
      <c r="T17" s="18">
        <v>0</v>
      </c>
      <c r="U17" s="6">
        <v>1847</v>
      </c>
      <c r="V17" s="22">
        <v>100</v>
      </c>
      <c r="W17" s="4">
        <v>1891</v>
      </c>
      <c r="X17" s="18">
        <v>120</v>
      </c>
      <c r="Y17" s="6">
        <v>1933</v>
      </c>
      <c r="Z17" s="22">
        <v>120</v>
      </c>
      <c r="AA17" s="4">
        <v>0</v>
      </c>
      <c r="AB17" s="18">
        <v>0</v>
      </c>
    </row>
    <row r="18" spans="2:28">
      <c r="C18" s="6">
        <v>1577</v>
      </c>
      <c r="D18" s="22">
        <v>35</v>
      </c>
      <c r="E18" s="4">
        <v>1615</v>
      </c>
      <c r="F18" s="22">
        <v>105</v>
      </c>
      <c r="G18" s="4">
        <v>0</v>
      </c>
      <c r="H18" s="18">
        <v>0</v>
      </c>
      <c r="I18" s="6">
        <v>1682</v>
      </c>
      <c r="J18" s="22">
        <v>115</v>
      </c>
      <c r="K18" s="4">
        <v>0</v>
      </c>
      <c r="L18" s="18">
        <v>0</v>
      </c>
      <c r="M18" s="6">
        <v>1737</v>
      </c>
      <c r="N18" s="22">
        <v>110</v>
      </c>
      <c r="O18" s="4">
        <v>1786</v>
      </c>
      <c r="P18" s="22">
        <v>180</v>
      </c>
      <c r="Q18" s="4">
        <v>0</v>
      </c>
      <c r="R18" s="22">
        <v>0</v>
      </c>
      <c r="S18" s="4">
        <v>0</v>
      </c>
      <c r="T18" s="18">
        <v>0</v>
      </c>
      <c r="U18" s="6">
        <v>1833</v>
      </c>
      <c r="V18" s="22">
        <v>135</v>
      </c>
      <c r="W18" s="4">
        <v>1880</v>
      </c>
      <c r="X18" s="18">
        <v>135</v>
      </c>
      <c r="Y18" s="6">
        <v>1949</v>
      </c>
      <c r="Z18" s="22">
        <v>80</v>
      </c>
      <c r="AA18" s="4">
        <v>0</v>
      </c>
      <c r="AB18" s="18">
        <v>0</v>
      </c>
    </row>
    <row r="19" spans="2:28">
      <c r="C19" s="6">
        <v>1571</v>
      </c>
      <c r="D19" s="22">
        <v>30</v>
      </c>
      <c r="E19" s="4">
        <v>1586</v>
      </c>
      <c r="F19" s="22">
        <v>150</v>
      </c>
      <c r="G19" s="4">
        <v>0</v>
      </c>
      <c r="H19" s="18">
        <v>0</v>
      </c>
      <c r="I19" s="6">
        <v>1677</v>
      </c>
      <c r="J19" s="22">
        <v>40</v>
      </c>
      <c r="K19" s="4">
        <v>0</v>
      </c>
      <c r="L19" s="18">
        <v>0</v>
      </c>
      <c r="M19" s="6">
        <v>1752</v>
      </c>
      <c r="N19" s="22">
        <v>100</v>
      </c>
      <c r="O19" s="4">
        <v>1802</v>
      </c>
      <c r="P19" s="22">
        <v>120</v>
      </c>
      <c r="Q19" s="4">
        <v>0</v>
      </c>
      <c r="R19" s="22">
        <v>0</v>
      </c>
      <c r="S19" s="4">
        <v>0</v>
      </c>
      <c r="T19" s="18">
        <v>0</v>
      </c>
      <c r="U19" s="6">
        <v>1812</v>
      </c>
      <c r="V19" s="22">
        <v>198</v>
      </c>
      <c r="W19" s="4">
        <v>1855</v>
      </c>
      <c r="X19" s="18">
        <v>80</v>
      </c>
      <c r="Y19" s="6">
        <v>1941</v>
      </c>
      <c r="Z19" s="22">
        <v>155</v>
      </c>
      <c r="AA19" s="4">
        <v>0</v>
      </c>
      <c r="AB19" s="18">
        <v>0</v>
      </c>
    </row>
    <row r="20" spans="2:28">
      <c r="C20" s="6">
        <v>1552</v>
      </c>
      <c r="D20" s="22">
        <v>120</v>
      </c>
      <c r="E20" s="4">
        <v>0</v>
      </c>
      <c r="F20" s="22">
        <v>0</v>
      </c>
      <c r="G20" s="4">
        <v>0</v>
      </c>
      <c r="H20" s="18">
        <v>0</v>
      </c>
      <c r="I20" s="6">
        <v>1558</v>
      </c>
      <c r="J20" s="22">
        <v>85</v>
      </c>
      <c r="K20" s="4">
        <v>0</v>
      </c>
      <c r="L20" s="18">
        <v>0</v>
      </c>
      <c r="M20" s="6">
        <v>1753</v>
      </c>
      <c r="N20" s="22">
        <v>95</v>
      </c>
      <c r="O20" s="4">
        <v>1792</v>
      </c>
      <c r="P20" s="22">
        <v>174</v>
      </c>
      <c r="Q20" s="4">
        <v>0</v>
      </c>
      <c r="R20" s="22">
        <v>0</v>
      </c>
      <c r="S20" s="4">
        <v>0</v>
      </c>
      <c r="T20" s="18">
        <v>0</v>
      </c>
      <c r="U20" s="6">
        <v>1826</v>
      </c>
      <c r="V20" s="22">
        <v>125</v>
      </c>
      <c r="W20" s="4">
        <v>1897</v>
      </c>
      <c r="X20" s="18">
        <v>90</v>
      </c>
      <c r="Y20" s="6">
        <v>1914</v>
      </c>
      <c r="Z20" s="22">
        <v>65</v>
      </c>
      <c r="AA20" s="4">
        <v>0</v>
      </c>
      <c r="AB20" s="18">
        <v>0</v>
      </c>
    </row>
    <row r="21" spans="2:28">
      <c r="C21" s="6">
        <v>1524</v>
      </c>
      <c r="D21" s="22">
        <v>100</v>
      </c>
      <c r="E21" s="4">
        <v>0</v>
      </c>
      <c r="F21" s="22">
        <v>0</v>
      </c>
      <c r="G21" s="4">
        <v>0</v>
      </c>
      <c r="H21" s="18">
        <v>0</v>
      </c>
      <c r="I21" s="6">
        <v>1678</v>
      </c>
      <c r="J21" s="22">
        <v>160</v>
      </c>
      <c r="K21" s="4">
        <v>0</v>
      </c>
      <c r="L21" s="18">
        <v>0</v>
      </c>
      <c r="M21" s="6">
        <v>1640</v>
      </c>
      <c r="N21" s="22">
        <v>126</v>
      </c>
      <c r="O21" s="4">
        <v>1805</v>
      </c>
      <c r="P21" s="22">
        <v>150</v>
      </c>
      <c r="Q21" s="4">
        <v>0</v>
      </c>
      <c r="R21" s="22">
        <v>0</v>
      </c>
      <c r="S21" s="4">
        <v>0</v>
      </c>
      <c r="T21" s="18">
        <v>0</v>
      </c>
      <c r="U21" s="6">
        <v>1835</v>
      </c>
      <c r="V21" s="22">
        <v>130</v>
      </c>
      <c r="W21" s="4">
        <v>1894</v>
      </c>
      <c r="X21" s="18">
        <v>125</v>
      </c>
      <c r="Y21" s="6">
        <v>1919</v>
      </c>
      <c r="Z21" s="22">
        <v>65</v>
      </c>
      <c r="AA21" s="4">
        <v>0</v>
      </c>
      <c r="AB21" s="18">
        <v>0</v>
      </c>
    </row>
    <row r="22" spans="2:28">
      <c r="C22" s="6">
        <v>1556</v>
      </c>
      <c r="D22" s="22">
        <v>80</v>
      </c>
      <c r="E22" s="4">
        <v>0</v>
      </c>
      <c r="F22" s="22">
        <v>0</v>
      </c>
      <c r="G22" s="4">
        <v>0</v>
      </c>
      <c r="H22" s="18">
        <v>0</v>
      </c>
      <c r="I22" s="6">
        <v>1670</v>
      </c>
      <c r="J22" s="22">
        <v>234</v>
      </c>
      <c r="K22" s="4">
        <v>0</v>
      </c>
      <c r="L22" s="18">
        <v>0</v>
      </c>
      <c r="M22" s="6">
        <v>1749</v>
      </c>
      <c r="N22" s="22">
        <v>95</v>
      </c>
      <c r="O22" s="4">
        <v>1798</v>
      </c>
      <c r="P22" s="22">
        <v>150</v>
      </c>
      <c r="Q22" s="4">
        <v>0</v>
      </c>
      <c r="R22" s="22">
        <v>0</v>
      </c>
      <c r="S22" s="4">
        <v>0</v>
      </c>
      <c r="T22" s="18">
        <v>0</v>
      </c>
      <c r="U22" s="6">
        <v>1849</v>
      </c>
      <c r="V22" s="22">
        <v>130</v>
      </c>
      <c r="W22" s="4">
        <v>1903</v>
      </c>
      <c r="X22" s="18">
        <v>160</v>
      </c>
      <c r="Y22" s="6">
        <v>1918</v>
      </c>
      <c r="Z22" s="22">
        <v>70</v>
      </c>
      <c r="AA22" s="4">
        <v>0</v>
      </c>
      <c r="AB22" s="18">
        <v>0</v>
      </c>
    </row>
    <row r="23" spans="2:28">
      <c r="C23" s="6">
        <v>1569</v>
      </c>
      <c r="D23" s="22">
        <v>160</v>
      </c>
      <c r="E23" s="4">
        <v>0</v>
      </c>
      <c r="F23" s="22">
        <v>0</v>
      </c>
      <c r="G23" s="4">
        <v>0</v>
      </c>
      <c r="H23" s="18">
        <v>0</v>
      </c>
      <c r="I23" s="6">
        <v>1660</v>
      </c>
      <c r="J23" s="22">
        <v>150</v>
      </c>
      <c r="K23" s="4">
        <v>0</v>
      </c>
      <c r="L23" s="18">
        <v>0</v>
      </c>
      <c r="M23" s="6">
        <v>1649</v>
      </c>
      <c r="N23" s="22">
        <v>95</v>
      </c>
      <c r="O23" s="4">
        <v>1767</v>
      </c>
      <c r="P23" s="22">
        <v>75</v>
      </c>
      <c r="Q23" s="4">
        <v>0</v>
      </c>
      <c r="R23" s="22">
        <v>0</v>
      </c>
      <c r="S23" s="4">
        <v>0</v>
      </c>
      <c r="T23" s="18">
        <v>0</v>
      </c>
      <c r="U23" s="6">
        <v>1829</v>
      </c>
      <c r="V23" s="22">
        <v>104</v>
      </c>
      <c r="W23" s="4">
        <v>1884</v>
      </c>
      <c r="X23" s="18">
        <v>198</v>
      </c>
      <c r="Y23" s="6">
        <v>1948</v>
      </c>
      <c r="Z23" s="22">
        <v>65</v>
      </c>
      <c r="AA23" s="4">
        <v>0</v>
      </c>
      <c r="AB23" s="18">
        <v>0</v>
      </c>
    </row>
    <row r="24" spans="2:28">
      <c r="C24" s="6">
        <v>1581</v>
      </c>
      <c r="D24" s="22">
        <v>234</v>
      </c>
      <c r="E24" s="4">
        <v>0</v>
      </c>
      <c r="F24" s="22">
        <v>0</v>
      </c>
      <c r="G24" s="4">
        <v>0</v>
      </c>
      <c r="H24" s="18">
        <v>0</v>
      </c>
      <c r="I24" s="6">
        <v>1656</v>
      </c>
      <c r="J24" s="22">
        <v>108</v>
      </c>
      <c r="K24" s="4">
        <v>0</v>
      </c>
      <c r="L24" s="18">
        <v>0</v>
      </c>
      <c r="M24" s="6">
        <v>1763</v>
      </c>
      <c r="N24" s="22">
        <v>110</v>
      </c>
      <c r="O24" s="4">
        <v>1769</v>
      </c>
      <c r="P24" s="22">
        <v>100</v>
      </c>
      <c r="Q24" s="4">
        <v>0</v>
      </c>
      <c r="R24" s="22">
        <v>0</v>
      </c>
      <c r="S24" s="4">
        <v>0</v>
      </c>
      <c r="T24" s="18">
        <v>0</v>
      </c>
      <c r="U24" s="6">
        <v>1830</v>
      </c>
      <c r="V24" s="22">
        <v>104</v>
      </c>
      <c r="W24" s="4">
        <v>1905</v>
      </c>
      <c r="X24" s="18">
        <v>110</v>
      </c>
      <c r="Y24" s="6">
        <v>1904</v>
      </c>
      <c r="Z24" s="22">
        <v>100</v>
      </c>
      <c r="AA24" s="4">
        <v>0</v>
      </c>
      <c r="AB24" s="18">
        <v>0</v>
      </c>
    </row>
    <row r="25" spans="2:28">
      <c r="C25" s="6">
        <v>1595</v>
      </c>
      <c r="D25" s="22">
        <v>204</v>
      </c>
      <c r="E25" s="4">
        <v>0</v>
      </c>
      <c r="F25" s="22">
        <v>0</v>
      </c>
      <c r="G25" s="4">
        <v>0</v>
      </c>
      <c r="H25" s="18">
        <v>0</v>
      </c>
      <c r="I25" s="6">
        <v>1674</v>
      </c>
      <c r="J25" s="22">
        <v>90</v>
      </c>
      <c r="K25" s="4">
        <v>0</v>
      </c>
      <c r="L25" s="18">
        <v>0</v>
      </c>
      <c r="M25" s="6">
        <v>1765</v>
      </c>
      <c r="N25" s="22">
        <v>110</v>
      </c>
      <c r="O25" s="4">
        <v>0</v>
      </c>
      <c r="P25" s="22">
        <v>0</v>
      </c>
      <c r="Q25" s="4">
        <v>0</v>
      </c>
      <c r="R25" s="22">
        <v>0</v>
      </c>
      <c r="S25" s="4">
        <v>0</v>
      </c>
      <c r="T25" s="18">
        <v>0</v>
      </c>
      <c r="U25" s="6">
        <v>1850</v>
      </c>
      <c r="V25" s="22">
        <v>135</v>
      </c>
      <c r="W25" s="4">
        <v>1883</v>
      </c>
      <c r="X25" s="18">
        <v>180</v>
      </c>
      <c r="Y25" s="6">
        <v>1913</v>
      </c>
      <c r="Z25" s="22">
        <v>65</v>
      </c>
      <c r="AA25" s="4">
        <v>0</v>
      </c>
      <c r="AB25" s="18">
        <v>0</v>
      </c>
    </row>
    <row r="26" spans="2:28">
      <c r="C26" s="6">
        <v>1568</v>
      </c>
      <c r="D26" s="22">
        <v>160</v>
      </c>
      <c r="E26" s="4">
        <v>0</v>
      </c>
      <c r="F26" s="22">
        <v>0</v>
      </c>
      <c r="G26" s="4">
        <v>0</v>
      </c>
      <c r="H26" s="18">
        <v>0</v>
      </c>
      <c r="I26" s="6">
        <v>1680</v>
      </c>
      <c r="J26" s="22">
        <v>150</v>
      </c>
      <c r="K26" s="4">
        <v>0</v>
      </c>
      <c r="L26" s="18">
        <v>0</v>
      </c>
      <c r="M26" s="6">
        <v>1782</v>
      </c>
      <c r="N26" s="22">
        <v>130</v>
      </c>
      <c r="O26" s="4">
        <v>0</v>
      </c>
      <c r="P26" s="22">
        <v>0</v>
      </c>
      <c r="Q26" s="4">
        <v>0</v>
      </c>
      <c r="R26" s="22">
        <v>0</v>
      </c>
      <c r="S26" s="4">
        <v>0</v>
      </c>
      <c r="T26" s="18">
        <v>0</v>
      </c>
      <c r="U26" s="6">
        <v>1848</v>
      </c>
      <c r="V26" s="22">
        <v>125</v>
      </c>
      <c r="W26" s="4">
        <v>0</v>
      </c>
      <c r="X26" s="18">
        <v>0</v>
      </c>
      <c r="Y26" s="6">
        <v>1864</v>
      </c>
      <c r="Z26" s="22">
        <v>100</v>
      </c>
      <c r="AA26" s="4">
        <v>0</v>
      </c>
      <c r="AB26" s="18">
        <v>0</v>
      </c>
    </row>
    <row r="27" spans="2:28">
      <c r="C27" s="6">
        <v>1380</v>
      </c>
      <c r="D27" s="22">
        <v>155</v>
      </c>
      <c r="E27" s="4">
        <v>0</v>
      </c>
      <c r="F27" s="22">
        <v>0</v>
      </c>
      <c r="G27" s="4">
        <v>0</v>
      </c>
      <c r="H27" s="18">
        <v>0</v>
      </c>
      <c r="I27" s="6">
        <v>1681</v>
      </c>
      <c r="J27" s="22">
        <v>125</v>
      </c>
      <c r="K27" s="4">
        <v>0</v>
      </c>
      <c r="L27" s="18">
        <v>0</v>
      </c>
      <c r="M27" s="6">
        <v>1783</v>
      </c>
      <c r="N27" s="22">
        <v>125</v>
      </c>
      <c r="O27" s="4">
        <v>0</v>
      </c>
      <c r="P27" s="22">
        <v>0</v>
      </c>
      <c r="Q27" s="4">
        <v>0</v>
      </c>
      <c r="R27" s="22">
        <v>0</v>
      </c>
      <c r="S27" s="4">
        <v>0</v>
      </c>
      <c r="T27" s="18">
        <v>0</v>
      </c>
      <c r="U27" s="6">
        <v>1854</v>
      </c>
      <c r="V27" s="22">
        <v>125</v>
      </c>
      <c r="W27" s="4">
        <v>0</v>
      </c>
      <c r="X27" s="18">
        <v>0</v>
      </c>
      <c r="Y27" s="6">
        <v>1882</v>
      </c>
      <c r="Z27" s="22">
        <v>90</v>
      </c>
      <c r="AA27" s="4">
        <v>0</v>
      </c>
      <c r="AB27" s="18">
        <v>0</v>
      </c>
    </row>
    <row r="28" spans="2:28">
      <c r="C28" s="6">
        <v>1576</v>
      </c>
      <c r="D28" s="22">
        <v>165</v>
      </c>
      <c r="E28" s="4">
        <v>0</v>
      </c>
      <c r="F28" s="22">
        <v>0</v>
      </c>
      <c r="G28" s="4">
        <v>0</v>
      </c>
      <c r="H28" s="18">
        <v>0</v>
      </c>
      <c r="I28" s="6">
        <v>1684</v>
      </c>
      <c r="J28" s="22">
        <v>204</v>
      </c>
      <c r="K28" s="4">
        <v>0</v>
      </c>
      <c r="L28" s="18">
        <v>0</v>
      </c>
      <c r="M28" s="6">
        <v>1780</v>
      </c>
      <c r="N28" s="22">
        <v>100</v>
      </c>
      <c r="O28" s="4">
        <v>0</v>
      </c>
      <c r="P28" s="22">
        <v>0</v>
      </c>
      <c r="Q28" s="4">
        <v>0</v>
      </c>
      <c r="R28" s="22">
        <v>0</v>
      </c>
      <c r="S28" s="4">
        <v>0</v>
      </c>
      <c r="T28" s="18">
        <v>0</v>
      </c>
      <c r="U28" s="6">
        <v>1876</v>
      </c>
      <c r="V28" s="22">
        <v>90</v>
      </c>
      <c r="W28" s="4">
        <v>0</v>
      </c>
      <c r="X28" s="18">
        <v>0</v>
      </c>
      <c r="Y28" s="6">
        <v>1887</v>
      </c>
      <c r="Z28" s="22">
        <v>126</v>
      </c>
      <c r="AA28" s="4">
        <v>0</v>
      </c>
      <c r="AB28" s="18">
        <v>0</v>
      </c>
    </row>
    <row r="29" spans="2:28">
      <c r="C29" s="6">
        <v>1573</v>
      </c>
      <c r="D29" s="22">
        <v>90</v>
      </c>
      <c r="E29" s="4">
        <v>0</v>
      </c>
      <c r="F29" s="22">
        <v>0</v>
      </c>
      <c r="G29" s="4">
        <v>0</v>
      </c>
      <c r="H29" s="18">
        <v>0</v>
      </c>
      <c r="I29" s="6">
        <v>1728</v>
      </c>
      <c r="J29" s="22">
        <v>145</v>
      </c>
      <c r="K29" s="4">
        <v>0</v>
      </c>
      <c r="L29" s="18">
        <v>0</v>
      </c>
      <c r="M29" s="6">
        <v>1771</v>
      </c>
      <c r="N29" s="22">
        <v>145</v>
      </c>
      <c r="O29" s="4">
        <v>0</v>
      </c>
      <c r="P29" s="22">
        <v>0</v>
      </c>
      <c r="Q29" s="4">
        <v>0</v>
      </c>
      <c r="R29" s="22">
        <v>0</v>
      </c>
      <c r="S29" s="4">
        <v>0</v>
      </c>
      <c r="T29" s="18">
        <v>0</v>
      </c>
      <c r="U29" s="6">
        <v>1853</v>
      </c>
      <c r="V29" s="22">
        <v>120</v>
      </c>
      <c r="W29" s="4">
        <v>0</v>
      </c>
      <c r="X29" s="18">
        <v>0</v>
      </c>
      <c r="Y29" s="6">
        <v>1838</v>
      </c>
      <c r="Z29" s="22">
        <v>100</v>
      </c>
      <c r="AA29" s="4">
        <v>0</v>
      </c>
      <c r="AB29" s="18">
        <v>0</v>
      </c>
    </row>
    <row r="30" spans="2:28">
      <c r="C30" s="6">
        <v>1575</v>
      </c>
      <c r="D30" s="22">
        <v>130</v>
      </c>
      <c r="E30" s="4">
        <v>0</v>
      </c>
      <c r="F30" s="22">
        <v>0</v>
      </c>
      <c r="G30" s="4">
        <v>0</v>
      </c>
      <c r="H30" s="18">
        <v>0</v>
      </c>
      <c r="I30" s="6">
        <v>1707</v>
      </c>
      <c r="J30" s="22">
        <v>192</v>
      </c>
      <c r="K30" s="4">
        <v>0</v>
      </c>
      <c r="L30" s="18">
        <v>0</v>
      </c>
      <c r="M30" s="6">
        <v>1778</v>
      </c>
      <c r="N30" s="22">
        <v>135</v>
      </c>
      <c r="O30" s="4">
        <v>0</v>
      </c>
      <c r="P30" s="22">
        <v>0</v>
      </c>
      <c r="Q30" s="4">
        <v>0</v>
      </c>
      <c r="R30" s="22">
        <v>0</v>
      </c>
      <c r="S30" s="4">
        <v>0</v>
      </c>
      <c r="T30" s="18">
        <v>0</v>
      </c>
      <c r="U30" s="6">
        <v>1851</v>
      </c>
      <c r="V30" s="22">
        <v>95</v>
      </c>
      <c r="W30" s="4">
        <v>0</v>
      </c>
      <c r="X30" s="18">
        <v>0</v>
      </c>
      <c r="Y30" s="6">
        <v>1899</v>
      </c>
      <c r="Z30" s="22">
        <v>130</v>
      </c>
      <c r="AA30" s="4">
        <v>0</v>
      </c>
      <c r="AB30" s="18">
        <v>0</v>
      </c>
    </row>
    <row r="31" spans="2:28">
      <c r="C31" s="6">
        <v>1583</v>
      </c>
      <c r="D31" s="22">
        <v>145</v>
      </c>
      <c r="E31" s="4">
        <v>0</v>
      </c>
      <c r="F31" s="22">
        <v>0</v>
      </c>
      <c r="G31" s="4">
        <v>0</v>
      </c>
      <c r="H31" s="18">
        <v>0</v>
      </c>
      <c r="I31" s="6">
        <v>1715</v>
      </c>
      <c r="J31" s="22">
        <v>105</v>
      </c>
      <c r="K31" s="4">
        <v>0</v>
      </c>
      <c r="L31" s="18">
        <v>0</v>
      </c>
      <c r="M31" s="6">
        <v>1776</v>
      </c>
      <c r="N31" s="22">
        <v>140</v>
      </c>
      <c r="O31" s="4">
        <v>0</v>
      </c>
      <c r="P31" s="22">
        <v>0</v>
      </c>
      <c r="Q31" s="4">
        <v>0</v>
      </c>
      <c r="R31" s="22">
        <v>0</v>
      </c>
      <c r="S31" s="4">
        <v>0</v>
      </c>
      <c r="T31" s="18">
        <v>0</v>
      </c>
      <c r="U31" s="6">
        <v>1877</v>
      </c>
      <c r="V31" s="22">
        <v>155</v>
      </c>
      <c r="W31" s="4">
        <v>0</v>
      </c>
      <c r="X31" s="18">
        <v>0</v>
      </c>
      <c r="Y31" s="6">
        <v>1963</v>
      </c>
      <c r="Z31" s="22">
        <v>115</v>
      </c>
      <c r="AA31" s="4">
        <v>0</v>
      </c>
      <c r="AB31" s="18">
        <v>0</v>
      </c>
    </row>
    <row r="32" spans="2:28">
      <c r="B32">
        <f>913+730</f>
        <v>1643</v>
      </c>
      <c r="C32" s="6">
        <v>1588</v>
      </c>
      <c r="D32" s="22">
        <v>85</v>
      </c>
      <c r="E32" s="4">
        <v>0</v>
      </c>
      <c r="F32" s="22">
        <v>0</v>
      </c>
      <c r="G32" s="4">
        <v>0</v>
      </c>
      <c r="H32" s="18">
        <v>0</v>
      </c>
      <c r="I32" s="6">
        <v>1726</v>
      </c>
      <c r="J32" s="22">
        <v>65</v>
      </c>
      <c r="K32" s="4">
        <v>0</v>
      </c>
      <c r="L32" s="18">
        <v>0</v>
      </c>
      <c r="M32" s="6">
        <v>1708</v>
      </c>
      <c r="N32" s="22">
        <v>144</v>
      </c>
      <c r="O32" s="4">
        <v>0</v>
      </c>
      <c r="P32" s="22">
        <v>0</v>
      </c>
      <c r="Q32" s="4">
        <v>0</v>
      </c>
      <c r="R32" s="22">
        <v>0</v>
      </c>
      <c r="S32" s="4">
        <v>0</v>
      </c>
      <c r="T32" s="18">
        <v>0</v>
      </c>
      <c r="U32" s="6">
        <v>1818</v>
      </c>
      <c r="V32" s="22">
        <v>204</v>
      </c>
      <c r="W32" s="4">
        <v>0</v>
      </c>
      <c r="X32" s="18">
        <v>0</v>
      </c>
      <c r="Y32" s="6">
        <v>1962</v>
      </c>
      <c r="Z32" s="22">
        <v>130</v>
      </c>
      <c r="AA32" s="4">
        <v>0</v>
      </c>
      <c r="AB32" s="18">
        <v>0</v>
      </c>
    </row>
    <row r="33" spans="3:32">
      <c r="C33" s="6">
        <v>1584</v>
      </c>
      <c r="D33" s="22">
        <v>155</v>
      </c>
      <c r="E33" s="4">
        <v>0</v>
      </c>
      <c r="F33" s="22">
        <v>0</v>
      </c>
      <c r="G33" s="4">
        <v>0</v>
      </c>
      <c r="H33" s="18">
        <v>0</v>
      </c>
      <c r="I33" s="6">
        <v>1716</v>
      </c>
      <c r="J33" s="22">
        <v>135</v>
      </c>
      <c r="K33" s="4">
        <v>0</v>
      </c>
      <c r="L33" s="18">
        <v>0</v>
      </c>
      <c r="M33" s="6">
        <v>1693</v>
      </c>
      <c r="N33" s="22">
        <v>110</v>
      </c>
      <c r="O33" s="4">
        <v>0</v>
      </c>
      <c r="P33" s="22">
        <v>0</v>
      </c>
      <c r="Q33" s="4">
        <v>0</v>
      </c>
      <c r="R33" s="22">
        <v>0</v>
      </c>
      <c r="S33" s="4">
        <v>0</v>
      </c>
      <c r="T33" s="18">
        <v>0</v>
      </c>
      <c r="U33" s="6">
        <v>1860</v>
      </c>
      <c r="V33" s="22">
        <v>170</v>
      </c>
      <c r="W33" s="4">
        <v>0</v>
      </c>
      <c r="X33" s="18">
        <v>0</v>
      </c>
      <c r="Y33" s="6">
        <v>0</v>
      </c>
      <c r="Z33" s="22">
        <v>0</v>
      </c>
      <c r="AA33" s="4">
        <v>0</v>
      </c>
      <c r="AB33" s="18">
        <v>0</v>
      </c>
    </row>
    <row r="34" spans="3:32">
      <c r="C34" s="6">
        <v>1601</v>
      </c>
      <c r="D34" s="22">
        <v>216</v>
      </c>
      <c r="E34" s="4">
        <v>0</v>
      </c>
      <c r="F34" s="22">
        <v>0</v>
      </c>
      <c r="G34" s="4">
        <v>0</v>
      </c>
      <c r="H34" s="18">
        <v>0</v>
      </c>
      <c r="I34" s="6">
        <v>1685</v>
      </c>
      <c r="J34" s="22">
        <v>222</v>
      </c>
      <c r="K34" s="4">
        <v>0</v>
      </c>
      <c r="L34" s="18">
        <v>0</v>
      </c>
      <c r="M34" s="6">
        <v>1796</v>
      </c>
      <c r="N34" s="22">
        <v>170</v>
      </c>
      <c r="O34" s="4">
        <v>0</v>
      </c>
      <c r="P34" s="22">
        <v>0</v>
      </c>
      <c r="Q34" s="4">
        <v>0</v>
      </c>
      <c r="R34" s="22">
        <v>0</v>
      </c>
      <c r="S34" s="4">
        <v>0</v>
      </c>
      <c r="T34" s="18">
        <v>0</v>
      </c>
      <c r="U34" s="6">
        <v>1845</v>
      </c>
      <c r="V34" s="22">
        <v>180</v>
      </c>
      <c r="W34" s="4">
        <v>0</v>
      </c>
      <c r="X34" s="18">
        <v>0</v>
      </c>
      <c r="Y34" s="6">
        <v>0</v>
      </c>
      <c r="Z34" s="22">
        <v>0</v>
      </c>
      <c r="AA34" s="4">
        <v>0</v>
      </c>
      <c r="AB34" s="18">
        <v>0</v>
      </c>
    </row>
    <row r="35" spans="3:32">
      <c r="C35" s="6">
        <v>1602</v>
      </c>
      <c r="D35" s="22">
        <v>234</v>
      </c>
      <c r="E35" s="4">
        <v>0</v>
      </c>
      <c r="F35" s="22">
        <v>0</v>
      </c>
      <c r="G35" s="4">
        <v>0</v>
      </c>
      <c r="H35" s="18">
        <v>0</v>
      </c>
      <c r="I35" s="6">
        <v>1727</v>
      </c>
      <c r="J35" s="22">
        <v>135</v>
      </c>
      <c r="K35" s="4">
        <v>0</v>
      </c>
      <c r="L35" s="18">
        <v>0</v>
      </c>
      <c r="M35" s="6">
        <v>1795</v>
      </c>
      <c r="N35" s="22">
        <v>145</v>
      </c>
      <c r="O35" s="4">
        <v>0</v>
      </c>
      <c r="P35" s="22">
        <v>0</v>
      </c>
      <c r="Q35" s="4">
        <v>0</v>
      </c>
      <c r="R35" s="22">
        <v>0</v>
      </c>
      <c r="S35" s="4">
        <v>0</v>
      </c>
      <c r="T35" s="18">
        <v>0</v>
      </c>
      <c r="U35" s="6">
        <v>1862</v>
      </c>
      <c r="V35" s="22">
        <v>100</v>
      </c>
      <c r="W35" s="4">
        <v>0</v>
      </c>
      <c r="X35" s="18">
        <v>0</v>
      </c>
      <c r="Y35" s="6">
        <v>0</v>
      </c>
      <c r="Z35" s="22">
        <v>0</v>
      </c>
      <c r="AA35" s="4">
        <v>0</v>
      </c>
      <c r="AB35" s="18">
        <v>0</v>
      </c>
    </row>
    <row r="36" spans="3:32" ht="15.75" thickBot="1">
      <c r="C36" s="7">
        <v>1594</v>
      </c>
      <c r="D36" s="23">
        <v>78</v>
      </c>
      <c r="E36" s="8">
        <v>0</v>
      </c>
      <c r="F36" s="23">
        <v>0</v>
      </c>
      <c r="G36" s="8">
        <v>0</v>
      </c>
      <c r="H36" s="30">
        <v>0</v>
      </c>
      <c r="I36" s="7">
        <v>1717</v>
      </c>
      <c r="J36" s="23">
        <v>130</v>
      </c>
      <c r="K36" s="8">
        <v>0</v>
      </c>
      <c r="L36" s="30">
        <v>0</v>
      </c>
      <c r="M36" s="7">
        <v>1762</v>
      </c>
      <c r="N36" s="23">
        <v>138</v>
      </c>
      <c r="O36" s="8">
        <v>0</v>
      </c>
      <c r="P36" s="23">
        <v>0</v>
      </c>
      <c r="Q36" s="8">
        <v>0</v>
      </c>
      <c r="R36" s="23">
        <v>0</v>
      </c>
      <c r="S36" s="8">
        <v>0</v>
      </c>
      <c r="T36" s="30">
        <v>0</v>
      </c>
      <c r="U36" s="7">
        <v>1870</v>
      </c>
      <c r="V36" s="23">
        <v>110</v>
      </c>
      <c r="W36" s="8">
        <v>0</v>
      </c>
      <c r="X36" s="30">
        <v>0</v>
      </c>
      <c r="Y36" s="7">
        <v>0</v>
      </c>
      <c r="Z36" s="23">
        <v>0</v>
      </c>
      <c r="AA36" s="8">
        <v>0</v>
      </c>
      <c r="AB36" s="30">
        <v>0</v>
      </c>
    </row>
    <row r="37" spans="3:32" ht="19.5" thickBot="1">
      <c r="C37" s="237">
        <f>SUM(D5:D36,F5:F36)</f>
        <v>6092</v>
      </c>
      <c r="D37" s="247"/>
      <c r="E37" s="247"/>
      <c r="F37" s="238"/>
      <c r="G37" s="212">
        <f>SUM(H5:H36)</f>
        <v>1920</v>
      </c>
      <c r="H37" s="214"/>
      <c r="I37" s="212">
        <f>SUM(J5:J36)</f>
        <v>4385</v>
      </c>
      <c r="J37" s="214"/>
      <c r="K37" s="212">
        <f>SUM(L5:L36)</f>
        <v>105</v>
      </c>
      <c r="L37" s="214"/>
      <c r="M37" s="237">
        <f>SUM(N5:N36,P5:P36)</f>
        <v>6392</v>
      </c>
      <c r="N37" s="247"/>
      <c r="O37" s="247"/>
      <c r="P37" s="238"/>
      <c r="Q37" s="248">
        <f>SUM(R5:R36)</f>
        <v>449</v>
      </c>
      <c r="R37" s="250"/>
      <c r="S37" s="248">
        <f>SUM(T5:T36)</f>
        <v>671</v>
      </c>
      <c r="T37" s="250"/>
      <c r="U37" s="237">
        <f>SUM(V5:V36,X5:X36)</f>
        <v>6912</v>
      </c>
      <c r="V37" s="247"/>
      <c r="W37" s="247"/>
      <c r="X37" s="238"/>
      <c r="Y37" s="248">
        <f>SUM(Z5:Z36)</f>
        <v>2871</v>
      </c>
      <c r="Z37" s="250"/>
      <c r="AA37" s="248">
        <f>SUM(AB5:AB36)</f>
        <v>140</v>
      </c>
      <c r="AB37" s="250"/>
    </row>
    <row r="38" spans="3:32" ht="15.75" thickBot="1">
      <c r="C38" s="65"/>
      <c r="F38" s="239">
        <f>SUM(C37:H37)</f>
        <v>8012</v>
      </c>
      <c r="G38" s="239"/>
      <c r="H38" s="239"/>
      <c r="I38" s="239"/>
      <c r="J38" s="239">
        <f>SUM(I37:L37)</f>
        <v>4490</v>
      </c>
      <c r="K38" s="239"/>
      <c r="L38" s="239"/>
      <c r="M38" s="239"/>
      <c r="P38" s="239"/>
      <c r="Q38" s="239"/>
      <c r="R38" s="239">
        <f>SUM(M37:T37)</f>
        <v>7512</v>
      </c>
      <c r="S38" s="239"/>
      <c r="Z38" s="239">
        <f>SUM(Y37:AB37)</f>
        <v>3011</v>
      </c>
      <c r="AA38" s="239"/>
    </row>
    <row r="39" spans="3:32">
      <c r="H39" s="171" t="s">
        <v>65</v>
      </c>
      <c r="I39" s="172"/>
      <c r="J39" s="172"/>
      <c r="K39" s="172"/>
      <c r="L39" s="172"/>
      <c r="M39" s="172"/>
      <c r="N39" s="172"/>
      <c r="O39" s="172"/>
      <c r="P39" s="172"/>
      <c r="Q39" s="172"/>
      <c r="R39" s="172"/>
      <c r="S39" s="172"/>
      <c r="T39" s="172"/>
      <c r="U39" s="173"/>
    </row>
    <row r="40" spans="3:32" ht="15.75" thickBot="1">
      <c r="H40" s="174"/>
      <c r="I40" s="175"/>
      <c r="J40" s="175"/>
      <c r="K40" s="175"/>
      <c r="L40" s="175"/>
      <c r="M40" s="175"/>
      <c r="N40" s="175"/>
      <c r="O40" s="175"/>
      <c r="P40" s="175"/>
      <c r="Q40" s="175"/>
      <c r="R40" s="175"/>
      <c r="S40" s="175"/>
      <c r="T40" s="175"/>
      <c r="U40" s="176"/>
    </row>
    <row r="41" spans="3:32" ht="34.5" thickBot="1">
      <c r="E41" s="1"/>
      <c r="F41" s="1"/>
      <c r="G41" s="1"/>
      <c r="H41" s="222" t="s">
        <v>10</v>
      </c>
      <c r="I41" s="223"/>
      <c r="J41" s="223"/>
      <c r="K41" s="223"/>
      <c r="L41" s="223"/>
      <c r="M41" s="224"/>
      <c r="N41" s="252" t="s">
        <v>33</v>
      </c>
      <c r="O41" s="253"/>
      <c r="P41" s="253"/>
      <c r="Q41" s="254"/>
      <c r="R41" s="252" t="s">
        <v>59</v>
      </c>
      <c r="S41" s="253"/>
      <c r="T41" s="253"/>
      <c r="U41" s="254"/>
      <c r="AD41" s="111">
        <f>SUM(C37:AB37)</f>
        <v>29937</v>
      </c>
      <c r="AE41" s="111"/>
      <c r="AF41" s="111"/>
    </row>
    <row r="42" spans="3:32" ht="34.5" thickBot="1">
      <c r="E42" s="204" t="s">
        <v>1</v>
      </c>
      <c r="F42" s="205"/>
      <c r="G42" s="206"/>
      <c r="H42" s="163">
        <f>C37+K37+S37+AA37</f>
        <v>7008</v>
      </c>
      <c r="I42" s="164"/>
      <c r="J42" s="164"/>
      <c r="K42" s="164"/>
      <c r="L42" s="164"/>
      <c r="M42" s="165"/>
      <c r="N42" s="134">
        <f>G37+I37+M37+Y37+U37</f>
        <v>22480</v>
      </c>
      <c r="O42" s="135"/>
      <c r="P42" s="135"/>
      <c r="Q42" s="136"/>
      <c r="R42" s="134">
        <f>Q37</f>
        <v>449</v>
      </c>
      <c r="S42" s="135"/>
      <c r="T42" s="135"/>
      <c r="U42" s="136"/>
      <c r="AD42" s="111">
        <f>SUM(H42:U42)</f>
        <v>29937</v>
      </c>
      <c r="AE42" s="111"/>
      <c r="AF42" s="111"/>
    </row>
    <row r="43" spans="3:32" ht="34.5" thickBot="1">
      <c r="E43" s="204" t="s">
        <v>2</v>
      </c>
      <c r="F43" s="205"/>
      <c r="G43" s="206"/>
      <c r="H43" s="186">
        <f>H42*120</f>
        <v>840960</v>
      </c>
      <c r="I43" s="187"/>
      <c r="J43" s="187"/>
      <c r="K43" s="187"/>
      <c r="L43" s="187"/>
      <c r="M43" s="188"/>
      <c r="N43" s="134">
        <f>N42*160</f>
        <v>3596800</v>
      </c>
      <c r="O43" s="135"/>
      <c r="P43" s="135"/>
      <c r="Q43" s="136"/>
      <c r="R43" s="134">
        <f>R42*115</f>
        <v>51635</v>
      </c>
      <c r="S43" s="135"/>
      <c r="T43" s="135"/>
      <c r="U43" s="136"/>
    </row>
    <row r="44" spans="3:32">
      <c r="E44" s="192" t="s">
        <v>3</v>
      </c>
      <c r="F44" s="193"/>
      <c r="G44" s="193"/>
      <c r="H44" s="193"/>
      <c r="I44" s="194"/>
      <c r="J44" s="198">
        <f>H43+N43+R43</f>
        <v>4489395</v>
      </c>
      <c r="K44" s="199"/>
      <c r="L44" s="199"/>
      <c r="M44" s="199"/>
      <c r="N44" s="199"/>
      <c r="O44" s="200"/>
    </row>
    <row r="45" spans="3:32" ht="15.75" thickBot="1">
      <c r="E45" s="195"/>
      <c r="F45" s="196"/>
      <c r="G45" s="196"/>
      <c r="H45" s="196"/>
      <c r="I45" s="197"/>
      <c r="J45" s="201"/>
      <c r="K45" s="202"/>
      <c r="L45" s="202"/>
      <c r="M45" s="202"/>
      <c r="N45" s="202"/>
      <c r="O45" s="203"/>
    </row>
    <row r="46" spans="3:32" ht="19.5" customHeight="1" thickBot="1">
      <c r="E46" s="192" t="s">
        <v>79</v>
      </c>
      <c r="F46" s="193"/>
      <c r="G46" s="193"/>
      <c r="H46" s="193"/>
      <c r="I46" s="194"/>
      <c r="J46" s="198">
        <v>1000000</v>
      </c>
      <c r="K46" s="199"/>
      <c r="L46" s="199"/>
      <c r="M46" s="199"/>
      <c r="N46" s="199"/>
      <c r="O46" s="200"/>
    </row>
    <row r="47" spans="3:32" ht="19.5" customHeight="1" thickBot="1">
      <c r="E47" s="195"/>
      <c r="F47" s="196"/>
      <c r="G47" s="196"/>
      <c r="H47" s="196"/>
      <c r="I47" s="197"/>
      <c r="J47" s="201"/>
      <c r="K47" s="202"/>
      <c r="L47" s="202"/>
      <c r="M47" s="202"/>
      <c r="N47" s="202"/>
      <c r="O47" s="203"/>
      <c r="U47" s="234" t="s">
        <v>14</v>
      </c>
      <c r="V47" s="235"/>
      <c r="W47" s="235"/>
      <c r="X47" s="235"/>
      <c r="Y47" s="235"/>
      <c r="Z47" s="236"/>
    </row>
    <row r="48" spans="3:32" ht="21">
      <c r="E48" s="192" t="s">
        <v>21</v>
      </c>
      <c r="F48" s="193"/>
      <c r="G48" s="193"/>
      <c r="H48" s="193"/>
      <c r="I48" s="194"/>
      <c r="J48" s="198">
        <f>500000+513000+200000</f>
        <v>1213000</v>
      </c>
      <c r="K48" s="199"/>
      <c r="L48" s="199"/>
      <c r="M48" s="199"/>
      <c r="N48" s="199"/>
      <c r="O48" s="200"/>
      <c r="U48" s="231" t="s">
        <v>23</v>
      </c>
      <c r="V48" s="231"/>
      <c r="W48" s="231"/>
      <c r="X48" s="184">
        <v>700000</v>
      </c>
      <c r="Y48" s="184"/>
      <c r="Z48" s="184"/>
    </row>
    <row r="49" spans="5:28" ht="21.75" thickBot="1">
      <c r="E49" s="195"/>
      <c r="F49" s="196"/>
      <c r="G49" s="196"/>
      <c r="H49" s="196"/>
      <c r="I49" s="197"/>
      <c r="J49" s="201"/>
      <c r="K49" s="202"/>
      <c r="L49" s="202"/>
      <c r="M49" s="202"/>
      <c r="N49" s="202"/>
      <c r="O49" s="203"/>
      <c r="U49" s="231" t="s">
        <v>36</v>
      </c>
      <c r="V49" s="231"/>
      <c r="W49" s="231"/>
      <c r="X49" s="184">
        <v>513000</v>
      </c>
      <c r="Y49" s="184"/>
      <c r="Z49" s="184"/>
    </row>
    <row r="50" spans="5:28" ht="21">
      <c r="E50" s="192" t="s">
        <v>22</v>
      </c>
      <c r="F50" s="193"/>
      <c r="G50" s="193"/>
      <c r="H50" s="193"/>
      <c r="I50" s="194"/>
      <c r="J50" s="198">
        <f>J44-J46-J48</f>
        <v>2276395</v>
      </c>
      <c r="K50" s="199"/>
      <c r="L50" s="199"/>
      <c r="M50" s="199"/>
      <c r="N50" s="199"/>
      <c r="O50" s="200"/>
      <c r="U50" s="232" t="s">
        <v>3</v>
      </c>
      <c r="V50" s="232"/>
      <c r="W50" s="232"/>
      <c r="X50" s="233">
        <f>SUM(X48:Z49)</f>
        <v>1213000</v>
      </c>
      <c r="Y50" s="233"/>
      <c r="Z50" s="233"/>
    </row>
    <row r="51" spans="5:28" ht="15.75" thickBot="1">
      <c r="E51" s="195"/>
      <c r="F51" s="196"/>
      <c r="G51" s="196"/>
      <c r="H51" s="196"/>
      <c r="I51" s="197"/>
      <c r="J51" s="201"/>
      <c r="K51" s="202"/>
      <c r="L51" s="202"/>
      <c r="M51" s="202"/>
      <c r="N51" s="202"/>
      <c r="O51" s="203"/>
    </row>
    <row r="52" spans="5:28" ht="15.75" thickBot="1">
      <c r="E52" s="10"/>
      <c r="F52" s="10"/>
      <c r="G52" s="10"/>
      <c r="H52" s="10"/>
      <c r="I52" s="10"/>
      <c r="J52" s="10"/>
      <c r="K52" s="10"/>
      <c r="L52" s="10"/>
      <c r="M52" s="10"/>
      <c r="R52" s="265" t="s">
        <v>39</v>
      </c>
      <c r="S52" s="266"/>
      <c r="T52" s="266"/>
      <c r="U52" s="266"/>
      <c r="V52" s="267"/>
      <c r="W52" s="259">
        <v>3311915</v>
      </c>
      <c r="X52" s="260"/>
      <c r="Y52" s="260"/>
      <c r="Z52" s="260"/>
      <c r="AA52" s="260"/>
      <c r="AB52" s="261"/>
    </row>
    <row r="53" spans="5:28" ht="15.75" thickBot="1">
      <c r="E53" s="113" t="s">
        <v>15</v>
      </c>
      <c r="F53" s="114"/>
      <c r="G53" s="114"/>
      <c r="H53" s="114"/>
      <c r="I53" s="115"/>
      <c r="J53" s="225">
        <f>1577000+700000</f>
        <v>2277000</v>
      </c>
      <c r="K53" s="226"/>
      <c r="L53" s="226"/>
      <c r="M53" s="226"/>
      <c r="N53" s="226"/>
      <c r="O53" s="227"/>
      <c r="R53" s="268"/>
      <c r="S53" s="269"/>
      <c r="T53" s="269"/>
      <c r="U53" s="269"/>
      <c r="V53" s="270"/>
      <c r="W53" s="262"/>
      <c r="X53" s="263"/>
      <c r="Y53" s="263"/>
      <c r="Z53" s="263"/>
      <c r="AA53" s="263"/>
      <c r="AB53" s="264"/>
    </row>
    <row r="54" spans="5:28" ht="15.75" thickBot="1">
      <c r="E54" s="116"/>
      <c r="F54" s="117"/>
      <c r="G54" s="117"/>
      <c r="H54" s="117"/>
      <c r="I54" s="118"/>
      <c r="J54" s="228"/>
      <c r="K54" s="229"/>
      <c r="L54" s="229"/>
      <c r="M54" s="229"/>
      <c r="N54" s="229"/>
      <c r="O54" s="230"/>
      <c r="R54" s="265" t="s">
        <v>79</v>
      </c>
      <c r="S54" s="266"/>
      <c r="T54" s="266"/>
      <c r="U54" s="266"/>
      <c r="V54" s="267"/>
      <c r="W54" s="259">
        <v>1000000</v>
      </c>
      <c r="X54" s="260"/>
      <c r="Y54" s="260"/>
      <c r="Z54" s="260"/>
      <c r="AA54" s="260"/>
      <c r="AB54" s="261"/>
    </row>
    <row r="55" spans="5:28" ht="15.75" thickBot="1">
      <c r="E55" s="113" t="s">
        <v>16</v>
      </c>
      <c r="F55" s="114"/>
      <c r="G55" s="114"/>
      <c r="H55" s="114"/>
      <c r="I55" s="115"/>
      <c r="J55" s="225">
        <v>0</v>
      </c>
      <c r="K55" s="226"/>
      <c r="L55" s="226"/>
      <c r="M55" s="226"/>
      <c r="N55" s="226"/>
      <c r="O55" s="227"/>
      <c r="R55" s="268"/>
      <c r="S55" s="269"/>
      <c r="T55" s="269"/>
      <c r="U55" s="269"/>
      <c r="V55" s="270"/>
      <c r="W55" s="262"/>
      <c r="X55" s="263"/>
      <c r="Y55" s="263"/>
      <c r="Z55" s="263"/>
      <c r="AA55" s="263"/>
      <c r="AB55" s="264"/>
    </row>
    <row r="56" spans="5:28" ht="15.75" thickBot="1">
      <c r="E56" s="116"/>
      <c r="F56" s="117"/>
      <c r="G56" s="117"/>
      <c r="H56" s="117"/>
      <c r="I56" s="118"/>
      <c r="J56" s="228"/>
      <c r="K56" s="229"/>
      <c r="L56" s="229"/>
      <c r="M56" s="229"/>
      <c r="N56" s="229"/>
      <c r="O56" s="230"/>
      <c r="R56" s="265" t="s">
        <v>80</v>
      </c>
      <c r="S56" s="266"/>
      <c r="T56" s="266"/>
      <c r="U56" s="266"/>
      <c r="V56" s="267"/>
      <c r="W56" s="259">
        <f>W52-W54</f>
        <v>2311915</v>
      </c>
      <c r="X56" s="260"/>
      <c r="Y56" s="260"/>
      <c r="Z56" s="260"/>
      <c r="AA56" s="260"/>
      <c r="AB56" s="261"/>
    </row>
    <row r="57" spans="5:28" ht="15.75" thickBot="1">
      <c r="R57" s="268"/>
      <c r="S57" s="269"/>
      <c r="T57" s="269"/>
      <c r="U57" s="269"/>
      <c r="V57" s="270"/>
      <c r="W57" s="262"/>
      <c r="X57" s="263"/>
      <c r="Y57" s="263"/>
      <c r="Z57" s="263"/>
      <c r="AA57" s="263"/>
      <c r="AB57" s="264"/>
    </row>
  </sheetData>
  <mergeCells count="72">
    <mergeCell ref="AA37:AB37"/>
    <mergeCell ref="AA4:AB4"/>
    <mergeCell ref="Y2:AB2"/>
    <mergeCell ref="Z38:AA38"/>
    <mergeCell ref="K37:L37"/>
    <mergeCell ref="U4:X4"/>
    <mergeCell ref="U37:X37"/>
    <mergeCell ref="M4:P4"/>
    <mergeCell ref="M37:P37"/>
    <mergeCell ref="S37:T37"/>
    <mergeCell ref="Q37:R37"/>
    <mergeCell ref="AD41:AF41"/>
    <mergeCell ref="AD42:AF42"/>
    <mergeCell ref="R43:U43"/>
    <mergeCell ref="R38:S38"/>
    <mergeCell ref="H39:U40"/>
    <mergeCell ref="J38:K38"/>
    <mergeCell ref="L38:M38"/>
    <mergeCell ref="P38:Q38"/>
    <mergeCell ref="N41:Q41"/>
    <mergeCell ref="R41:U41"/>
    <mergeCell ref="H41:M41"/>
    <mergeCell ref="I37:J37"/>
    <mergeCell ref="Y4:Z4"/>
    <mergeCell ref="Y37:Z37"/>
    <mergeCell ref="E55:I56"/>
    <mergeCell ref="J55:O56"/>
    <mergeCell ref="G4:H4"/>
    <mergeCell ref="C4:F4"/>
    <mergeCell ref="C37:F37"/>
    <mergeCell ref="G37:H37"/>
    <mergeCell ref="F38:G38"/>
    <mergeCell ref="E50:I51"/>
    <mergeCell ref="J50:O51"/>
    <mergeCell ref="E43:G43"/>
    <mergeCell ref="H43:M43"/>
    <mergeCell ref="N43:Q43"/>
    <mergeCell ref="H38:I38"/>
    <mergeCell ref="R56:V57"/>
    <mergeCell ref="U47:Z47"/>
    <mergeCell ref="E48:I49"/>
    <mergeCell ref="J48:O49"/>
    <mergeCell ref="U48:W48"/>
    <mergeCell ref="X48:Z48"/>
    <mergeCell ref="U49:W49"/>
    <mergeCell ref="X49:Z49"/>
    <mergeCell ref="R54:V55"/>
    <mergeCell ref="E42:G42"/>
    <mergeCell ref="H42:M42"/>
    <mergeCell ref="N42:Q42"/>
    <mergeCell ref="R42:U42"/>
    <mergeCell ref="W56:AB57"/>
    <mergeCell ref="E46:I47"/>
    <mergeCell ref="J46:O47"/>
    <mergeCell ref="E44:I45"/>
    <mergeCell ref="J44:O45"/>
    <mergeCell ref="W52:AB53"/>
    <mergeCell ref="W54:AB55"/>
    <mergeCell ref="E53:I54"/>
    <mergeCell ref="J53:O54"/>
    <mergeCell ref="U50:W50"/>
    <mergeCell ref="X50:Z50"/>
    <mergeCell ref="R52:V53"/>
    <mergeCell ref="C1:AB1"/>
    <mergeCell ref="C2:H2"/>
    <mergeCell ref="U2:X2"/>
    <mergeCell ref="I2:L2"/>
    <mergeCell ref="S4:T4"/>
    <mergeCell ref="M2:T2"/>
    <mergeCell ref="Q4:R4"/>
    <mergeCell ref="I4:J4"/>
    <mergeCell ref="K4:L4"/>
  </mergeCells>
  <printOptions horizontalCentered="1" verticalCentered="1"/>
  <pageMargins left="0.70866141732283472" right="0.70866141732283472" top="0.31496062992125984" bottom="0.27559055118110237" header="0.31496062992125984" footer="0.19685039370078741"/>
  <pageSetup paperSize="256" orientation="landscape" horizontalDpi="203" verticalDpi="203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:AE16"/>
  <sheetViews>
    <sheetView rightToLeft="1" topLeftCell="D7" workbookViewId="0">
      <selection activeCell="N15" sqref="N15:S16"/>
    </sheetView>
  </sheetViews>
  <sheetFormatPr defaultRowHeight="15"/>
  <cols>
    <col min="4" max="5" width="2.5703125" customWidth="1"/>
    <col min="6" max="6" width="16" bestFit="1" customWidth="1"/>
    <col min="7" max="7" width="15.85546875" customWidth="1"/>
    <col min="8" max="9" width="7" customWidth="1"/>
    <col min="12" max="27" width="4.7109375" customWidth="1"/>
    <col min="28" max="31" width="5.28515625" customWidth="1"/>
  </cols>
  <sheetData>
    <row r="1" spans="6:31" ht="36.75" thickBot="1">
      <c r="F1" s="293" t="s">
        <v>48</v>
      </c>
      <c r="G1" s="294"/>
      <c r="L1" s="298" t="s">
        <v>72</v>
      </c>
      <c r="M1" s="299"/>
      <c r="N1" s="299"/>
      <c r="O1" s="299"/>
      <c r="P1" s="299"/>
      <c r="Q1" s="299"/>
      <c r="R1" s="299"/>
      <c r="S1" s="299"/>
      <c r="T1" s="299"/>
      <c r="U1" s="299"/>
      <c r="V1" s="299"/>
      <c r="W1" s="299"/>
      <c r="X1" s="299"/>
      <c r="Y1" s="299"/>
      <c r="Z1" s="299"/>
      <c r="AA1" s="299"/>
      <c r="AB1" s="299"/>
      <c r="AC1" s="299"/>
      <c r="AD1" s="299"/>
      <c r="AE1" s="300"/>
    </row>
    <row r="2" spans="6:31" ht="27" thickBot="1">
      <c r="F2" s="55" t="s">
        <v>49</v>
      </c>
      <c r="G2" s="56">
        <v>2500000</v>
      </c>
      <c r="L2" s="295" t="s">
        <v>31</v>
      </c>
      <c r="M2" s="296"/>
      <c r="N2" s="296"/>
      <c r="O2" s="297"/>
      <c r="P2" s="295" t="s">
        <v>47</v>
      </c>
      <c r="Q2" s="296"/>
      <c r="R2" s="296"/>
      <c r="S2" s="297"/>
      <c r="T2" s="295" t="s">
        <v>73</v>
      </c>
      <c r="U2" s="296"/>
      <c r="V2" s="296"/>
      <c r="W2" s="297"/>
      <c r="X2" s="295" t="s">
        <v>8</v>
      </c>
      <c r="Y2" s="296"/>
      <c r="Z2" s="296"/>
      <c r="AA2" s="297"/>
      <c r="AB2" s="295" t="s">
        <v>74</v>
      </c>
      <c r="AC2" s="296"/>
      <c r="AD2" s="296"/>
      <c r="AE2" s="297"/>
    </row>
    <row r="3" spans="6:31" ht="27" thickBot="1">
      <c r="F3" s="57" t="s">
        <v>50</v>
      </c>
      <c r="G3" s="54">
        <v>1000000</v>
      </c>
      <c r="J3" s="290" t="s">
        <v>68</v>
      </c>
      <c r="K3" s="291"/>
      <c r="L3" s="301">
        <v>7517</v>
      </c>
      <c r="M3" s="302"/>
      <c r="N3" s="302"/>
      <c r="O3" s="302"/>
      <c r="P3" s="302">
        <v>485</v>
      </c>
      <c r="Q3" s="302"/>
      <c r="R3" s="302"/>
      <c r="S3" s="302"/>
      <c r="T3" s="302">
        <v>0</v>
      </c>
      <c r="U3" s="302"/>
      <c r="V3" s="302"/>
      <c r="W3" s="302"/>
      <c r="X3" s="302">
        <v>732</v>
      </c>
      <c r="Y3" s="302"/>
      <c r="Z3" s="302"/>
      <c r="AA3" s="303"/>
      <c r="AB3" s="302">
        <v>0</v>
      </c>
      <c r="AC3" s="302"/>
      <c r="AD3" s="302"/>
      <c r="AE3" s="303"/>
    </row>
    <row r="4" spans="6:31" ht="27" thickBot="1">
      <c r="F4" s="57" t="s">
        <v>51</v>
      </c>
      <c r="G4" s="54">
        <v>10000000</v>
      </c>
      <c r="J4" s="286" t="s">
        <v>69</v>
      </c>
      <c r="K4" s="287"/>
      <c r="L4" s="288">
        <v>41932</v>
      </c>
      <c r="M4" s="289"/>
      <c r="N4" s="289"/>
      <c r="O4" s="289"/>
      <c r="P4" s="289">
        <v>493</v>
      </c>
      <c r="Q4" s="289"/>
      <c r="R4" s="289"/>
      <c r="S4" s="289"/>
      <c r="T4" s="289">
        <v>0</v>
      </c>
      <c r="U4" s="289"/>
      <c r="V4" s="289"/>
      <c r="W4" s="289"/>
      <c r="X4" s="289">
        <v>0</v>
      </c>
      <c r="Y4" s="289"/>
      <c r="Z4" s="289"/>
      <c r="AA4" s="304"/>
      <c r="AB4" s="289">
        <v>0</v>
      </c>
      <c r="AC4" s="289"/>
      <c r="AD4" s="289"/>
      <c r="AE4" s="304"/>
    </row>
    <row r="5" spans="6:31" ht="27" thickBot="1">
      <c r="F5" s="57" t="s">
        <v>52</v>
      </c>
      <c r="G5" s="54">
        <v>180000</v>
      </c>
      <c r="J5" s="290" t="s">
        <v>44</v>
      </c>
      <c r="K5" s="291"/>
      <c r="L5" s="301">
        <v>14671</v>
      </c>
      <c r="M5" s="302"/>
      <c r="N5" s="302"/>
      <c r="O5" s="302"/>
      <c r="P5" s="302">
        <v>0</v>
      </c>
      <c r="Q5" s="302"/>
      <c r="R5" s="302"/>
      <c r="S5" s="302"/>
      <c r="T5" s="302">
        <v>15222</v>
      </c>
      <c r="U5" s="302"/>
      <c r="V5" s="302"/>
      <c r="W5" s="302"/>
      <c r="X5" s="302">
        <v>0</v>
      </c>
      <c r="Y5" s="302"/>
      <c r="Z5" s="302"/>
      <c r="AA5" s="303"/>
      <c r="AB5" s="302">
        <v>0</v>
      </c>
      <c r="AC5" s="302"/>
      <c r="AD5" s="302"/>
      <c r="AE5" s="303"/>
    </row>
    <row r="6" spans="6:31" ht="27" thickBot="1">
      <c r="F6" s="57" t="s">
        <v>53</v>
      </c>
      <c r="G6" s="54">
        <v>44000</v>
      </c>
      <c r="J6" s="286" t="s">
        <v>45</v>
      </c>
      <c r="K6" s="287"/>
      <c r="L6" s="288">
        <v>25187</v>
      </c>
      <c r="M6" s="289"/>
      <c r="N6" s="289"/>
      <c r="O6" s="289"/>
      <c r="P6" s="289">
        <v>0</v>
      </c>
      <c r="Q6" s="289"/>
      <c r="R6" s="289"/>
      <c r="S6" s="289"/>
      <c r="T6" s="289">
        <v>11140</v>
      </c>
      <c r="U6" s="289"/>
      <c r="V6" s="289"/>
      <c r="W6" s="289"/>
      <c r="X6" s="289">
        <v>0</v>
      </c>
      <c r="Y6" s="289"/>
      <c r="Z6" s="289"/>
      <c r="AA6" s="304"/>
      <c r="AB6" s="289">
        <v>0</v>
      </c>
      <c r="AC6" s="289"/>
      <c r="AD6" s="289"/>
      <c r="AE6" s="304"/>
    </row>
    <row r="7" spans="6:31" ht="27" thickBot="1">
      <c r="F7" s="57" t="s">
        <v>54</v>
      </c>
      <c r="G7" s="54">
        <v>1500000</v>
      </c>
      <c r="J7" s="290" t="s">
        <v>66</v>
      </c>
      <c r="K7" s="291"/>
      <c r="L7" s="301">
        <v>30665</v>
      </c>
      <c r="M7" s="302"/>
      <c r="N7" s="302"/>
      <c r="O7" s="302"/>
      <c r="P7" s="302">
        <v>0</v>
      </c>
      <c r="Q7" s="302"/>
      <c r="R7" s="302"/>
      <c r="S7" s="302"/>
      <c r="T7" s="302">
        <v>240</v>
      </c>
      <c r="U7" s="302"/>
      <c r="V7" s="302"/>
      <c r="W7" s="302"/>
      <c r="X7" s="302">
        <v>0</v>
      </c>
      <c r="Y7" s="302"/>
      <c r="Z7" s="302"/>
      <c r="AA7" s="303"/>
      <c r="AB7" s="302">
        <v>399</v>
      </c>
      <c r="AC7" s="302"/>
      <c r="AD7" s="302"/>
      <c r="AE7" s="303"/>
    </row>
    <row r="8" spans="6:31" ht="27" thickBot="1">
      <c r="F8" s="57" t="s">
        <v>55</v>
      </c>
      <c r="G8" s="54">
        <v>210000</v>
      </c>
      <c r="J8" s="286" t="s">
        <v>67</v>
      </c>
      <c r="K8" s="287"/>
      <c r="L8" s="288">
        <v>7008</v>
      </c>
      <c r="M8" s="289"/>
      <c r="N8" s="289"/>
      <c r="O8" s="289"/>
      <c r="P8" s="289">
        <v>0</v>
      </c>
      <c r="Q8" s="289"/>
      <c r="R8" s="289"/>
      <c r="S8" s="289"/>
      <c r="T8" s="289">
        <v>22480</v>
      </c>
      <c r="U8" s="289"/>
      <c r="V8" s="289"/>
      <c r="W8" s="289"/>
      <c r="X8" s="289">
        <v>0</v>
      </c>
      <c r="Y8" s="289"/>
      <c r="Z8" s="289"/>
      <c r="AA8" s="304"/>
      <c r="AB8" s="289">
        <v>0</v>
      </c>
      <c r="AC8" s="289"/>
      <c r="AD8" s="289"/>
      <c r="AE8" s="304"/>
    </row>
    <row r="9" spans="6:31" ht="27" thickBot="1">
      <c r="F9" s="62" t="s">
        <v>57</v>
      </c>
      <c r="G9" s="63">
        <v>5000000</v>
      </c>
      <c r="J9" s="278" t="s">
        <v>46</v>
      </c>
      <c r="K9" s="279"/>
      <c r="L9" s="305">
        <f>SUM(L3:O8)</f>
        <v>126980</v>
      </c>
      <c r="M9" s="306"/>
      <c r="N9" s="306"/>
      <c r="O9" s="307"/>
      <c r="P9" s="305">
        <f>SUM(P3:S8)</f>
        <v>978</v>
      </c>
      <c r="Q9" s="306"/>
      <c r="R9" s="306"/>
      <c r="S9" s="307"/>
      <c r="T9" s="305">
        <f>SUM(T3:W8)</f>
        <v>49082</v>
      </c>
      <c r="U9" s="306"/>
      <c r="V9" s="306"/>
      <c r="W9" s="307"/>
      <c r="X9" s="305">
        <f>SUM(X3:AA8)</f>
        <v>732</v>
      </c>
      <c r="Y9" s="306"/>
      <c r="Z9" s="306"/>
      <c r="AA9" s="307"/>
      <c r="AB9" s="305">
        <f>SUM(AB3:AE8)</f>
        <v>399</v>
      </c>
      <c r="AC9" s="306"/>
      <c r="AD9" s="306"/>
      <c r="AE9" s="307"/>
    </row>
    <row r="10" spans="6:31" ht="27" thickBot="1">
      <c r="F10" s="58" t="s">
        <v>56</v>
      </c>
      <c r="G10" s="59">
        <v>3000000</v>
      </c>
      <c r="J10" s="273" t="s">
        <v>70</v>
      </c>
      <c r="K10" s="274"/>
      <c r="L10" s="275">
        <f>L9*120</f>
        <v>15237600</v>
      </c>
      <c r="M10" s="276"/>
      <c r="N10" s="276"/>
      <c r="O10" s="277"/>
      <c r="P10" s="275">
        <f>P9*80</f>
        <v>78240</v>
      </c>
      <c r="Q10" s="276"/>
      <c r="R10" s="276"/>
      <c r="S10" s="277"/>
      <c r="T10" s="275">
        <f>T9*160</f>
        <v>7853120</v>
      </c>
      <c r="U10" s="276"/>
      <c r="V10" s="276"/>
      <c r="W10" s="277"/>
      <c r="X10" s="275">
        <f>X9*80</f>
        <v>58560</v>
      </c>
      <c r="Y10" s="276"/>
      <c r="Z10" s="276"/>
      <c r="AA10" s="277"/>
      <c r="AB10" s="275">
        <f>AB9*115</f>
        <v>45885</v>
      </c>
      <c r="AC10" s="276"/>
      <c r="AD10" s="276"/>
      <c r="AE10" s="277"/>
    </row>
    <row r="11" spans="6:31" ht="29.25" thickBot="1">
      <c r="F11" s="60" t="s">
        <v>3</v>
      </c>
      <c r="G11" s="61">
        <f>SUM(G2:G10)</f>
        <v>23434000</v>
      </c>
      <c r="J11" s="280" t="s">
        <v>71</v>
      </c>
      <c r="K11" s="281"/>
      <c r="L11" s="281"/>
      <c r="M11" s="282"/>
      <c r="N11" s="292">
        <f>SUM(L10:AE10)</f>
        <v>23273405</v>
      </c>
      <c r="O11" s="281"/>
      <c r="P11" s="281"/>
      <c r="Q11" s="281"/>
      <c r="R11" s="281"/>
      <c r="S11" s="282"/>
    </row>
    <row r="12" spans="6:31" ht="15.75" thickBot="1">
      <c r="J12" s="283"/>
      <c r="K12" s="284"/>
      <c r="L12" s="284"/>
      <c r="M12" s="285"/>
      <c r="N12" s="283"/>
      <c r="O12" s="284"/>
      <c r="P12" s="284"/>
      <c r="Q12" s="284"/>
      <c r="R12" s="284"/>
      <c r="S12" s="285"/>
    </row>
    <row r="13" spans="6:31">
      <c r="J13" s="280" t="s">
        <v>21</v>
      </c>
      <c r="K13" s="281"/>
      <c r="L13" s="281"/>
      <c r="M13" s="282"/>
      <c r="N13" s="292">
        <f>500000+2000000+1000000+804000+10000000+180000+44000+1500000+210000+3000000+300000+177000+20000+323000+90000+2000000+1213000+2277000</f>
        <v>25638000</v>
      </c>
      <c r="O13" s="281"/>
      <c r="P13" s="281"/>
      <c r="Q13" s="281"/>
      <c r="R13" s="281"/>
      <c r="S13" s="282"/>
    </row>
    <row r="14" spans="6:31" ht="15.75" thickBot="1">
      <c r="J14" s="283"/>
      <c r="K14" s="284"/>
      <c r="L14" s="284"/>
      <c r="M14" s="285"/>
      <c r="N14" s="283"/>
      <c r="O14" s="284"/>
      <c r="P14" s="284"/>
      <c r="Q14" s="284"/>
      <c r="R14" s="284"/>
      <c r="S14" s="285"/>
    </row>
    <row r="15" spans="6:31">
      <c r="J15" s="280" t="s">
        <v>16</v>
      </c>
      <c r="K15" s="281"/>
      <c r="L15" s="281"/>
      <c r="M15" s="282"/>
      <c r="N15" s="292">
        <f>N11-N13</f>
        <v>-2364595</v>
      </c>
      <c r="O15" s="281"/>
      <c r="P15" s="281"/>
      <c r="Q15" s="281"/>
      <c r="R15" s="281"/>
      <c r="S15" s="282"/>
    </row>
    <row r="16" spans="6:31" ht="15.75" thickBot="1">
      <c r="J16" s="283"/>
      <c r="K16" s="284"/>
      <c r="L16" s="284"/>
      <c r="M16" s="285"/>
      <c r="N16" s="283"/>
      <c r="O16" s="284"/>
      <c r="P16" s="284"/>
      <c r="Q16" s="284"/>
      <c r="R16" s="284"/>
      <c r="S16" s="285"/>
    </row>
  </sheetData>
  <mergeCells count="61">
    <mergeCell ref="J15:M16"/>
    <mergeCell ref="N15:S16"/>
    <mergeCell ref="AB2:AE2"/>
    <mergeCell ref="AB3:AE3"/>
    <mergeCell ref="AB4:AE4"/>
    <mergeCell ref="AB5:AE5"/>
    <mergeCell ref="AB6:AE6"/>
    <mergeCell ref="AB7:AE7"/>
    <mergeCell ref="AB8:AE8"/>
    <mergeCell ref="AB9:AE9"/>
    <mergeCell ref="AB10:AE10"/>
    <mergeCell ref="P10:S10"/>
    <mergeCell ref="T10:W10"/>
    <mergeCell ref="X10:AA10"/>
    <mergeCell ref="J11:M12"/>
    <mergeCell ref="T8:W8"/>
    <mergeCell ref="X8:AA8"/>
    <mergeCell ref="L9:O9"/>
    <mergeCell ref="P9:S9"/>
    <mergeCell ref="T9:W9"/>
    <mergeCell ref="X9:AA9"/>
    <mergeCell ref="T6:W6"/>
    <mergeCell ref="X6:AA6"/>
    <mergeCell ref="L7:O7"/>
    <mergeCell ref="P7:S7"/>
    <mergeCell ref="T7:W7"/>
    <mergeCell ref="X7:AA7"/>
    <mergeCell ref="T4:W4"/>
    <mergeCell ref="X4:AA4"/>
    <mergeCell ref="L5:O5"/>
    <mergeCell ref="P5:S5"/>
    <mergeCell ref="T5:W5"/>
    <mergeCell ref="X5:AA5"/>
    <mergeCell ref="P2:S2"/>
    <mergeCell ref="T2:W2"/>
    <mergeCell ref="X2:AA2"/>
    <mergeCell ref="L1:AE1"/>
    <mergeCell ref="J3:K3"/>
    <mergeCell ref="L3:O3"/>
    <mergeCell ref="P3:S3"/>
    <mergeCell ref="T3:W3"/>
    <mergeCell ref="X3:AA3"/>
    <mergeCell ref="F1:G1"/>
    <mergeCell ref="J8:K8"/>
    <mergeCell ref="L8:O8"/>
    <mergeCell ref="J7:K7"/>
    <mergeCell ref="L2:O2"/>
    <mergeCell ref="J10:K10"/>
    <mergeCell ref="L10:O10"/>
    <mergeCell ref="J9:K9"/>
    <mergeCell ref="J13:M14"/>
    <mergeCell ref="J4:K4"/>
    <mergeCell ref="L4:O4"/>
    <mergeCell ref="J6:K6"/>
    <mergeCell ref="L6:O6"/>
    <mergeCell ref="J5:K5"/>
    <mergeCell ref="N11:S12"/>
    <mergeCell ref="P8:S8"/>
    <mergeCell ref="N13:S14"/>
    <mergeCell ref="P4:S4"/>
    <mergeCell ref="P6:S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256" orientation="landscape" horizontalDpi="203" verticalDpi="203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M57"/>
  <sheetViews>
    <sheetView rightToLeft="1" zoomScaleNormal="100" workbookViewId="0">
      <pane ySplit="4" topLeftCell="A37" activePane="bottomLeft" state="frozen"/>
      <selection pane="bottomLeft" activeCell="V43" sqref="V43:Y43"/>
    </sheetView>
  </sheetViews>
  <sheetFormatPr defaultRowHeight="15"/>
  <cols>
    <col min="2" max="39" width="3.5703125" customWidth="1"/>
  </cols>
  <sheetData>
    <row r="1" spans="2:39" ht="21.75" customHeight="1" thickBot="1">
      <c r="B1" s="137" t="s">
        <v>76</v>
      </c>
      <c r="C1" s="138"/>
      <c r="D1" s="138"/>
      <c r="E1" s="138"/>
      <c r="F1" s="138"/>
      <c r="G1" s="138"/>
      <c r="H1" s="138"/>
      <c r="I1" s="138"/>
      <c r="J1" s="138"/>
      <c r="K1" s="138"/>
      <c r="L1" s="138"/>
      <c r="M1" s="138"/>
      <c r="N1" s="138"/>
      <c r="O1" s="138"/>
      <c r="P1" s="138"/>
      <c r="Q1" s="138"/>
      <c r="R1" s="138"/>
      <c r="S1" s="138"/>
      <c r="T1" s="138"/>
      <c r="U1" s="138"/>
      <c r="V1" s="138"/>
      <c r="W1" s="138"/>
      <c r="X1" s="138"/>
      <c r="Y1" s="138"/>
      <c r="Z1" s="138"/>
      <c r="AA1" s="138"/>
      <c r="AB1" s="138"/>
      <c r="AC1" s="138"/>
      <c r="AD1" s="138"/>
      <c r="AE1" s="138"/>
      <c r="AF1" s="138"/>
      <c r="AG1" s="138"/>
      <c r="AH1" s="138"/>
      <c r="AI1" s="138"/>
      <c r="AJ1" s="138"/>
      <c r="AK1" s="138"/>
      <c r="AL1" s="138"/>
      <c r="AM1" s="139"/>
    </row>
    <row r="2" spans="2:39" ht="15.75" thickBot="1">
      <c r="B2" s="154" t="s">
        <v>6</v>
      </c>
      <c r="C2" s="162"/>
      <c r="D2" s="162"/>
      <c r="E2" s="155"/>
      <c r="F2" s="154" t="s">
        <v>4</v>
      </c>
      <c r="G2" s="162"/>
      <c r="H2" s="162"/>
      <c r="I2" s="162"/>
      <c r="J2" s="162"/>
      <c r="K2" s="162"/>
      <c r="L2" s="162"/>
      <c r="M2" s="162"/>
      <c r="N2" s="162"/>
      <c r="O2" s="155"/>
      <c r="P2" s="154" t="s">
        <v>18</v>
      </c>
      <c r="Q2" s="162"/>
      <c r="R2" s="162"/>
      <c r="S2" s="162"/>
      <c r="T2" s="162"/>
      <c r="U2" s="162"/>
      <c r="V2" s="162"/>
      <c r="W2" s="155"/>
      <c r="X2" s="154" t="s">
        <v>19</v>
      </c>
      <c r="Y2" s="162"/>
      <c r="Z2" s="162"/>
      <c r="AA2" s="162"/>
      <c r="AB2" s="162"/>
      <c r="AC2" s="162"/>
      <c r="AD2" s="162"/>
      <c r="AE2" s="162"/>
      <c r="AF2" s="162"/>
      <c r="AG2" s="155"/>
      <c r="AH2" s="154" t="s">
        <v>20</v>
      </c>
      <c r="AI2" s="162"/>
      <c r="AJ2" s="162"/>
      <c r="AK2" s="162"/>
      <c r="AL2" s="162"/>
      <c r="AM2" s="155"/>
    </row>
    <row r="3" spans="2:39" ht="11.25" customHeight="1" thickBot="1">
      <c r="B3" s="11" t="s">
        <v>0</v>
      </c>
      <c r="C3" s="27" t="s">
        <v>1</v>
      </c>
      <c r="D3" s="11" t="s">
        <v>0</v>
      </c>
      <c r="E3" s="27" t="s">
        <v>1</v>
      </c>
      <c r="F3" s="11" t="s">
        <v>0</v>
      </c>
      <c r="G3" s="27" t="s">
        <v>1</v>
      </c>
      <c r="H3" s="13" t="s">
        <v>0</v>
      </c>
      <c r="I3" s="26" t="s">
        <v>1</v>
      </c>
      <c r="J3" s="13" t="s">
        <v>0</v>
      </c>
      <c r="K3" s="31" t="s">
        <v>1</v>
      </c>
      <c r="L3" s="47" t="s">
        <v>0</v>
      </c>
      <c r="M3" s="46" t="s">
        <v>1</v>
      </c>
      <c r="N3" s="45" t="s">
        <v>0</v>
      </c>
      <c r="O3" s="46" t="s">
        <v>1</v>
      </c>
      <c r="P3" s="45" t="s">
        <v>0</v>
      </c>
      <c r="Q3" s="46" t="s">
        <v>1</v>
      </c>
      <c r="R3" s="37" t="s">
        <v>0</v>
      </c>
      <c r="S3" s="38" t="s">
        <v>1</v>
      </c>
      <c r="T3" s="49" t="s">
        <v>0</v>
      </c>
      <c r="U3" s="38" t="s">
        <v>1</v>
      </c>
      <c r="V3" s="49" t="s">
        <v>0</v>
      </c>
      <c r="W3" s="40" t="s">
        <v>1</v>
      </c>
      <c r="X3" s="37" t="s">
        <v>0</v>
      </c>
      <c r="Y3" s="38" t="s">
        <v>1</v>
      </c>
      <c r="Z3" s="49" t="s">
        <v>0</v>
      </c>
      <c r="AA3" s="40" t="s">
        <v>1</v>
      </c>
      <c r="AB3" s="49" t="s">
        <v>0</v>
      </c>
      <c r="AC3" s="40" t="s">
        <v>1</v>
      </c>
      <c r="AD3" s="49" t="s">
        <v>0</v>
      </c>
      <c r="AE3" s="40" t="s">
        <v>1</v>
      </c>
      <c r="AF3" s="49" t="s">
        <v>0</v>
      </c>
      <c r="AG3" s="40" t="s">
        <v>1</v>
      </c>
      <c r="AH3" s="49" t="s">
        <v>0</v>
      </c>
      <c r="AI3" s="40" t="s">
        <v>1</v>
      </c>
      <c r="AJ3" s="49" t="s">
        <v>0</v>
      </c>
      <c r="AK3" s="40" t="s">
        <v>1</v>
      </c>
      <c r="AL3" s="49" t="s">
        <v>0</v>
      </c>
      <c r="AM3" s="40" t="s">
        <v>1</v>
      </c>
    </row>
    <row r="4" spans="2:39" ht="11.25" customHeight="1" thickBot="1">
      <c r="B4" s="244" t="s">
        <v>77</v>
      </c>
      <c r="C4" s="245"/>
      <c r="D4" s="245"/>
      <c r="E4" s="246"/>
      <c r="F4" s="320" t="s">
        <v>40</v>
      </c>
      <c r="G4" s="321"/>
      <c r="H4" s="321"/>
      <c r="I4" s="322"/>
      <c r="J4" s="244" t="s">
        <v>7</v>
      </c>
      <c r="K4" s="246"/>
      <c r="L4" s="320" t="s">
        <v>83</v>
      </c>
      <c r="M4" s="321"/>
      <c r="N4" s="244" t="s">
        <v>58</v>
      </c>
      <c r="O4" s="246"/>
      <c r="P4" s="272" t="s">
        <v>40</v>
      </c>
      <c r="Q4" s="256"/>
      <c r="R4" s="244" t="s">
        <v>7</v>
      </c>
      <c r="S4" s="246"/>
      <c r="T4" s="255" t="s">
        <v>83</v>
      </c>
      <c r="U4" s="256"/>
      <c r="V4" s="244" t="s">
        <v>58</v>
      </c>
      <c r="W4" s="246"/>
      <c r="X4" s="154" t="s">
        <v>7</v>
      </c>
      <c r="Y4" s="155"/>
      <c r="Z4" s="257" t="s">
        <v>83</v>
      </c>
      <c r="AA4" s="258"/>
      <c r="AB4" s="257" t="s">
        <v>40</v>
      </c>
      <c r="AC4" s="271"/>
      <c r="AD4" s="271"/>
      <c r="AE4" s="258"/>
      <c r="AF4" s="244" t="s">
        <v>58</v>
      </c>
      <c r="AG4" s="246"/>
      <c r="AH4" s="257" t="s">
        <v>40</v>
      </c>
      <c r="AI4" s="271"/>
      <c r="AJ4" s="271"/>
      <c r="AK4" s="258"/>
      <c r="AL4" s="244" t="s">
        <v>85</v>
      </c>
      <c r="AM4" s="246"/>
    </row>
    <row r="5" spans="2:39">
      <c r="B5" s="67">
        <v>1950</v>
      </c>
      <c r="C5" s="68">
        <v>55</v>
      </c>
      <c r="D5" s="69">
        <v>1957</v>
      </c>
      <c r="E5" s="70">
        <v>55</v>
      </c>
      <c r="F5" s="71">
        <v>2037</v>
      </c>
      <c r="G5" s="72">
        <v>145</v>
      </c>
      <c r="H5" s="73">
        <v>2017</v>
      </c>
      <c r="I5" s="72">
        <v>95</v>
      </c>
      <c r="J5" s="73">
        <v>2076</v>
      </c>
      <c r="K5" s="72">
        <v>90</v>
      </c>
      <c r="L5" s="73">
        <v>2076</v>
      </c>
      <c r="M5" s="72">
        <v>90</v>
      </c>
      <c r="N5" s="73">
        <v>2109</v>
      </c>
      <c r="O5" s="74">
        <v>140</v>
      </c>
      <c r="P5" s="67">
        <v>2109</v>
      </c>
      <c r="Q5" s="68">
        <v>140</v>
      </c>
      <c r="R5" s="69">
        <v>2166</v>
      </c>
      <c r="S5" s="68">
        <v>198</v>
      </c>
      <c r="T5" s="69">
        <v>2166</v>
      </c>
      <c r="U5" s="68">
        <v>198</v>
      </c>
      <c r="V5" s="69">
        <v>2157</v>
      </c>
      <c r="W5" s="70">
        <v>204</v>
      </c>
      <c r="X5" s="67">
        <v>2233</v>
      </c>
      <c r="Y5" s="68">
        <v>100</v>
      </c>
      <c r="Z5" s="69">
        <v>2233</v>
      </c>
      <c r="AA5" s="68">
        <v>100</v>
      </c>
      <c r="AB5" s="75">
        <v>2238</v>
      </c>
      <c r="AC5" s="68">
        <v>120</v>
      </c>
      <c r="AD5" s="69">
        <v>2178</v>
      </c>
      <c r="AE5" s="68">
        <v>58</v>
      </c>
      <c r="AF5" s="69">
        <v>2213</v>
      </c>
      <c r="AG5" s="70">
        <v>186</v>
      </c>
      <c r="AH5" s="75">
        <v>2334</v>
      </c>
      <c r="AI5" s="68">
        <v>132</v>
      </c>
      <c r="AJ5" s="69">
        <v>2383</v>
      </c>
      <c r="AK5" s="72">
        <v>145</v>
      </c>
      <c r="AL5" s="69">
        <v>2406</v>
      </c>
      <c r="AM5" s="70">
        <v>140</v>
      </c>
    </row>
    <row r="6" spans="2:39">
      <c r="B6" s="71">
        <v>1951</v>
      </c>
      <c r="C6" s="72">
        <v>65</v>
      </c>
      <c r="D6" s="73">
        <v>1995</v>
      </c>
      <c r="E6" s="74">
        <v>45</v>
      </c>
      <c r="F6" s="71">
        <v>2038</v>
      </c>
      <c r="G6" s="72">
        <v>135</v>
      </c>
      <c r="H6" s="73">
        <v>2073</v>
      </c>
      <c r="I6" s="72">
        <v>70</v>
      </c>
      <c r="J6" s="73">
        <v>2020</v>
      </c>
      <c r="K6" s="72">
        <v>78</v>
      </c>
      <c r="L6" s="73">
        <v>2020</v>
      </c>
      <c r="M6" s="72">
        <v>78</v>
      </c>
      <c r="N6" s="73">
        <v>0</v>
      </c>
      <c r="O6" s="74">
        <v>0</v>
      </c>
      <c r="P6" s="71">
        <v>2149</v>
      </c>
      <c r="Q6" s="72">
        <v>170</v>
      </c>
      <c r="R6" s="73">
        <v>0</v>
      </c>
      <c r="S6" s="72">
        <v>0</v>
      </c>
      <c r="T6" s="73">
        <v>0</v>
      </c>
      <c r="U6" s="72">
        <v>0</v>
      </c>
      <c r="V6" s="73">
        <v>2158</v>
      </c>
      <c r="W6" s="74">
        <v>198</v>
      </c>
      <c r="X6" s="71">
        <v>2234</v>
      </c>
      <c r="Y6" s="72">
        <v>108</v>
      </c>
      <c r="Z6" s="73">
        <v>2234</v>
      </c>
      <c r="AA6" s="72">
        <v>108</v>
      </c>
      <c r="AB6" s="76">
        <v>2248</v>
      </c>
      <c r="AC6" s="72">
        <v>110</v>
      </c>
      <c r="AD6" s="73">
        <v>2173</v>
      </c>
      <c r="AE6" s="72">
        <v>100</v>
      </c>
      <c r="AF6" s="73">
        <v>2214</v>
      </c>
      <c r="AG6" s="74">
        <v>168</v>
      </c>
      <c r="AH6" s="76">
        <v>2332</v>
      </c>
      <c r="AI6" s="72">
        <v>42</v>
      </c>
      <c r="AJ6" s="73">
        <v>2264</v>
      </c>
      <c r="AK6" s="72">
        <v>56</v>
      </c>
      <c r="AL6" s="73">
        <v>0</v>
      </c>
      <c r="AM6" s="74">
        <v>0</v>
      </c>
    </row>
    <row r="7" spans="2:39">
      <c r="B7" s="71">
        <v>1939</v>
      </c>
      <c r="C7" s="72">
        <v>110</v>
      </c>
      <c r="D7" s="73">
        <v>1988</v>
      </c>
      <c r="E7" s="74">
        <v>55</v>
      </c>
      <c r="F7" s="71">
        <v>2039</v>
      </c>
      <c r="G7" s="72">
        <v>95</v>
      </c>
      <c r="H7" s="73">
        <v>2088</v>
      </c>
      <c r="I7" s="72">
        <v>100</v>
      </c>
      <c r="J7" s="73">
        <v>2111</v>
      </c>
      <c r="K7" s="72">
        <v>216</v>
      </c>
      <c r="L7" s="73">
        <v>2111</v>
      </c>
      <c r="M7" s="72">
        <v>216</v>
      </c>
      <c r="N7" s="73">
        <v>0</v>
      </c>
      <c r="O7" s="74">
        <v>0</v>
      </c>
      <c r="P7" s="71">
        <v>2150</v>
      </c>
      <c r="Q7" s="72">
        <v>175</v>
      </c>
      <c r="R7" s="73">
        <v>0</v>
      </c>
      <c r="S7" s="72">
        <v>0</v>
      </c>
      <c r="T7" s="73">
        <v>0</v>
      </c>
      <c r="U7" s="72">
        <v>0</v>
      </c>
      <c r="V7" s="73">
        <v>2159</v>
      </c>
      <c r="W7" s="74">
        <v>102</v>
      </c>
      <c r="X7" s="71">
        <v>2236</v>
      </c>
      <c r="Y7" s="72">
        <v>110</v>
      </c>
      <c r="Z7" s="73">
        <v>2236</v>
      </c>
      <c r="AA7" s="72">
        <v>110</v>
      </c>
      <c r="AB7" s="76">
        <v>2224</v>
      </c>
      <c r="AC7" s="72">
        <v>125</v>
      </c>
      <c r="AD7" s="73">
        <v>2179</v>
      </c>
      <c r="AE7" s="72">
        <v>42</v>
      </c>
      <c r="AF7" s="73">
        <v>2273</v>
      </c>
      <c r="AG7" s="74">
        <v>198</v>
      </c>
      <c r="AH7" s="76">
        <v>2240</v>
      </c>
      <c r="AI7" s="72">
        <v>110</v>
      </c>
      <c r="AJ7" s="73">
        <v>2394</v>
      </c>
      <c r="AK7" s="72">
        <v>145</v>
      </c>
      <c r="AL7" s="73">
        <v>0</v>
      </c>
      <c r="AM7" s="74">
        <v>0</v>
      </c>
    </row>
    <row r="8" spans="2:39">
      <c r="B8" s="71">
        <v>1923</v>
      </c>
      <c r="C8" s="72">
        <v>110</v>
      </c>
      <c r="D8" s="73">
        <v>1955</v>
      </c>
      <c r="E8" s="74">
        <v>65</v>
      </c>
      <c r="F8" s="71">
        <v>2040</v>
      </c>
      <c r="G8" s="72">
        <v>160</v>
      </c>
      <c r="H8" s="73">
        <v>2081</v>
      </c>
      <c r="I8" s="72">
        <v>90</v>
      </c>
      <c r="J8" s="73">
        <v>0</v>
      </c>
      <c r="K8" s="72">
        <v>0</v>
      </c>
      <c r="L8" s="73">
        <v>0</v>
      </c>
      <c r="M8" s="72">
        <v>0</v>
      </c>
      <c r="N8" s="73">
        <v>0</v>
      </c>
      <c r="O8" s="74">
        <v>0</v>
      </c>
      <c r="P8" s="71">
        <v>2157</v>
      </c>
      <c r="Q8" s="72">
        <v>204</v>
      </c>
      <c r="R8" s="73">
        <v>0</v>
      </c>
      <c r="S8" s="72">
        <v>0</v>
      </c>
      <c r="T8" s="73">
        <v>0</v>
      </c>
      <c r="U8" s="72">
        <v>0</v>
      </c>
      <c r="V8" s="73">
        <v>0</v>
      </c>
      <c r="W8" s="74">
        <v>0</v>
      </c>
      <c r="X8" s="71">
        <v>2247</v>
      </c>
      <c r="Y8" s="72">
        <v>115</v>
      </c>
      <c r="Z8" s="76">
        <v>2247</v>
      </c>
      <c r="AA8" s="72">
        <v>115</v>
      </c>
      <c r="AB8" s="76">
        <v>2242</v>
      </c>
      <c r="AC8" s="72">
        <v>125</v>
      </c>
      <c r="AD8" s="73">
        <v>2290</v>
      </c>
      <c r="AE8" s="72">
        <v>45</v>
      </c>
      <c r="AF8" s="73">
        <v>2268</v>
      </c>
      <c r="AG8" s="74">
        <v>105</v>
      </c>
      <c r="AH8" s="76">
        <v>2337</v>
      </c>
      <c r="AI8" s="72">
        <v>42</v>
      </c>
      <c r="AJ8" s="73">
        <v>2397</v>
      </c>
      <c r="AK8" s="72">
        <v>140</v>
      </c>
      <c r="AL8" s="73">
        <v>0</v>
      </c>
      <c r="AM8" s="74">
        <v>0</v>
      </c>
    </row>
    <row r="9" spans="2:39">
      <c r="B9" s="71">
        <v>1924</v>
      </c>
      <c r="C9" s="72">
        <v>130</v>
      </c>
      <c r="D9" s="73">
        <v>1944</v>
      </c>
      <c r="E9" s="74">
        <v>140</v>
      </c>
      <c r="F9" s="71">
        <v>2041</v>
      </c>
      <c r="G9" s="72">
        <v>145</v>
      </c>
      <c r="H9" s="73">
        <v>2080</v>
      </c>
      <c r="I9" s="72">
        <v>135</v>
      </c>
      <c r="J9" s="73">
        <v>0</v>
      </c>
      <c r="K9" s="72">
        <v>0</v>
      </c>
      <c r="L9" s="73">
        <v>0</v>
      </c>
      <c r="M9" s="72">
        <v>0</v>
      </c>
      <c r="N9" s="73">
        <v>0</v>
      </c>
      <c r="O9" s="74">
        <v>0</v>
      </c>
      <c r="P9" s="71">
        <v>2141</v>
      </c>
      <c r="Q9" s="72">
        <v>137</v>
      </c>
      <c r="R9" s="73">
        <v>0</v>
      </c>
      <c r="S9" s="72">
        <v>0</v>
      </c>
      <c r="T9" s="73">
        <v>0</v>
      </c>
      <c r="U9" s="72">
        <v>0</v>
      </c>
      <c r="V9" s="73">
        <v>0</v>
      </c>
      <c r="W9" s="74">
        <v>0</v>
      </c>
      <c r="X9" s="71">
        <v>2256</v>
      </c>
      <c r="Y9" s="72">
        <v>165</v>
      </c>
      <c r="Z9" s="76">
        <v>2256</v>
      </c>
      <c r="AA9" s="72">
        <v>165</v>
      </c>
      <c r="AB9" s="76">
        <v>2235</v>
      </c>
      <c r="AC9" s="72">
        <v>120</v>
      </c>
      <c r="AD9" s="73">
        <v>2291</v>
      </c>
      <c r="AE9" s="72">
        <v>135</v>
      </c>
      <c r="AF9" s="73">
        <v>0</v>
      </c>
      <c r="AG9" s="74">
        <v>0</v>
      </c>
      <c r="AH9" s="76">
        <v>2338</v>
      </c>
      <c r="AI9" s="72">
        <v>30</v>
      </c>
      <c r="AJ9" s="73">
        <v>2269</v>
      </c>
      <c r="AK9" s="72">
        <v>105</v>
      </c>
      <c r="AL9" s="73">
        <v>0</v>
      </c>
      <c r="AM9" s="74">
        <v>0</v>
      </c>
    </row>
    <row r="10" spans="2:39">
      <c r="B10" s="71">
        <v>1934</v>
      </c>
      <c r="C10" s="72">
        <v>135</v>
      </c>
      <c r="D10" s="73">
        <v>1959</v>
      </c>
      <c r="E10" s="74">
        <v>55</v>
      </c>
      <c r="F10" s="71">
        <v>2048</v>
      </c>
      <c r="G10" s="72">
        <v>108</v>
      </c>
      <c r="H10" s="73">
        <v>2086</v>
      </c>
      <c r="I10" s="72">
        <v>90</v>
      </c>
      <c r="J10" s="73">
        <v>0</v>
      </c>
      <c r="K10" s="72">
        <v>0</v>
      </c>
      <c r="L10" s="73">
        <v>0</v>
      </c>
      <c r="M10" s="72">
        <v>0</v>
      </c>
      <c r="N10" s="73">
        <v>0</v>
      </c>
      <c r="O10" s="74">
        <v>0</v>
      </c>
      <c r="P10" s="71">
        <v>2112</v>
      </c>
      <c r="Q10" s="72">
        <v>110</v>
      </c>
      <c r="R10" s="73">
        <v>0</v>
      </c>
      <c r="S10" s="72">
        <v>0</v>
      </c>
      <c r="T10" s="73">
        <v>0</v>
      </c>
      <c r="U10" s="72">
        <v>0</v>
      </c>
      <c r="V10" s="73">
        <v>0</v>
      </c>
      <c r="W10" s="74">
        <v>0</v>
      </c>
      <c r="X10" s="71">
        <v>2274</v>
      </c>
      <c r="Y10" s="72">
        <v>140</v>
      </c>
      <c r="Z10" s="76">
        <v>2274</v>
      </c>
      <c r="AA10" s="72">
        <v>140</v>
      </c>
      <c r="AB10" s="76">
        <v>2229</v>
      </c>
      <c r="AC10" s="72">
        <v>115</v>
      </c>
      <c r="AD10" s="73">
        <v>2288</v>
      </c>
      <c r="AE10" s="72">
        <v>140</v>
      </c>
      <c r="AF10" s="73">
        <v>0</v>
      </c>
      <c r="AG10" s="74">
        <v>0</v>
      </c>
      <c r="AH10" s="76">
        <v>2339</v>
      </c>
      <c r="AI10" s="72">
        <v>54</v>
      </c>
      <c r="AJ10" s="73">
        <v>2398</v>
      </c>
      <c r="AK10" s="72">
        <v>68</v>
      </c>
      <c r="AL10" s="73">
        <v>0</v>
      </c>
      <c r="AM10" s="74">
        <v>0</v>
      </c>
    </row>
    <row r="11" spans="2:39">
      <c r="B11" s="71">
        <v>1915</v>
      </c>
      <c r="C11" s="72">
        <v>65</v>
      </c>
      <c r="D11" s="73">
        <v>2006</v>
      </c>
      <c r="E11" s="74">
        <v>160</v>
      </c>
      <c r="F11" s="71">
        <v>2049</v>
      </c>
      <c r="G11" s="72">
        <v>104</v>
      </c>
      <c r="H11" s="73">
        <v>1966</v>
      </c>
      <c r="I11" s="72">
        <v>100</v>
      </c>
      <c r="J11" s="73">
        <v>0</v>
      </c>
      <c r="K11" s="72">
        <v>0</v>
      </c>
      <c r="L11" s="73">
        <v>0</v>
      </c>
      <c r="M11" s="72">
        <v>0</v>
      </c>
      <c r="N11" s="73">
        <v>0</v>
      </c>
      <c r="O11" s="74">
        <v>0</v>
      </c>
      <c r="P11" s="71">
        <v>2139</v>
      </c>
      <c r="Q11" s="72">
        <v>135</v>
      </c>
      <c r="R11" s="73">
        <v>0</v>
      </c>
      <c r="S11" s="72">
        <v>0</v>
      </c>
      <c r="T11" s="73">
        <v>0</v>
      </c>
      <c r="U11" s="72">
        <v>0</v>
      </c>
      <c r="V11" s="73">
        <v>0</v>
      </c>
      <c r="W11" s="74">
        <v>0</v>
      </c>
      <c r="X11" s="71">
        <v>2275</v>
      </c>
      <c r="Y11" s="72">
        <v>147</v>
      </c>
      <c r="Z11" s="76">
        <v>2275</v>
      </c>
      <c r="AA11" s="72">
        <v>147</v>
      </c>
      <c r="AB11" s="76">
        <v>2250</v>
      </c>
      <c r="AC11" s="72">
        <v>155</v>
      </c>
      <c r="AD11" s="73">
        <v>2292</v>
      </c>
      <c r="AE11" s="72">
        <v>140</v>
      </c>
      <c r="AF11" s="73">
        <v>0</v>
      </c>
      <c r="AG11" s="74">
        <v>0</v>
      </c>
      <c r="AH11" s="76">
        <v>2351</v>
      </c>
      <c r="AI11" s="72">
        <v>90</v>
      </c>
      <c r="AJ11" s="73">
        <v>2358</v>
      </c>
      <c r="AK11" s="72">
        <v>25</v>
      </c>
      <c r="AL11" s="73">
        <v>0</v>
      </c>
      <c r="AM11" s="74">
        <v>0</v>
      </c>
    </row>
    <row r="12" spans="2:39">
      <c r="B12" s="71">
        <v>1912</v>
      </c>
      <c r="C12" s="72">
        <v>70</v>
      </c>
      <c r="D12" s="73">
        <v>1994</v>
      </c>
      <c r="E12" s="74">
        <v>65</v>
      </c>
      <c r="F12" s="71">
        <v>2050</v>
      </c>
      <c r="G12" s="72">
        <v>96</v>
      </c>
      <c r="H12" s="73">
        <v>2077</v>
      </c>
      <c r="I12" s="72">
        <v>40</v>
      </c>
      <c r="J12" s="73">
        <v>0</v>
      </c>
      <c r="K12" s="72">
        <v>0</v>
      </c>
      <c r="L12" s="73">
        <v>0</v>
      </c>
      <c r="M12" s="72">
        <v>0</v>
      </c>
      <c r="N12" s="73">
        <v>0</v>
      </c>
      <c r="O12" s="74">
        <v>0</v>
      </c>
      <c r="P12" s="71">
        <v>2155</v>
      </c>
      <c r="Q12" s="72">
        <v>155</v>
      </c>
      <c r="R12" s="73">
        <v>0</v>
      </c>
      <c r="S12" s="72">
        <v>0</v>
      </c>
      <c r="T12" s="73">
        <v>0</v>
      </c>
      <c r="U12" s="72">
        <v>0</v>
      </c>
      <c r="V12" s="73">
        <v>0</v>
      </c>
      <c r="W12" s="74">
        <v>0</v>
      </c>
      <c r="X12" s="71">
        <v>0</v>
      </c>
      <c r="Y12" s="72">
        <v>0</v>
      </c>
      <c r="Z12" s="73">
        <v>0</v>
      </c>
      <c r="AA12" s="72">
        <v>0</v>
      </c>
      <c r="AB12" s="76">
        <v>2231</v>
      </c>
      <c r="AC12" s="72">
        <v>50</v>
      </c>
      <c r="AD12" s="73">
        <v>2318</v>
      </c>
      <c r="AE12" s="72">
        <v>120</v>
      </c>
      <c r="AF12" s="73">
        <v>0</v>
      </c>
      <c r="AG12" s="74">
        <v>0</v>
      </c>
      <c r="AH12" s="76">
        <v>2347</v>
      </c>
      <c r="AI12" s="72">
        <v>125</v>
      </c>
      <c r="AJ12" s="73">
        <v>2416</v>
      </c>
      <c r="AK12" s="72">
        <v>100</v>
      </c>
      <c r="AL12" s="73">
        <v>0</v>
      </c>
      <c r="AM12" s="74">
        <v>0</v>
      </c>
    </row>
    <row r="13" spans="2:39">
      <c r="B13" s="71">
        <v>1916</v>
      </c>
      <c r="C13" s="72">
        <v>65</v>
      </c>
      <c r="D13" s="73">
        <v>1983</v>
      </c>
      <c r="E13" s="74">
        <v>45</v>
      </c>
      <c r="F13" s="71">
        <v>2004</v>
      </c>
      <c r="G13" s="72">
        <v>150</v>
      </c>
      <c r="H13" s="73">
        <v>2084</v>
      </c>
      <c r="I13" s="72">
        <v>175</v>
      </c>
      <c r="J13" s="73">
        <v>0</v>
      </c>
      <c r="K13" s="72">
        <v>0</v>
      </c>
      <c r="L13" s="73">
        <v>0</v>
      </c>
      <c r="M13" s="72">
        <v>0</v>
      </c>
      <c r="N13" s="73">
        <v>0</v>
      </c>
      <c r="O13" s="74">
        <v>0</v>
      </c>
      <c r="P13" s="71">
        <v>2151</v>
      </c>
      <c r="Q13" s="72">
        <v>222</v>
      </c>
      <c r="R13" s="73">
        <v>0</v>
      </c>
      <c r="S13" s="72">
        <v>0</v>
      </c>
      <c r="T13" s="73">
        <v>0</v>
      </c>
      <c r="U13" s="72">
        <v>0</v>
      </c>
      <c r="V13" s="73">
        <v>0</v>
      </c>
      <c r="W13" s="74">
        <v>0</v>
      </c>
      <c r="X13" s="71">
        <v>0</v>
      </c>
      <c r="Y13" s="72">
        <v>0</v>
      </c>
      <c r="Z13" s="73">
        <v>0</v>
      </c>
      <c r="AA13" s="72">
        <v>0</v>
      </c>
      <c r="AB13" s="76">
        <v>2259</v>
      </c>
      <c r="AC13" s="72">
        <v>70</v>
      </c>
      <c r="AD13" s="73">
        <v>2323</v>
      </c>
      <c r="AE13" s="72">
        <v>110</v>
      </c>
      <c r="AF13" s="73">
        <v>0</v>
      </c>
      <c r="AG13" s="74">
        <v>0</v>
      </c>
      <c r="AH13" s="76">
        <v>2353</v>
      </c>
      <c r="AI13" s="72">
        <v>100</v>
      </c>
      <c r="AJ13" s="73">
        <v>2400</v>
      </c>
      <c r="AK13" s="72">
        <v>104</v>
      </c>
      <c r="AL13" s="73">
        <v>0</v>
      </c>
      <c r="AM13" s="74">
        <v>0</v>
      </c>
    </row>
    <row r="14" spans="2:39">
      <c r="B14" s="71">
        <v>1920</v>
      </c>
      <c r="C14" s="72">
        <v>65</v>
      </c>
      <c r="D14" s="73">
        <v>2002</v>
      </c>
      <c r="E14" s="74">
        <v>150</v>
      </c>
      <c r="F14" s="71">
        <v>2032</v>
      </c>
      <c r="G14" s="72">
        <v>100</v>
      </c>
      <c r="H14" s="73">
        <v>2105</v>
      </c>
      <c r="I14" s="72">
        <v>195</v>
      </c>
      <c r="J14" s="73">
        <v>0</v>
      </c>
      <c r="K14" s="72">
        <v>0</v>
      </c>
      <c r="L14" s="73">
        <v>0</v>
      </c>
      <c r="M14" s="72">
        <v>0</v>
      </c>
      <c r="N14" s="73">
        <v>0</v>
      </c>
      <c r="O14" s="74">
        <v>0</v>
      </c>
      <c r="P14" s="71">
        <v>2164</v>
      </c>
      <c r="Q14" s="72">
        <v>180</v>
      </c>
      <c r="R14" s="73">
        <v>0</v>
      </c>
      <c r="S14" s="72">
        <v>0</v>
      </c>
      <c r="T14" s="73">
        <v>0</v>
      </c>
      <c r="U14" s="72">
        <v>0</v>
      </c>
      <c r="V14" s="73">
        <v>0</v>
      </c>
      <c r="W14" s="74">
        <v>0</v>
      </c>
      <c r="X14" s="71">
        <v>0</v>
      </c>
      <c r="Y14" s="72">
        <v>0</v>
      </c>
      <c r="Z14" s="73">
        <v>0</v>
      </c>
      <c r="AA14" s="72">
        <v>0</v>
      </c>
      <c r="AB14" s="76">
        <v>2260</v>
      </c>
      <c r="AC14" s="72">
        <v>110</v>
      </c>
      <c r="AD14" s="73">
        <v>2319</v>
      </c>
      <c r="AE14" s="72">
        <v>125</v>
      </c>
      <c r="AF14" s="73">
        <v>0</v>
      </c>
      <c r="AG14" s="74">
        <v>0</v>
      </c>
      <c r="AH14" s="76">
        <v>2333</v>
      </c>
      <c r="AI14" s="72">
        <v>24</v>
      </c>
      <c r="AJ14" s="73">
        <v>2406</v>
      </c>
      <c r="AK14" s="72">
        <v>140</v>
      </c>
      <c r="AL14" s="73">
        <v>0</v>
      </c>
      <c r="AM14" s="74">
        <v>0</v>
      </c>
    </row>
    <row r="15" spans="2:39">
      <c r="B15" s="71">
        <v>1917</v>
      </c>
      <c r="C15" s="72">
        <v>45</v>
      </c>
      <c r="D15" s="73">
        <v>2025</v>
      </c>
      <c r="E15" s="74">
        <v>145</v>
      </c>
      <c r="F15" s="71">
        <v>1989</v>
      </c>
      <c r="G15" s="72">
        <v>148</v>
      </c>
      <c r="H15" s="73">
        <v>2090</v>
      </c>
      <c r="I15" s="72">
        <v>186</v>
      </c>
      <c r="J15" s="73">
        <v>0</v>
      </c>
      <c r="K15" s="72">
        <v>0</v>
      </c>
      <c r="L15" s="73">
        <v>0</v>
      </c>
      <c r="M15" s="72">
        <v>0</v>
      </c>
      <c r="N15" s="73">
        <v>0</v>
      </c>
      <c r="O15" s="74">
        <v>0</v>
      </c>
      <c r="P15" s="71">
        <v>2153</v>
      </c>
      <c r="Q15" s="72">
        <v>115</v>
      </c>
      <c r="R15" s="73">
        <v>0</v>
      </c>
      <c r="S15" s="72">
        <v>0</v>
      </c>
      <c r="T15" s="73">
        <v>0</v>
      </c>
      <c r="U15" s="72">
        <v>0</v>
      </c>
      <c r="V15" s="73">
        <v>0</v>
      </c>
      <c r="W15" s="74">
        <v>0</v>
      </c>
      <c r="X15" s="71">
        <v>0</v>
      </c>
      <c r="Y15" s="72">
        <v>0</v>
      </c>
      <c r="Z15" s="73">
        <v>0</v>
      </c>
      <c r="AA15" s="72">
        <v>0</v>
      </c>
      <c r="AB15" s="76">
        <v>2239</v>
      </c>
      <c r="AC15" s="72">
        <v>95</v>
      </c>
      <c r="AD15" s="73">
        <v>2320</v>
      </c>
      <c r="AE15" s="72">
        <v>125</v>
      </c>
      <c r="AF15" s="73">
        <v>0</v>
      </c>
      <c r="AG15" s="74">
        <v>0</v>
      </c>
      <c r="AH15" s="76">
        <v>2241</v>
      </c>
      <c r="AI15" s="72">
        <v>115</v>
      </c>
      <c r="AJ15" s="73">
        <v>2263</v>
      </c>
      <c r="AK15" s="72">
        <v>65</v>
      </c>
      <c r="AL15" s="73">
        <v>0</v>
      </c>
      <c r="AM15" s="74">
        <v>0</v>
      </c>
    </row>
    <row r="16" spans="2:39">
      <c r="B16" s="71">
        <v>1993</v>
      </c>
      <c r="C16" s="72">
        <v>70</v>
      </c>
      <c r="D16" s="73">
        <v>2024</v>
      </c>
      <c r="E16" s="74">
        <v>160</v>
      </c>
      <c r="F16" s="71">
        <v>2035</v>
      </c>
      <c r="G16" s="72">
        <v>135</v>
      </c>
      <c r="H16" s="73">
        <v>2092</v>
      </c>
      <c r="I16" s="72">
        <v>186</v>
      </c>
      <c r="J16" s="73">
        <v>0</v>
      </c>
      <c r="K16" s="72">
        <v>0</v>
      </c>
      <c r="L16" s="73">
        <v>0</v>
      </c>
      <c r="M16" s="72">
        <v>0</v>
      </c>
      <c r="N16" s="73">
        <v>0</v>
      </c>
      <c r="O16" s="74">
        <v>0</v>
      </c>
      <c r="P16" s="71">
        <v>2152</v>
      </c>
      <c r="Q16" s="72">
        <v>240</v>
      </c>
      <c r="R16" s="73">
        <v>0</v>
      </c>
      <c r="S16" s="72">
        <v>0</v>
      </c>
      <c r="T16" s="73">
        <v>0</v>
      </c>
      <c r="U16" s="72">
        <v>0</v>
      </c>
      <c r="V16" s="73">
        <v>0</v>
      </c>
      <c r="W16" s="74">
        <v>0</v>
      </c>
      <c r="X16" s="71">
        <v>0</v>
      </c>
      <c r="Y16" s="72">
        <v>0</v>
      </c>
      <c r="Z16" s="73">
        <v>0</v>
      </c>
      <c r="AA16" s="72">
        <v>0</v>
      </c>
      <c r="AB16" s="76">
        <v>2172</v>
      </c>
      <c r="AC16" s="72">
        <v>84</v>
      </c>
      <c r="AD16" s="73">
        <v>2343</v>
      </c>
      <c r="AE16" s="72">
        <v>145</v>
      </c>
      <c r="AF16" s="73">
        <v>0</v>
      </c>
      <c r="AG16" s="74">
        <v>0</v>
      </c>
      <c r="AH16" s="76">
        <v>2350</v>
      </c>
      <c r="AI16" s="72">
        <v>120</v>
      </c>
      <c r="AJ16" s="73">
        <v>2405</v>
      </c>
      <c r="AK16" s="72">
        <v>205</v>
      </c>
      <c r="AL16" s="73">
        <v>0</v>
      </c>
      <c r="AM16" s="74">
        <v>0</v>
      </c>
    </row>
    <row r="17" spans="2:39">
      <c r="B17" s="71">
        <v>1895</v>
      </c>
      <c r="C17" s="72">
        <v>125</v>
      </c>
      <c r="D17" s="73">
        <v>2015</v>
      </c>
      <c r="E17" s="74">
        <v>135</v>
      </c>
      <c r="F17" s="71">
        <v>2033</v>
      </c>
      <c r="G17" s="72">
        <v>125</v>
      </c>
      <c r="H17" s="73">
        <v>2068</v>
      </c>
      <c r="I17" s="72">
        <v>120</v>
      </c>
      <c r="J17" s="73">
        <v>0</v>
      </c>
      <c r="K17" s="72">
        <v>0</v>
      </c>
      <c r="L17" s="73">
        <v>0</v>
      </c>
      <c r="M17" s="72">
        <v>0</v>
      </c>
      <c r="N17" s="73">
        <v>0</v>
      </c>
      <c r="O17" s="74">
        <v>0</v>
      </c>
      <c r="P17" s="71">
        <v>2116</v>
      </c>
      <c r="Q17" s="72">
        <v>145</v>
      </c>
      <c r="R17" s="73">
        <v>0</v>
      </c>
      <c r="S17" s="72">
        <v>0</v>
      </c>
      <c r="T17" s="73">
        <v>0</v>
      </c>
      <c r="U17" s="72">
        <v>0</v>
      </c>
      <c r="V17" s="73">
        <v>0</v>
      </c>
      <c r="W17" s="74">
        <v>0</v>
      </c>
      <c r="X17" s="71">
        <v>0</v>
      </c>
      <c r="Y17" s="72">
        <v>0</v>
      </c>
      <c r="Z17" s="73">
        <v>0</v>
      </c>
      <c r="AA17" s="72">
        <v>0</v>
      </c>
      <c r="AB17" s="76">
        <v>2243</v>
      </c>
      <c r="AC17" s="72">
        <v>35</v>
      </c>
      <c r="AD17" s="73">
        <v>2307</v>
      </c>
      <c r="AE17" s="72">
        <v>85</v>
      </c>
      <c r="AF17" s="73">
        <v>0</v>
      </c>
      <c r="AG17" s="74">
        <v>0</v>
      </c>
      <c r="AH17" s="76">
        <v>2349</v>
      </c>
      <c r="AI17" s="72">
        <v>120</v>
      </c>
      <c r="AJ17" s="73">
        <v>2369</v>
      </c>
      <c r="AK17" s="72">
        <v>98</v>
      </c>
      <c r="AL17" s="73">
        <v>0</v>
      </c>
      <c r="AM17" s="74">
        <v>0</v>
      </c>
    </row>
    <row r="18" spans="2:39">
      <c r="B18" s="71">
        <v>1953</v>
      </c>
      <c r="C18" s="72">
        <v>50</v>
      </c>
      <c r="D18" s="73">
        <v>0</v>
      </c>
      <c r="E18" s="74">
        <v>0</v>
      </c>
      <c r="F18" s="71">
        <v>2026</v>
      </c>
      <c r="G18" s="72">
        <v>85</v>
      </c>
      <c r="H18" s="73">
        <v>2104</v>
      </c>
      <c r="I18" s="72">
        <v>145</v>
      </c>
      <c r="J18" s="73">
        <v>0</v>
      </c>
      <c r="K18" s="72">
        <v>0</v>
      </c>
      <c r="L18" s="73">
        <v>0</v>
      </c>
      <c r="M18" s="72">
        <v>0</v>
      </c>
      <c r="N18" s="73">
        <v>0</v>
      </c>
      <c r="O18" s="74">
        <v>0</v>
      </c>
      <c r="P18" s="71">
        <v>2060</v>
      </c>
      <c r="Q18" s="72">
        <v>133</v>
      </c>
      <c r="R18" s="73">
        <v>0</v>
      </c>
      <c r="S18" s="72">
        <v>0</v>
      </c>
      <c r="T18" s="73">
        <v>0</v>
      </c>
      <c r="U18" s="72">
        <v>0</v>
      </c>
      <c r="V18" s="73">
        <v>0</v>
      </c>
      <c r="W18" s="74">
        <v>0</v>
      </c>
      <c r="X18" s="71">
        <v>0</v>
      </c>
      <c r="Y18" s="72">
        <v>0</v>
      </c>
      <c r="Z18" s="73">
        <v>0</v>
      </c>
      <c r="AA18" s="72">
        <v>0</v>
      </c>
      <c r="AB18" s="76">
        <v>2253</v>
      </c>
      <c r="AC18" s="72">
        <v>135</v>
      </c>
      <c r="AD18" s="73">
        <v>2344</v>
      </c>
      <c r="AE18" s="72">
        <v>135</v>
      </c>
      <c r="AF18" s="73">
        <v>0</v>
      </c>
      <c r="AG18" s="74">
        <v>0</v>
      </c>
      <c r="AH18" s="76">
        <v>2313</v>
      </c>
      <c r="AI18" s="72">
        <v>112</v>
      </c>
      <c r="AJ18" s="73">
        <v>2424</v>
      </c>
      <c r="AK18" s="72">
        <v>135</v>
      </c>
      <c r="AL18" s="73">
        <v>0</v>
      </c>
      <c r="AM18" s="74">
        <v>0</v>
      </c>
    </row>
    <row r="19" spans="2:39">
      <c r="B19" s="71">
        <v>1985</v>
      </c>
      <c r="C19" s="72">
        <v>70</v>
      </c>
      <c r="D19" s="73">
        <v>0</v>
      </c>
      <c r="E19" s="74">
        <v>0</v>
      </c>
      <c r="F19" s="71">
        <v>2072</v>
      </c>
      <c r="G19" s="72">
        <v>72</v>
      </c>
      <c r="H19" s="73">
        <v>2137</v>
      </c>
      <c r="I19" s="72">
        <v>160</v>
      </c>
      <c r="J19" s="73">
        <v>0</v>
      </c>
      <c r="K19" s="72">
        <v>0</v>
      </c>
      <c r="L19" s="73">
        <v>0</v>
      </c>
      <c r="M19" s="72">
        <v>0</v>
      </c>
      <c r="N19" s="73">
        <v>0</v>
      </c>
      <c r="O19" s="74">
        <v>0</v>
      </c>
      <c r="P19" s="71">
        <v>2165</v>
      </c>
      <c r="Q19" s="72">
        <v>204</v>
      </c>
      <c r="R19" s="73">
        <v>0</v>
      </c>
      <c r="S19" s="72">
        <v>0</v>
      </c>
      <c r="T19" s="73">
        <v>0</v>
      </c>
      <c r="U19" s="72">
        <v>0</v>
      </c>
      <c r="V19" s="73">
        <v>0</v>
      </c>
      <c r="W19" s="74">
        <v>0</v>
      </c>
      <c r="X19" s="71">
        <v>0</v>
      </c>
      <c r="Y19" s="72">
        <v>0</v>
      </c>
      <c r="Z19" s="73">
        <v>0</v>
      </c>
      <c r="AA19" s="72">
        <v>0</v>
      </c>
      <c r="AB19" s="76">
        <v>2244</v>
      </c>
      <c r="AC19" s="72">
        <v>70</v>
      </c>
      <c r="AD19" s="73">
        <v>0</v>
      </c>
      <c r="AE19" s="72">
        <v>0</v>
      </c>
      <c r="AF19" s="73">
        <v>0</v>
      </c>
      <c r="AG19" s="74">
        <v>0</v>
      </c>
      <c r="AH19" s="76">
        <v>2215</v>
      </c>
      <c r="AI19" s="72">
        <v>150</v>
      </c>
      <c r="AJ19" s="73">
        <v>2422</v>
      </c>
      <c r="AK19" s="72">
        <v>180</v>
      </c>
      <c r="AL19" s="73">
        <v>0</v>
      </c>
      <c r="AM19" s="74">
        <v>0</v>
      </c>
    </row>
    <row r="20" spans="2:39">
      <c r="B20" s="71">
        <v>1986</v>
      </c>
      <c r="C20" s="72">
        <v>65</v>
      </c>
      <c r="D20" s="73">
        <v>0</v>
      </c>
      <c r="E20" s="74">
        <v>0</v>
      </c>
      <c r="F20" s="71">
        <v>1980</v>
      </c>
      <c r="G20" s="72">
        <v>116</v>
      </c>
      <c r="H20" s="73">
        <v>2091</v>
      </c>
      <c r="I20" s="72">
        <v>126</v>
      </c>
      <c r="J20" s="73">
        <v>0</v>
      </c>
      <c r="K20" s="72">
        <v>0</v>
      </c>
      <c r="L20" s="73">
        <v>0</v>
      </c>
      <c r="M20" s="72">
        <v>0</v>
      </c>
      <c r="N20" s="73">
        <v>0</v>
      </c>
      <c r="O20" s="74">
        <v>0</v>
      </c>
      <c r="P20" s="71">
        <v>2059</v>
      </c>
      <c r="Q20" s="72">
        <v>140</v>
      </c>
      <c r="R20" s="73">
        <v>0</v>
      </c>
      <c r="S20" s="72">
        <v>0</v>
      </c>
      <c r="T20" s="73">
        <v>0</v>
      </c>
      <c r="U20" s="72">
        <v>0</v>
      </c>
      <c r="V20" s="73">
        <v>0</v>
      </c>
      <c r="W20" s="74">
        <v>0</v>
      </c>
      <c r="X20" s="71">
        <v>0</v>
      </c>
      <c r="Y20" s="72">
        <v>0</v>
      </c>
      <c r="Z20" s="73">
        <v>0</v>
      </c>
      <c r="AA20" s="72">
        <v>0</v>
      </c>
      <c r="AB20" s="76">
        <v>2246</v>
      </c>
      <c r="AC20" s="72">
        <v>40</v>
      </c>
      <c r="AD20" s="73">
        <v>0</v>
      </c>
      <c r="AE20" s="72">
        <v>0</v>
      </c>
      <c r="AF20" s="73">
        <v>0</v>
      </c>
      <c r="AG20" s="74">
        <v>0</v>
      </c>
      <c r="AH20" s="76">
        <v>2342</v>
      </c>
      <c r="AI20" s="72">
        <v>108</v>
      </c>
      <c r="AJ20" s="73">
        <v>2407</v>
      </c>
      <c r="AK20" s="72">
        <v>140</v>
      </c>
      <c r="AL20" s="73">
        <v>0</v>
      </c>
      <c r="AM20" s="74">
        <v>0</v>
      </c>
    </row>
    <row r="21" spans="2:39">
      <c r="B21" s="71">
        <v>1958</v>
      </c>
      <c r="C21" s="72">
        <v>65</v>
      </c>
      <c r="D21" s="73">
        <v>0</v>
      </c>
      <c r="E21" s="74">
        <v>0</v>
      </c>
      <c r="F21" s="71">
        <v>2053</v>
      </c>
      <c r="G21" s="72">
        <v>50</v>
      </c>
      <c r="H21" s="73">
        <v>2108</v>
      </c>
      <c r="I21" s="72">
        <v>140</v>
      </c>
      <c r="J21" s="73">
        <v>0</v>
      </c>
      <c r="K21" s="72">
        <v>0</v>
      </c>
      <c r="L21" s="73">
        <v>0</v>
      </c>
      <c r="M21" s="72">
        <v>0</v>
      </c>
      <c r="N21" s="73">
        <v>0</v>
      </c>
      <c r="O21" s="74">
        <v>0</v>
      </c>
      <c r="P21" s="71">
        <v>2189</v>
      </c>
      <c r="Q21" s="72">
        <v>105</v>
      </c>
      <c r="R21" s="73">
        <v>0</v>
      </c>
      <c r="S21" s="72">
        <v>0</v>
      </c>
      <c r="T21" s="73">
        <v>0</v>
      </c>
      <c r="U21" s="72">
        <v>0</v>
      </c>
      <c r="V21" s="73">
        <v>0</v>
      </c>
      <c r="W21" s="74">
        <v>0</v>
      </c>
      <c r="X21" s="71">
        <v>0</v>
      </c>
      <c r="Y21" s="72">
        <v>0</v>
      </c>
      <c r="Z21" s="73">
        <v>0</v>
      </c>
      <c r="AA21" s="72">
        <v>0</v>
      </c>
      <c r="AB21" s="76">
        <v>2230</v>
      </c>
      <c r="AC21" s="72">
        <v>130</v>
      </c>
      <c r="AD21" s="73">
        <v>0</v>
      </c>
      <c r="AE21" s="72">
        <v>0</v>
      </c>
      <c r="AF21" s="73">
        <v>0</v>
      </c>
      <c r="AG21" s="74">
        <v>0</v>
      </c>
      <c r="AH21" s="76">
        <v>2368</v>
      </c>
      <c r="AI21" s="72">
        <v>119</v>
      </c>
      <c r="AJ21" s="73">
        <v>0</v>
      </c>
      <c r="AK21" s="72">
        <v>0</v>
      </c>
      <c r="AL21" s="73">
        <v>0</v>
      </c>
      <c r="AM21" s="74">
        <v>0</v>
      </c>
    </row>
    <row r="22" spans="2:39">
      <c r="B22" s="71">
        <v>1968</v>
      </c>
      <c r="C22" s="72">
        <v>100</v>
      </c>
      <c r="D22" s="73">
        <v>0</v>
      </c>
      <c r="E22" s="74">
        <v>0</v>
      </c>
      <c r="F22" s="71">
        <v>2054</v>
      </c>
      <c r="G22" s="72">
        <v>60</v>
      </c>
      <c r="H22" s="73">
        <v>2028</v>
      </c>
      <c r="I22" s="72">
        <v>133</v>
      </c>
      <c r="J22" s="73">
        <v>0</v>
      </c>
      <c r="K22" s="72">
        <v>0</v>
      </c>
      <c r="L22" s="73">
        <v>0</v>
      </c>
      <c r="M22" s="72">
        <v>0</v>
      </c>
      <c r="N22" s="73">
        <v>0</v>
      </c>
      <c r="O22" s="74">
        <v>0</v>
      </c>
      <c r="P22" s="71">
        <v>2147</v>
      </c>
      <c r="Q22" s="72">
        <v>165</v>
      </c>
      <c r="R22" s="73">
        <v>0</v>
      </c>
      <c r="S22" s="72">
        <v>0</v>
      </c>
      <c r="T22" s="73">
        <v>0</v>
      </c>
      <c r="U22" s="72">
        <v>0</v>
      </c>
      <c r="V22" s="73">
        <v>0</v>
      </c>
      <c r="W22" s="74">
        <v>0</v>
      </c>
      <c r="X22" s="71">
        <v>0</v>
      </c>
      <c r="Y22" s="72">
        <v>0</v>
      </c>
      <c r="Z22" s="73">
        <v>0</v>
      </c>
      <c r="AA22" s="72">
        <v>0</v>
      </c>
      <c r="AB22" s="73">
        <v>2245</v>
      </c>
      <c r="AC22" s="72">
        <v>45</v>
      </c>
      <c r="AD22" s="73">
        <v>0</v>
      </c>
      <c r="AE22" s="72">
        <v>0</v>
      </c>
      <c r="AF22" s="73">
        <v>0</v>
      </c>
      <c r="AG22" s="74">
        <v>0</v>
      </c>
      <c r="AH22" s="73">
        <v>2375</v>
      </c>
      <c r="AI22" s="72">
        <v>60</v>
      </c>
      <c r="AJ22" s="73">
        <v>0</v>
      </c>
      <c r="AK22" s="72">
        <v>0</v>
      </c>
      <c r="AL22" s="73">
        <v>0</v>
      </c>
      <c r="AM22" s="74">
        <v>0</v>
      </c>
    </row>
    <row r="23" spans="2:39">
      <c r="B23" s="71">
        <v>1925</v>
      </c>
      <c r="C23" s="72">
        <v>170</v>
      </c>
      <c r="D23" s="73">
        <v>0</v>
      </c>
      <c r="E23" s="74">
        <v>0</v>
      </c>
      <c r="F23" s="71">
        <v>2057</v>
      </c>
      <c r="G23" s="72">
        <v>50</v>
      </c>
      <c r="H23" s="73">
        <v>2029</v>
      </c>
      <c r="I23" s="72">
        <v>133</v>
      </c>
      <c r="J23" s="73">
        <v>0</v>
      </c>
      <c r="K23" s="72">
        <v>0</v>
      </c>
      <c r="L23" s="73">
        <v>0</v>
      </c>
      <c r="M23" s="72">
        <v>0</v>
      </c>
      <c r="N23" s="73">
        <v>0</v>
      </c>
      <c r="O23" s="74">
        <v>0</v>
      </c>
      <c r="P23" s="71">
        <v>2206</v>
      </c>
      <c r="Q23" s="72">
        <v>145</v>
      </c>
      <c r="R23" s="73">
        <v>0</v>
      </c>
      <c r="S23" s="72">
        <v>0</v>
      </c>
      <c r="T23" s="73">
        <v>0</v>
      </c>
      <c r="U23" s="72">
        <v>0</v>
      </c>
      <c r="V23" s="73">
        <v>0</v>
      </c>
      <c r="W23" s="74">
        <v>0</v>
      </c>
      <c r="X23" s="71">
        <v>0</v>
      </c>
      <c r="Y23" s="72">
        <v>0</v>
      </c>
      <c r="Z23" s="73">
        <v>0</v>
      </c>
      <c r="AA23" s="72">
        <v>0</v>
      </c>
      <c r="AB23" s="73">
        <v>2285</v>
      </c>
      <c r="AC23" s="72">
        <v>70</v>
      </c>
      <c r="AD23" s="73">
        <v>0</v>
      </c>
      <c r="AE23" s="72">
        <v>0</v>
      </c>
      <c r="AF23" s="73">
        <v>0</v>
      </c>
      <c r="AG23" s="74">
        <v>0</v>
      </c>
      <c r="AH23" s="73">
        <v>2376</v>
      </c>
      <c r="AI23" s="72">
        <v>50</v>
      </c>
      <c r="AJ23" s="73">
        <v>0</v>
      </c>
      <c r="AK23" s="72">
        <v>0</v>
      </c>
      <c r="AL23" s="73">
        <v>0</v>
      </c>
      <c r="AM23" s="74">
        <v>0</v>
      </c>
    </row>
    <row r="24" spans="2:39">
      <c r="B24" s="71">
        <v>1907</v>
      </c>
      <c r="C24" s="72">
        <v>161</v>
      </c>
      <c r="D24" s="73">
        <v>0</v>
      </c>
      <c r="E24" s="74">
        <v>0</v>
      </c>
      <c r="F24" s="71">
        <v>2058</v>
      </c>
      <c r="G24" s="72">
        <v>60</v>
      </c>
      <c r="H24" s="73">
        <v>2142</v>
      </c>
      <c r="I24" s="72">
        <v>145</v>
      </c>
      <c r="J24" s="73">
        <v>0</v>
      </c>
      <c r="K24" s="72">
        <v>0</v>
      </c>
      <c r="L24" s="73">
        <v>0</v>
      </c>
      <c r="M24" s="72">
        <v>0</v>
      </c>
      <c r="N24" s="73">
        <v>0</v>
      </c>
      <c r="O24" s="74">
        <v>0</v>
      </c>
      <c r="P24" s="71">
        <v>2208</v>
      </c>
      <c r="Q24" s="72">
        <v>145</v>
      </c>
      <c r="R24" s="73">
        <v>0</v>
      </c>
      <c r="S24" s="72">
        <v>0</v>
      </c>
      <c r="T24" s="73">
        <v>0</v>
      </c>
      <c r="U24" s="72">
        <v>0</v>
      </c>
      <c r="V24" s="73">
        <v>0</v>
      </c>
      <c r="W24" s="74">
        <v>0</v>
      </c>
      <c r="X24" s="71">
        <v>0</v>
      </c>
      <c r="Y24" s="72">
        <v>0</v>
      </c>
      <c r="Z24" s="73">
        <v>0</v>
      </c>
      <c r="AA24" s="72">
        <v>0</v>
      </c>
      <c r="AB24" s="73">
        <v>2286</v>
      </c>
      <c r="AC24" s="72">
        <v>180</v>
      </c>
      <c r="AD24" s="73">
        <v>0</v>
      </c>
      <c r="AE24" s="72">
        <v>0</v>
      </c>
      <c r="AF24" s="73">
        <v>0</v>
      </c>
      <c r="AG24" s="74">
        <v>0</v>
      </c>
      <c r="AH24" s="73">
        <v>2335</v>
      </c>
      <c r="AI24" s="72">
        <v>210</v>
      </c>
      <c r="AJ24" s="73">
        <v>0</v>
      </c>
      <c r="AK24" s="72">
        <v>0</v>
      </c>
      <c r="AL24" s="73">
        <v>0</v>
      </c>
      <c r="AM24" s="74">
        <v>0</v>
      </c>
    </row>
    <row r="25" spans="2:39">
      <c r="B25" s="71">
        <v>1991</v>
      </c>
      <c r="C25" s="72">
        <v>45</v>
      </c>
      <c r="D25" s="73">
        <v>0</v>
      </c>
      <c r="E25" s="74">
        <v>0</v>
      </c>
      <c r="F25" s="71">
        <v>2063</v>
      </c>
      <c r="G25" s="72">
        <v>92</v>
      </c>
      <c r="H25" s="73">
        <v>2143</v>
      </c>
      <c r="I25" s="72">
        <v>140</v>
      </c>
      <c r="J25" s="73">
        <v>0</v>
      </c>
      <c r="K25" s="72">
        <v>0</v>
      </c>
      <c r="L25" s="73">
        <v>0</v>
      </c>
      <c r="M25" s="72">
        <v>0</v>
      </c>
      <c r="N25" s="73">
        <v>0</v>
      </c>
      <c r="O25" s="74">
        <v>0</v>
      </c>
      <c r="P25" s="71">
        <v>2188</v>
      </c>
      <c r="Q25" s="72">
        <v>100</v>
      </c>
      <c r="R25" s="73">
        <v>0</v>
      </c>
      <c r="S25" s="72">
        <v>0</v>
      </c>
      <c r="T25" s="73">
        <v>0</v>
      </c>
      <c r="U25" s="72">
        <v>0</v>
      </c>
      <c r="V25" s="73">
        <v>0</v>
      </c>
      <c r="W25" s="74">
        <v>0</v>
      </c>
      <c r="X25" s="71">
        <v>0</v>
      </c>
      <c r="Y25" s="72">
        <v>0</v>
      </c>
      <c r="Z25" s="73">
        <v>0</v>
      </c>
      <c r="AA25" s="72">
        <v>0</v>
      </c>
      <c r="AB25" s="73">
        <v>2019</v>
      </c>
      <c r="AC25" s="72">
        <v>42</v>
      </c>
      <c r="AD25" s="73">
        <v>0</v>
      </c>
      <c r="AE25" s="72">
        <v>0</v>
      </c>
      <c r="AF25" s="73">
        <v>0</v>
      </c>
      <c r="AG25" s="74">
        <v>0</v>
      </c>
      <c r="AH25" s="73">
        <v>2377</v>
      </c>
      <c r="AI25" s="72">
        <v>125</v>
      </c>
      <c r="AJ25" s="73">
        <v>0</v>
      </c>
      <c r="AK25" s="72">
        <v>0</v>
      </c>
      <c r="AL25" s="73">
        <v>0</v>
      </c>
      <c r="AM25" s="74">
        <v>0</v>
      </c>
    </row>
    <row r="26" spans="2:39">
      <c r="B26" s="71">
        <v>1989</v>
      </c>
      <c r="C26" s="72">
        <v>45</v>
      </c>
      <c r="D26" s="73">
        <v>0</v>
      </c>
      <c r="E26" s="74">
        <v>0</v>
      </c>
      <c r="F26" s="71">
        <v>2034</v>
      </c>
      <c r="G26" s="72">
        <v>130</v>
      </c>
      <c r="H26" s="73">
        <v>0</v>
      </c>
      <c r="I26" s="72">
        <v>0</v>
      </c>
      <c r="J26" s="73">
        <v>0</v>
      </c>
      <c r="K26" s="72">
        <v>0</v>
      </c>
      <c r="L26" s="73">
        <v>0</v>
      </c>
      <c r="M26" s="72">
        <v>0</v>
      </c>
      <c r="N26" s="73">
        <v>0</v>
      </c>
      <c r="O26" s="74">
        <v>0</v>
      </c>
      <c r="P26" s="71">
        <v>2181</v>
      </c>
      <c r="Q26" s="72">
        <v>130</v>
      </c>
      <c r="R26" s="73">
        <v>0</v>
      </c>
      <c r="S26" s="72">
        <v>0</v>
      </c>
      <c r="T26" s="73">
        <v>0</v>
      </c>
      <c r="U26" s="72">
        <v>0</v>
      </c>
      <c r="V26" s="73">
        <v>0</v>
      </c>
      <c r="W26" s="74">
        <v>0</v>
      </c>
      <c r="X26" s="71">
        <v>0</v>
      </c>
      <c r="Y26" s="72">
        <v>0</v>
      </c>
      <c r="Z26" s="73">
        <v>0</v>
      </c>
      <c r="AA26" s="72">
        <v>0</v>
      </c>
      <c r="AB26" s="73">
        <v>2222</v>
      </c>
      <c r="AC26" s="72">
        <v>85</v>
      </c>
      <c r="AD26" s="73">
        <v>0</v>
      </c>
      <c r="AE26" s="72">
        <v>0</v>
      </c>
      <c r="AF26" s="73">
        <v>0</v>
      </c>
      <c r="AG26" s="74">
        <v>0</v>
      </c>
      <c r="AH26" s="73">
        <v>2374</v>
      </c>
      <c r="AI26" s="72">
        <v>115</v>
      </c>
      <c r="AJ26" s="73">
        <v>0</v>
      </c>
      <c r="AK26" s="72">
        <v>0</v>
      </c>
      <c r="AL26" s="73">
        <v>0</v>
      </c>
      <c r="AM26" s="74">
        <v>0</v>
      </c>
    </row>
    <row r="27" spans="2:39">
      <c r="B27" s="71">
        <v>1996</v>
      </c>
      <c r="C27" s="72">
        <v>55</v>
      </c>
      <c r="D27" s="73">
        <v>0</v>
      </c>
      <c r="E27" s="74">
        <v>0</v>
      </c>
      <c r="F27" s="71">
        <v>2071</v>
      </c>
      <c r="G27" s="72">
        <v>88</v>
      </c>
      <c r="H27" s="73">
        <v>0</v>
      </c>
      <c r="I27" s="72">
        <v>0</v>
      </c>
      <c r="J27" s="73">
        <v>0</v>
      </c>
      <c r="K27" s="72">
        <v>0</v>
      </c>
      <c r="L27" s="73">
        <v>0</v>
      </c>
      <c r="M27" s="72">
        <v>0</v>
      </c>
      <c r="N27" s="73">
        <v>0</v>
      </c>
      <c r="O27" s="74">
        <v>0</v>
      </c>
      <c r="P27" s="71">
        <v>2195</v>
      </c>
      <c r="Q27" s="72">
        <v>140</v>
      </c>
      <c r="R27" s="73">
        <v>0</v>
      </c>
      <c r="S27" s="72">
        <v>0</v>
      </c>
      <c r="T27" s="73">
        <v>0</v>
      </c>
      <c r="U27" s="72">
        <v>0</v>
      </c>
      <c r="V27" s="73">
        <v>0</v>
      </c>
      <c r="W27" s="74">
        <v>0</v>
      </c>
      <c r="X27" s="71">
        <v>0</v>
      </c>
      <c r="Y27" s="72">
        <v>0</v>
      </c>
      <c r="Z27" s="73">
        <v>0</v>
      </c>
      <c r="AA27" s="72">
        <v>0</v>
      </c>
      <c r="AB27" s="76">
        <v>2177</v>
      </c>
      <c r="AC27" s="72">
        <v>100</v>
      </c>
      <c r="AD27" s="73">
        <v>0</v>
      </c>
      <c r="AE27" s="72">
        <v>0</v>
      </c>
      <c r="AF27" s="73">
        <v>0</v>
      </c>
      <c r="AG27" s="74">
        <v>0</v>
      </c>
      <c r="AH27" s="76">
        <v>2379</v>
      </c>
      <c r="AI27" s="72">
        <v>70</v>
      </c>
      <c r="AJ27" s="73">
        <v>0</v>
      </c>
      <c r="AK27" s="72">
        <v>0</v>
      </c>
      <c r="AL27" s="73">
        <v>0</v>
      </c>
      <c r="AM27" s="74">
        <v>0</v>
      </c>
    </row>
    <row r="28" spans="2:39">
      <c r="B28" s="71">
        <v>1990</v>
      </c>
      <c r="C28" s="72">
        <v>50</v>
      </c>
      <c r="D28" s="73">
        <v>0</v>
      </c>
      <c r="E28" s="74">
        <v>0</v>
      </c>
      <c r="F28" s="71">
        <v>2065</v>
      </c>
      <c r="G28" s="72">
        <v>108</v>
      </c>
      <c r="H28" s="73">
        <v>0</v>
      </c>
      <c r="I28" s="72">
        <v>0</v>
      </c>
      <c r="J28" s="73">
        <v>0</v>
      </c>
      <c r="K28" s="72">
        <v>0</v>
      </c>
      <c r="L28" s="73">
        <v>0</v>
      </c>
      <c r="M28" s="72">
        <v>0</v>
      </c>
      <c r="N28" s="73">
        <v>0</v>
      </c>
      <c r="O28" s="74">
        <v>0</v>
      </c>
      <c r="P28" s="71">
        <v>2192</v>
      </c>
      <c r="Q28" s="72">
        <v>75</v>
      </c>
      <c r="R28" s="73">
        <v>0</v>
      </c>
      <c r="S28" s="72">
        <v>0</v>
      </c>
      <c r="T28" s="73">
        <v>0</v>
      </c>
      <c r="U28" s="72">
        <v>0</v>
      </c>
      <c r="V28" s="73">
        <v>0</v>
      </c>
      <c r="W28" s="74">
        <v>0</v>
      </c>
      <c r="X28" s="71">
        <v>0</v>
      </c>
      <c r="Y28" s="72">
        <v>0</v>
      </c>
      <c r="Z28" s="73">
        <v>0</v>
      </c>
      <c r="AA28" s="72">
        <v>0</v>
      </c>
      <c r="AB28" s="76">
        <v>2266</v>
      </c>
      <c r="AC28" s="72">
        <v>105</v>
      </c>
      <c r="AD28" s="73">
        <v>0</v>
      </c>
      <c r="AE28" s="72">
        <v>0</v>
      </c>
      <c r="AF28" s="73">
        <v>0</v>
      </c>
      <c r="AG28" s="74">
        <v>0</v>
      </c>
      <c r="AH28" s="76">
        <v>2396</v>
      </c>
      <c r="AI28" s="72">
        <v>60</v>
      </c>
      <c r="AJ28" s="73">
        <v>0</v>
      </c>
      <c r="AK28" s="72">
        <v>0</v>
      </c>
      <c r="AL28" s="73">
        <v>0</v>
      </c>
      <c r="AM28" s="74">
        <v>0</v>
      </c>
    </row>
    <row r="29" spans="2:39">
      <c r="B29" s="71">
        <v>1987</v>
      </c>
      <c r="C29" s="72">
        <v>45</v>
      </c>
      <c r="D29" s="73">
        <v>0</v>
      </c>
      <c r="E29" s="74">
        <v>0</v>
      </c>
      <c r="F29" s="71">
        <v>2062</v>
      </c>
      <c r="G29" s="72">
        <v>140</v>
      </c>
      <c r="H29" s="73">
        <v>0</v>
      </c>
      <c r="I29" s="72">
        <v>0</v>
      </c>
      <c r="J29" s="73">
        <v>0</v>
      </c>
      <c r="K29" s="72">
        <v>0</v>
      </c>
      <c r="L29" s="73">
        <v>0</v>
      </c>
      <c r="M29" s="72">
        <v>0</v>
      </c>
      <c r="N29" s="73">
        <v>0</v>
      </c>
      <c r="O29" s="74">
        <v>0</v>
      </c>
      <c r="P29" s="71">
        <v>2197</v>
      </c>
      <c r="Q29" s="72">
        <v>84</v>
      </c>
      <c r="R29" s="73">
        <v>0</v>
      </c>
      <c r="S29" s="72">
        <v>0</v>
      </c>
      <c r="T29" s="73">
        <v>0</v>
      </c>
      <c r="U29" s="72">
        <v>0</v>
      </c>
      <c r="V29" s="73">
        <v>0</v>
      </c>
      <c r="W29" s="74">
        <v>0</v>
      </c>
      <c r="X29" s="71">
        <v>0</v>
      </c>
      <c r="Y29" s="72">
        <v>0</v>
      </c>
      <c r="Z29" s="73">
        <v>0</v>
      </c>
      <c r="AA29" s="72">
        <v>0</v>
      </c>
      <c r="AB29" s="76">
        <v>2268</v>
      </c>
      <c r="AC29" s="72">
        <v>105</v>
      </c>
      <c r="AD29" s="73">
        <v>0</v>
      </c>
      <c r="AE29" s="72">
        <v>0</v>
      </c>
      <c r="AF29" s="73">
        <v>0</v>
      </c>
      <c r="AG29" s="74">
        <v>0</v>
      </c>
      <c r="AH29" s="76">
        <v>2387</v>
      </c>
      <c r="AI29" s="72">
        <v>130</v>
      </c>
      <c r="AJ29" s="73">
        <v>0</v>
      </c>
      <c r="AK29" s="72">
        <v>0</v>
      </c>
      <c r="AL29" s="73">
        <v>0</v>
      </c>
      <c r="AM29" s="74">
        <v>0</v>
      </c>
    </row>
    <row r="30" spans="2:39">
      <c r="B30" s="71">
        <v>1964</v>
      </c>
      <c r="C30" s="72">
        <v>90</v>
      </c>
      <c r="D30" s="73">
        <v>0</v>
      </c>
      <c r="E30" s="74">
        <v>0</v>
      </c>
      <c r="F30" s="71">
        <v>2052</v>
      </c>
      <c r="G30" s="72">
        <v>25</v>
      </c>
      <c r="H30" s="73">
        <v>0</v>
      </c>
      <c r="I30" s="72">
        <v>0</v>
      </c>
      <c r="J30" s="73">
        <v>0</v>
      </c>
      <c r="K30" s="72">
        <v>0</v>
      </c>
      <c r="L30" s="73">
        <v>0</v>
      </c>
      <c r="M30" s="72">
        <v>0</v>
      </c>
      <c r="N30" s="73">
        <v>0</v>
      </c>
      <c r="O30" s="74">
        <v>0</v>
      </c>
      <c r="P30" s="71">
        <v>2228</v>
      </c>
      <c r="Q30" s="72">
        <v>108</v>
      </c>
      <c r="R30" s="73">
        <v>0</v>
      </c>
      <c r="S30" s="72">
        <v>0</v>
      </c>
      <c r="T30" s="73">
        <v>0</v>
      </c>
      <c r="U30" s="72">
        <v>0</v>
      </c>
      <c r="V30" s="73">
        <v>0</v>
      </c>
      <c r="W30" s="74">
        <v>0</v>
      </c>
      <c r="X30" s="71">
        <v>0</v>
      </c>
      <c r="Y30" s="72">
        <v>0</v>
      </c>
      <c r="Z30" s="73">
        <v>0</v>
      </c>
      <c r="AA30" s="72">
        <v>0</v>
      </c>
      <c r="AB30" s="76">
        <v>2284</v>
      </c>
      <c r="AC30" s="72">
        <v>90</v>
      </c>
      <c r="AD30" s="73">
        <v>0</v>
      </c>
      <c r="AE30" s="72">
        <v>0</v>
      </c>
      <c r="AF30" s="73">
        <v>0</v>
      </c>
      <c r="AG30" s="74">
        <v>0</v>
      </c>
      <c r="AH30" s="76">
        <v>2384</v>
      </c>
      <c r="AI30" s="72">
        <v>125</v>
      </c>
      <c r="AJ30" s="73">
        <v>0</v>
      </c>
      <c r="AK30" s="72">
        <v>0</v>
      </c>
      <c r="AL30" s="73">
        <v>0</v>
      </c>
      <c r="AM30" s="74">
        <v>0</v>
      </c>
    </row>
    <row r="31" spans="2:39">
      <c r="B31" s="71">
        <v>1956</v>
      </c>
      <c r="C31" s="72">
        <v>80</v>
      </c>
      <c r="D31" s="73">
        <v>0</v>
      </c>
      <c r="E31" s="74">
        <v>0</v>
      </c>
      <c r="F31" s="71">
        <v>2055</v>
      </c>
      <c r="G31" s="72">
        <v>15</v>
      </c>
      <c r="H31" s="73">
        <v>0</v>
      </c>
      <c r="I31" s="72">
        <v>0</v>
      </c>
      <c r="J31" s="73">
        <v>0</v>
      </c>
      <c r="K31" s="72">
        <v>0</v>
      </c>
      <c r="L31" s="73">
        <v>0</v>
      </c>
      <c r="M31" s="72">
        <v>0</v>
      </c>
      <c r="N31" s="73">
        <v>0</v>
      </c>
      <c r="O31" s="74">
        <v>0</v>
      </c>
      <c r="P31" s="71">
        <v>2174</v>
      </c>
      <c r="Q31" s="72">
        <v>93</v>
      </c>
      <c r="R31" s="73">
        <v>0</v>
      </c>
      <c r="S31" s="72">
        <v>0</v>
      </c>
      <c r="T31" s="73">
        <v>0</v>
      </c>
      <c r="U31" s="72">
        <v>0</v>
      </c>
      <c r="V31" s="73">
        <v>0</v>
      </c>
      <c r="W31" s="74">
        <v>0</v>
      </c>
      <c r="X31" s="71">
        <v>0</v>
      </c>
      <c r="Y31" s="72">
        <v>0</v>
      </c>
      <c r="Z31" s="73">
        <v>0</v>
      </c>
      <c r="AA31" s="72">
        <v>0</v>
      </c>
      <c r="AB31" s="76">
        <v>2170</v>
      </c>
      <c r="AC31" s="72">
        <v>85</v>
      </c>
      <c r="AD31" s="73">
        <v>0</v>
      </c>
      <c r="AE31" s="72">
        <v>0</v>
      </c>
      <c r="AF31" s="73">
        <v>0</v>
      </c>
      <c r="AG31" s="74">
        <v>0</v>
      </c>
      <c r="AH31" s="76">
        <v>2356</v>
      </c>
      <c r="AI31" s="72">
        <v>24</v>
      </c>
      <c r="AJ31" s="73">
        <v>0</v>
      </c>
      <c r="AK31" s="72">
        <v>0</v>
      </c>
      <c r="AL31" s="73">
        <v>0</v>
      </c>
      <c r="AM31" s="74">
        <v>0</v>
      </c>
    </row>
    <row r="32" spans="2:39">
      <c r="B32" s="71">
        <v>1965</v>
      </c>
      <c r="C32" s="72">
        <v>110</v>
      </c>
      <c r="D32" s="73">
        <v>0</v>
      </c>
      <c r="E32" s="74">
        <v>0</v>
      </c>
      <c r="F32" s="71">
        <v>2056</v>
      </c>
      <c r="G32" s="72">
        <v>25</v>
      </c>
      <c r="H32" s="73">
        <v>0</v>
      </c>
      <c r="I32" s="72">
        <v>0</v>
      </c>
      <c r="J32" s="73">
        <v>0</v>
      </c>
      <c r="K32" s="72">
        <v>0</v>
      </c>
      <c r="L32" s="73">
        <v>0</v>
      </c>
      <c r="M32" s="72">
        <v>0</v>
      </c>
      <c r="N32" s="73">
        <v>0</v>
      </c>
      <c r="O32" s="74">
        <v>0</v>
      </c>
      <c r="P32" s="71">
        <v>2209</v>
      </c>
      <c r="Q32" s="72">
        <v>150</v>
      </c>
      <c r="R32" s="73">
        <v>0</v>
      </c>
      <c r="S32" s="72">
        <v>0</v>
      </c>
      <c r="T32" s="73">
        <v>0</v>
      </c>
      <c r="U32" s="72">
        <v>0</v>
      </c>
      <c r="V32" s="73">
        <v>0</v>
      </c>
      <c r="W32" s="74">
        <v>0</v>
      </c>
      <c r="X32" s="71">
        <v>0</v>
      </c>
      <c r="Y32" s="72">
        <v>0</v>
      </c>
      <c r="Z32" s="73">
        <v>0</v>
      </c>
      <c r="AA32" s="72">
        <v>0</v>
      </c>
      <c r="AB32" s="76">
        <v>2282</v>
      </c>
      <c r="AC32" s="72">
        <v>60</v>
      </c>
      <c r="AD32" s="73">
        <v>0</v>
      </c>
      <c r="AE32" s="72">
        <v>0</v>
      </c>
      <c r="AF32" s="73">
        <v>0</v>
      </c>
      <c r="AG32" s="74">
        <v>0</v>
      </c>
      <c r="AH32" s="76">
        <v>2390</v>
      </c>
      <c r="AI32" s="72">
        <v>120</v>
      </c>
      <c r="AJ32" s="73">
        <v>0</v>
      </c>
      <c r="AK32" s="72">
        <v>0</v>
      </c>
      <c r="AL32" s="73">
        <v>0</v>
      </c>
      <c r="AM32" s="74">
        <v>0</v>
      </c>
    </row>
    <row r="33" spans="2:39">
      <c r="B33" s="71">
        <v>1952</v>
      </c>
      <c r="C33" s="72">
        <v>55</v>
      </c>
      <c r="D33" s="73">
        <v>0</v>
      </c>
      <c r="E33" s="74">
        <v>0</v>
      </c>
      <c r="F33" s="71">
        <v>2051</v>
      </c>
      <c r="G33" s="72">
        <v>15</v>
      </c>
      <c r="H33" s="73">
        <v>0</v>
      </c>
      <c r="I33" s="72">
        <v>0</v>
      </c>
      <c r="J33" s="73">
        <v>0</v>
      </c>
      <c r="K33" s="72">
        <v>0</v>
      </c>
      <c r="L33" s="73">
        <v>0</v>
      </c>
      <c r="M33" s="72">
        <v>0</v>
      </c>
      <c r="N33" s="73">
        <v>0</v>
      </c>
      <c r="O33" s="74">
        <v>0</v>
      </c>
      <c r="P33" s="71">
        <v>2201</v>
      </c>
      <c r="Q33" s="72">
        <v>125</v>
      </c>
      <c r="R33" s="73">
        <v>0</v>
      </c>
      <c r="S33" s="72">
        <v>0</v>
      </c>
      <c r="T33" s="73">
        <v>0</v>
      </c>
      <c r="U33" s="72">
        <v>0</v>
      </c>
      <c r="V33" s="73">
        <v>0</v>
      </c>
      <c r="W33" s="74">
        <v>0</v>
      </c>
      <c r="X33" s="71">
        <v>0</v>
      </c>
      <c r="Y33" s="72">
        <v>0</v>
      </c>
      <c r="Z33" s="73">
        <v>0</v>
      </c>
      <c r="AA33" s="72">
        <v>0</v>
      </c>
      <c r="AB33" s="76">
        <v>2283</v>
      </c>
      <c r="AC33" s="72">
        <v>110</v>
      </c>
      <c r="AD33" s="73">
        <v>0</v>
      </c>
      <c r="AE33" s="72">
        <v>0</v>
      </c>
      <c r="AF33" s="73">
        <v>0</v>
      </c>
      <c r="AG33" s="74">
        <v>0</v>
      </c>
      <c r="AH33" s="76">
        <v>2392</v>
      </c>
      <c r="AI33" s="72">
        <v>75</v>
      </c>
      <c r="AJ33" s="73">
        <v>0</v>
      </c>
      <c r="AK33" s="72">
        <v>0</v>
      </c>
      <c r="AL33" s="73">
        <v>0</v>
      </c>
      <c r="AM33" s="74">
        <v>0</v>
      </c>
    </row>
    <row r="34" spans="2:39">
      <c r="B34" s="71">
        <v>1942</v>
      </c>
      <c r="C34" s="72">
        <v>105</v>
      </c>
      <c r="D34" s="73">
        <v>0</v>
      </c>
      <c r="E34" s="74">
        <v>0</v>
      </c>
      <c r="F34" s="71">
        <v>2069</v>
      </c>
      <c r="G34" s="72">
        <v>72</v>
      </c>
      <c r="H34" s="73">
        <v>0</v>
      </c>
      <c r="I34" s="72">
        <v>0</v>
      </c>
      <c r="J34" s="73">
        <v>0</v>
      </c>
      <c r="K34" s="72">
        <v>0</v>
      </c>
      <c r="L34" s="73">
        <v>0</v>
      </c>
      <c r="M34" s="72">
        <v>0</v>
      </c>
      <c r="N34" s="73">
        <v>0</v>
      </c>
      <c r="O34" s="74">
        <v>0</v>
      </c>
      <c r="P34" s="71">
        <v>2202</v>
      </c>
      <c r="Q34" s="72">
        <v>140</v>
      </c>
      <c r="R34" s="73">
        <v>0</v>
      </c>
      <c r="S34" s="72">
        <v>0</v>
      </c>
      <c r="T34" s="73">
        <v>0</v>
      </c>
      <c r="U34" s="72">
        <v>0</v>
      </c>
      <c r="V34" s="73">
        <v>0</v>
      </c>
      <c r="W34" s="74">
        <v>0</v>
      </c>
      <c r="X34" s="71">
        <v>0</v>
      </c>
      <c r="Y34" s="72">
        <v>0</v>
      </c>
      <c r="Z34" s="73">
        <v>0</v>
      </c>
      <c r="AA34" s="72">
        <v>0</v>
      </c>
      <c r="AB34" s="76">
        <v>2169</v>
      </c>
      <c r="AC34" s="72">
        <v>115</v>
      </c>
      <c r="AD34" s="73">
        <v>0</v>
      </c>
      <c r="AE34" s="72">
        <v>0</v>
      </c>
      <c r="AF34" s="73">
        <v>0</v>
      </c>
      <c r="AG34" s="74">
        <v>0</v>
      </c>
      <c r="AH34" s="76">
        <v>2341</v>
      </c>
      <c r="AI34" s="72">
        <v>84</v>
      </c>
      <c r="AJ34" s="73">
        <v>0</v>
      </c>
      <c r="AK34" s="72">
        <v>0</v>
      </c>
      <c r="AL34" s="73">
        <v>0</v>
      </c>
      <c r="AM34" s="74">
        <v>0</v>
      </c>
    </row>
    <row r="35" spans="2:39">
      <c r="B35" s="71">
        <v>1943</v>
      </c>
      <c r="C35" s="72">
        <v>125</v>
      </c>
      <c r="D35" s="73">
        <v>0</v>
      </c>
      <c r="E35" s="74">
        <v>0</v>
      </c>
      <c r="F35" s="71">
        <v>2074</v>
      </c>
      <c r="G35" s="72">
        <v>80</v>
      </c>
      <c r="H35" s="73">
        <v>0</v>
      </c>
      <c r="I35" s="72">
        <v>0</v>
      </c>
      <c r="J35" s="73">
        <v>0</v>
      </c>
      <c r="K35" s="72">
        <v>0</v>
      </c>
      <c r="L35" s="73">
        <v>0</v>
      </c>
      <c r="M35" s="72">
        <v>0</v>
      </c>
      <c r="N35" s="73">
        <v>0</v>
      </c>
      <c r="O35" s="74">
        <v>0</v>
      </c>
      <c r="P35" s="71">
        <v>2225</v>
      </c>
      <c r="Q35" s="72">
        <v>140</v>
      </c>
      <c r="R35" s="73">
        <v>0</v>
      </c>
      <c r="S35" s="72">
        <v>0</v>
      </c>
      <c r="T35" s="73">
        <v>0</v>
      </c>
      <c r="U35" s="72">
        <v>0</v>
      </c>
      <c r="V35" s="73">
        <v>0</v>
      </c>
      <c r="W35" s="74">
        <v>0</v>
      </c>
      <c r="X35" s="71">
        <v>0</v>
      </c>
      <c r="Y35" s="72">
        <v>0</v>
      </c>
      <c r="Z35" s="73">
        <v>0</v>
      </c>
      <c r="AA35" s="72">
        <v>0</v>
      </c>
      <c r="AB35" s="76">
        <v>2168</v>
      </c>
      <c r="AC35" s="72">
        <v>105</v>
      </c>
      <c r="AD35" s="73">
        <v>0</v>
      </c>
      <c r="AE35" s="72">
        <v>0</v>
      </c>
      <c r="AF35" s="73">
        <v>0</v>
      </c>
      <c r="AG35" s="74">
        <v>0</v>
      </c>
      <c r="AH35" s="76">
        <v>2357</v>
      </c>
      <c r="AI35" s="72">
        <v>140</v>
      </c>
      <c r="AJ35" s="73">
        <v>0</v>
      </c>
      <c r="AK35" s="72">
        <v>0</v>
      </c>
      <c r="AL35" s="73">
        <v>0</v>
      </c>
      <c r="AM35" s="74">
        <v>0</v>
      </c>
    </row>
    <row r="36" spans="2:39" ht="15.75" thickBot="1">
      <c r="B36" s="77">
        <v>1970</v>
      </c>
      <c r="C36" s="78">
        <v>145</v>
      </c>
      <c r="D36" s="79">
        <v>0</v>
      </c>
      <c r="E36" s="80">
        <v>0</v>
      </c>
      <c r="F36" s="81">
        <v>2067</v>
      </c>
      <c r="G36" s="82">
        <v>140</v>
      </c>
      <c r="H36" s="73">
        <v>0</v>
      </c>
      <c r="I36" s="72">
        <v>0</v>
      </c>
      <c r="J36" s="73">
        <v>0</v>
      </c>
      <c r="K36" s="72">
        <v>0</v>
      </c>
      <c r="L36" s="73">
        <v>0</v>
      </c>
      <c r="M36" s="72">
        <v>0</v>
      </c>
      <c r="N36" s="73">
        <v>0</v>
      </c>
      <c r="O36" s="74">
        <v>0</v>
      </c>
      <c r="P36" s="77">
        <v>0</v>
      </c>
      <c r="Q36" s="78">
        <v>0</v>
      </c>
      <c r="R36" s="79">
        <v>0</v>
      </c>
      <c r="S36" s="78">
        <v>0</v>
      </c>
      <c r="T36" s="79">
        <v>0</v>
      </c>
      <c r="U36" s="78">
        <v>0</v>
      </c>
      <c r="V36" s="79">
        <v>0</v>
      </c>
      <c r="W36" s="80">
        <v>0</v>
      </c>
      <c r="X36" s="77">
        <v>0</v>
      </c>
      <c r="Y36" s="78">
        <v>0</v>
      </c>
      <c r="Z36" s="79">
        <v>0</v>
      </c>
      <c r="AA36" s="78">
        <v>0</v>
      </c>
      <c r="AB36" s="83">
        <v>2278</v>
      </c>
      <c r="AC36" s="78">
        <v>230</v>
      </c>
      <c r="AD36" s="79">
        <v>0</v>
      </c>
      <c r="AE36" s="78">
        <v>0</v>
      </c>
      <c r="AF36" s="79">
        <v>0</v>
      </c>
      <c r="AG36" s="80">
        <v>0</v>
      </c>
      <c r="AH36" s="84">
        <v>2391</v>
      </c>
      <c r="AI36" s="82">
        <v>75</v>
      </c>
      <c r="AJ36" s="85">
        <v>0</v>
      </c>
      <c r="AK36" s="82">
        <v>0</v>
      </c>
      <c r="AL36" s="79">
        <v>0</v>
      </c>
      <c r="AM36" s="80">
        <v>0</v>
      </c>
    </row>
    <row r="37" spans="2:39" ht="19.5" thickBot="1">
      <c r="B37" s="237">
        <f>SUM(C5:C36,E5:E36)</f>
        <v>4016</v>
      </c>
      <c r="C37" s="247"/>
      <c r="D37" s="247"/>
      <c r="E37" s="238"/>
      <c r="F37" s="212">
        <f>SUM(G5:G36)+SUM(I5:I36)</f>
        <v>5773</v>
      </c>
      <c r="G37" s="213"/>
      <c r="H37" s="213"/>
      <c r="I37" s="214"/>
      <c r="J37" s="212">
        <f>SUM(K5:K36)</f>
        <v>384</v>
      </c>
      <c r="K37" s="214"/>
      <c r="L37" s="212">
        <f>SUM(M5:M36)</f>
        <v>384</v>
      </c>
      <c r="M37" s="214"/>
      <c r="N37" s="213">
        <f>SUM(O5:O36)</f>
        <v>140</v>
      </c>
      <c r="O37" s="214"/>
      <c r="P37" s="249">
        <f>SUM(Q5:Q36)</f>
        <v>4450</v>
      </c>
      <c r="Q37" s="250"/>
      <c r="R37" s="248">
        <f>SUM(S5:S36)</f>
        <v>198</v>
      </c>
      <c r="S37" s="250"/>
      <c r="T37" s="248">
        <f t="shared" ref="T37" si="0">SUM(U5:U36)</f>
        <v>198</v>
      </c>
      <c r="U37" s="250"/>
      <c r="V37" s="248">
        <f t="shared" ref="V37" si="1">SUM(W5:W36)</f>
        <v>504</v>
      </c>
      <c r="W37" s="250"/>
      <c r="X37" s="248">
        <f>SUM(Y5:Y36)</f>
        <v>885</v>
      </c>
      <c r="Y37" s="250"/>
      <c r="Z37" s="248">
        <f>SUM(AA5:AA36)</f>
        <v>885</v>
      </c>
      <c r="AA37" s="250"/>
      <c r="AB37" s="248">
        <f>SUM(AC5:AC36)+SUM(AE5:AE36)</f>
        <v>4721</v>
      </c>
      <c r="AC37" s="249"/>
      <c r="AD37" s="249"/>
      <c r="AE37" s="250"/>
      <c r="AF37" s="248">
        <f t="shared" ref="AF37" si="2">SUM(AG5:AG36)</f>
        <v>657</v>
      </c>
      <c r="AG37" s="250"/>
      <c r="AH37" s="212">
        <f>SUM(AI5:AI36)+SUM(AK5:AK36)</f>
        <v>4907</v>
      </c>
      <c r="AI37" s="213"/>
      <c r="AJ37" s="213"/>
      <c r="AK37" s="214"/>
      <c r="AL37" s="248">
        <f t="shared" ref="AL37" si="3">SUM(AM5:AM36)</f>
        <v>140</v>
      </c>
      <c r="AM37" s="250"/>
    </row>
    <row r="38" spans="2:39" ht="15.75" thickBot="1">
      <c r="M38" s="239">
        <f>SUM(F37:O37)</f>
        <v>6681</v>
      </c>
      <c r="N38" s="239"/>
      <c r="U38" s="239">
        <f>SUM(P37:W37)</f>
        <v>5350</v>
      </c>
      <c r="V38" s="239"/>
      <c r="AD38" s="239">
        <f>SUM(X37:AG37)</f>
        <v>7148</v>
      </c>
      <c r="AE38" s="239"/>
      <c r="AK38" s="239">
        <f>SUM(AH37:AM37)</f>
        <v>5047</v>
      </c>
      <c r="AL38" s="239"/>
    </row>
    <row r="39" spans="2:39" ht="15" customHeight="1">
      <c r="F39" s="171" t="s">
        <v>78</v>
      </c>
      <c r="G39" s="172"/>
      <c r="H39" s="172"/>
      <c r="I39" s="172"/>
      <c r="J39" s="172"/>
      <c r="K39" s="172"/>
      <c r="L39" s="172"/>
      <c r="M39" s="172"/>
      <c r="N39" s="172"/>
      <c r="O39" s="172"/>
      <c r="P39" s="172"/>
      <c r="Q39" s="172"/>
      <c r="R39" s="172"/>
      <c r="S39" s="172"/>
      <c r="T39" s="172"/>
      <c r="U39" s="172"/>
      <c r="V39" s="172"/>
      <c r="W39" s="172"/>
      <c r="X39" s="172"/>
      <c r="Y39" s="173"/>
    </row>
    <row r="40" spans="2:39" ht="15.75" customHeight="1" thickBot="1">
      <c r="F40" s="174"/>
      <c r="G40" s="175"/>
      <c r="H40" s="175"/>
      <c r="I40" s="175"/>
      <c r="J40" s="175"/>
      <c r="K40" s="175"/>
      <c r="L40" s="175"/>
      <c r="M40" s="175"/>
      <c r="N40" s="175"/>
      <c r="O40" s="175"/>
      <c r="P40" s="175"/>
      <c r="Q40" s="175"/>
      <c r="R40" s="175"/>
      <c r="S40" s="175"/>
      <c r="T40" s="175"/>
      <c r="U40" s="175"/>
      <c r="V40" s="175"/>
      <c r="W40" s="175"/>
      <c r="X40" s="175"/>
      <c r="Y40" s="176"/>
    </row>
    <row r="41" spans="2:39" ht="34.5" thickBot="1">
      <c r="C41" s="1"/>
      <c r="D41" s="1"/>
      <c r="E41" s="1"/>
      <c r="F41" s="222" t="s">
        <v>10</v>
      </c>
      <c r="G41" s="223"/>
      <c r="H41" s="223"/>
      <c r="I41" s="224"/>
      <c r="J41" s="252" t="s">
        <v>33</v>
      </c>
      <c r="K41" s="253"/>
      <c r="L41" s="253"/>
      <c r="M41" s="254"/>
      <c r="N41" s="252" t="s">
        <v>59</v>
      </c>
      <c r="O41" s="253"/>
      <c r="P41" s="253"/>
      <c r="Q41" s="254"/>
      <c r="R41" s="252" t="s">
        <v>84</v>
      </c>
      <c r="S41" s="253"/>
      <c r="T41" s="253"/>
      <c r="U41" s="254"/>
      <c r="V41" s="252" t="s">
        <v>85</v>
      </c>
      <c r="W41" s="253"/>
      <c r="X41" s="253"/>
      <c r="Y41" s="254"/>
      <c r="AC41" s="111">
        <f>SUM(B37:AM37)</f>
        <v>28242</v>
      </c>
      <c r="AD41" s="111"/>
      <c r="AE41" s="111"/>
    </row>
    <row r="42" spans="2:39" ht="34.5" thickBot="1">
      <c r="C42" s="204" t="s">
        <v>1</v>
      </c>
      <c r="D42" s="205"/>
      <c r="E42" s="206"/>
      <c r="F42" s="163">
        <f>J37+R37+X37</f>
        <v>1467</v>
      </c>
      <c r="G42" s="164"/>
      <c r="H42" s="164"/>
      <c r="I42" s="165"/>
      <c r="J42" s="134">
        <f>B37+F37+P37+AB37+AH37</f>
        <v>23867</v>
      </c>
      <c r="K42" s="135"/>
      <c r="L42" s="135"/>
      <c r="M42" s="136"/>
      <c r="N42" s="134">
        <f>N37+V37+AF37</f>
        <v>1301</v>
      </c>
      <c r="O42" s="135"/>
      <c r="P42" s="135"/>
      <c r="Q42" s="136"/>
      <c r="R42" s="134">
        <f>L37+T37+Z37</f>
        <v>1467</v>
      </c>
      <c r="S42" s="135"/>
      <c r="T42" s="135"/>
      <c r="U42" s="136"/>
      <c r="V42" s="134">
        <f>AL37</f>
        <v>140</v>
      </c>
      <c r="W42" s="135"/>
      <c r="X42" s="135"/>
      <c r="Y42" s="136"/>
      <c r="AC42" s="111">
        <f>SUM(F42:Y42)</f>
        <v>28242</v>
      </c>
      <c r="AD42" s="111"/>
      <c r="AE42" s="111">
        <f>SUM(F42:Q42)</f>
        <v>26635</v>
      </c>
    </row>
    <row r="43" spans="2:39" ht="34.5" thickBot="1">
      <c r="C43" s="204" t="s">
        <v>2</v>
      </c>
      <c r="D43" s="205"/>
      <c r="E43" s="206"/>
      <c r="F43" s="186">
        <f>F42*120</f>
        <v>176040</v>
      </c>
      <c r="G43" s="187"/>
      <c r="H43" s="187"/>
      <c r="I43" s="188"/>
      <c r="J43" s="134">
        <f>J42*160</f>
        <v>3818720</v>
      </c>
      <c r="K43" s="135"/>
      <c r="L43" s="135"/>
      <c r="M43" s="136"/>
      <c r="N43" s="134">
        <f>N42*115</f>
        <v>149615</v>
      </c>
      <c r="O43" s="135"/>
      <c r="P43" s="135"/>
      <c r="Q43" s="136"/>
      <c r="R43" s="134">
        <f>R42*80</f>
        <v>117360</v>
      </c>
      <c r="S43" s="135"/>
      <c r="T43" s="135"/>
      <c r="U43" s="136"/>
      <c r="V43" s="134">
        <f>V42*80</f>
        <v>11200</v>
      </c>
      <c r="W43" s="135"/>
      <c r="X43" s="135"/>
      <c r="Y43" s="136"/>
    </row>
    <row r="44" spans="2:39">
      <c r="C44" s="192" t="s">
        <v>3</v>
      </c>
      <c r="D44" s="193"/>
      <c r="E44" s="193"/>
      <c r="F44" s="193"/>
      <c r="G44" s="194"/>
      <c r="H44" s="198">
        <f>SUM(F43:Y43)</f>
        <v>4272935</v>
      </c>
      <c r="I44" s="199"/>
      <c r="J44" s="199"/>
      <c r="K44" s="199"/>
      <c r="L44" s="199"/>
      <c r="M44" s="200"/>
    </row>
    <row r="45" spans="2:39" ht="15.75" thickBot="1">
      <c r="C45" s="195"/>
      <c r="D45" s="196"/>
      <c r="E45" s="196"/>
      <c r="F45" s="196"/>
      <c r="G45" s="197"/>
      <c r="H45" s="201"/>
      <c r="I45" s="202"/>
      <c r="J45" s="202"/>
      <c r="K45" s="202"/>
      <c r="L45" s="202"/>
      <c r="M45" s="203"/>
    </row>
    <row r="46" spans="2:39" ht="15.75" thickBot="1">
      <c r="C46" s="192" t="s">
        <v>79</v>
      </c>
      <c r="D46" s="193"/>
      <c r="E46" s="193"/>
      <c r="F46" s="193"/>
      <c r="G46" s="194"/>
      <c r="H46" s="198">
        <v>2311915</v>
      </c>
      <c r="I46" s="199"/>
      <c r="J46" s="199"/>
      <c r="K46" s="199"/>
      <c r="L46" s="199"/>
      <c r="M46" s="200"/>
    </row>
    <row r="47" spans="2:39" ht="21.75" thickBot="1">
      <c r="C47" s="195"/>
      <c r="D47" s="196"/>
      <c r="E47" s="196"/>
      <c r="F47" s="196"/>
      <c r="G47" s="197"/>
      <c r="H47" s="201"/>
      <c r="I47" s="202"/>
      <c r="J47" s="202"/>
      <c r="K47" s="202"/>
      <c r="L47" s="202"/>
      <c r="M47" s="203"/>
      <c r="S47" s="234" t="s">
        <v>14</v>
      </c>
      <c r="T47" s="235"/>
      <c r="U47" s="235"/>
      <c r="V47" s="235"/>
      <c r="W47" s="235"/>
      <c r="X47" s="236"/>
    </row>
    <row r="48" spans="2:39" ht="21">
      <c r="C48" s="192" t="s">
        <v>21</v>
      </c>
      <c r="D48" s="193"/>
      <c r="E48" s="193"/>
      <c r="F48" s="193"/>
      <c r="G48" s="194"/>
      <c r="H48" s="198">
        <f>82000+725000</f>
        <v>807000</v>
      </c>
      <c r="I48" s="199"/>
      <c r="J48" s="199"/>
      <c r="K48" s="199"/>
      <c r="L48" s="199"/>
      <c r="M48" s="200"/>
      <c r="S48" s="231" t="s">
        <v>86</v>
      </c>
      <c r="T48" s="231"/>
      <c r="U48" s="231"/>
      <c r="V48" s="184">
        <v>82000</v>
      </c>
      <c r="W48" s="184"/>
      <c r="X48" s="184"/>
    </row>
    <row r="49" spans="3:26" ht="21.75" thickBot="1">
      <c r="C49" s="195"/>
      <c r="D49" s="196"/>
      <c r="E49" s="196"/>
      <c r="F49" s="196"/>
      <c r="G49" s="197"/>
      <c r="H49" s="201"/>
      <c r="I49" s="202"/>
      <c r="J49" s="202"/>
      <c r="K49" s="202"/>
      <c r="L49" s="202"/>
      <c r="M49" s="203"/>
      <c r="S49" s="231" t="s">
        <v>36</v>
      </c>
      <c r="T49" s="231"/>
      <c r="U49" s="231"/>
      <c r="V49" s="184">
        <v>725000</v>
      </c>
      <c r="W49" s="184"/>
      <c r="X49" s="184"/>
    </row>
    <row r="50" spans="3:26" ht="21">
      <c r="C50" s="192" t="s">
        <v>22</v>
      </c>
      <c r="D50" s="193"/>
      <c r="E50" s="193"/>
      <c r="F50" s="193"/>
      <c r="G50" s="194"/>
      <c r="H50" s="198">
        <f>H44-H46-H48</f>
        <v>1154020</v>
      </c>
      <c r="I50" s="199"/>
      <c r="J50" s="199"/>
      <c r="K50" s="199"/>
      <c r="L50" s="199"/>
      <c r="M50" s="200"/>
      <c r="S50" s="232" t="s">
        <v>3</v>
      </c>
      <c r="T50" s="232"/>
      <c r="U50" s="232"/>
      <c r="V50" s="233">
        <f>SUM(V48:X49)</f>
        <v>807000</v>
      </c>
      <c r="W50" s="233"/>
      <c r="X50" s="233"/>
    </row>
    <row r="51" spans="3:26" ht="15.75" thickBot="1">
      <c r="C51" s="195"/>
      <c r="D51" s="196"/>
      <c r="E51" s="196"/>
      <c r="F51" s="196"/>
      <c r="G51" s="197"/>
      <c r="H51" s="201"/>
      <c r="I51" s="202"/>
      <c r="J51" s="202"/>
      <c r="K51" s="202"/>
      <c r="L51" s="202"/>
      <c r="M51" s="203"/>
    </row>
    <row r="52" spans="3:26" ht="15.75" thickBot="1">
      <c r="C52" s="10"/>
      <c r="D52" s="10"/>
      <c r="E52" s="10"/>
      <c r="F52" s="10"/>
      <c r="G52" s="10"/>
      <c r="H52" s="10"/>
      <c r="I52" s="10"/>
      <c r="J52" s="10"/>
      <c r="K52" s="10"/>
      <c r="P52" s="308" t="s">
        <v>81</v>
      </c>
      <c r="Q52" s="309"/>
      <c r="R52" s="309"/>
      <c r="S52" s="309"/>
      <c r="T52" s="310"/>
      <c r="U52" s="259">
        <v>2311915</v>
      </c>
      <c r="V52" s="260"/>
      <c r="W52" s="260"/>
      <c r="X52" s="260"/>
      <c r="Y52" s="260"/>
      <c r="Z52" s="261"/>
    </row>
    <row r="53" spans="3:26" ht="15.75" thickBot="1">
      <c r="C53" s="113" t="s">
        <v>15</v>
      </c>
      <c r="D53" s="114"/>
      <c r="E53" s="114"/>
      <c r="F53" s="114"/>
      <c r="G53" s="115"/>
      <c r="H53" s="225">
        <v>1154000</v>
      </c>
      <c r="I53" s="226"/>
      <c r="J53" s="226"/>
      <c r="K53" s="226"/>
      <c r="L53" s="226"/>
      <c r="M53" s="227"/>
      <c r="P53" s="311"/>
      <c r="Q53" s="312"/>
      <c r="R53" s="312"/>
      <c r="S53" s="312"/>
      <c r="T53" s="313"/>
      <c r="U53" s="262"/>
      <c r="V53" s="263"/>
      <c r="W53" s="263"/>
      <c r="X53" s="263"/>
      <c r="Y53" s="263"/>
      <c r="Z53" s="264"/>
    </row>
    <row r="54" spans="3:26" ht="15.75" thickBot="1">
      <c r="C54" s="116"/>
      <c r="D54" s="117"/>
      <c r="E54" s="117"/>
      <c r="F54" s="117"/>
      <c r="G54" s="118"/>
      <c r="H54" s="228"/>
      <c r="I54" s="229"/>
      <c r="J54" s="229"/>
      <c r="K54" s="229"/>
      <c r="L54" s="229"/>
      <c r="M54" s="230"/>
      <c r="P54" s="314" t="s">
        <v>82</v>
      </c>
      <c r="Q54" s="315"/>
      <c r="R54" s="315"/>
      <c r="S54" s="315"/>
      <c r="T54" s="316"/>
      <c r="U54" s="259">
        <v>2311915</v>
      </c>
      <c r="V54" s="260"/>
      <c r="W54" s="260"/>
      <c r="X54" s="260"/>
      <c r="Y54" s="260"/>
      <c r="Z54" s="261"/>
    </row>
    <row r="55" spans="3:26" ht="15.75" thickBot="1">
      <c r="C55" s="113" t="s">
        <v>16</v>
      </c>
      <c r="D55" s="114"/>
      <c r="E55" s="114"/>
      <c r="F55" s="114"/>
      <c r="G55" s="115"/>
      <c r="H55" s="225">
        <v>0</v>
      </c>
      <c r="I55" s="226"/>
      <c r="J55" s="226"/>
      <c r="K55" s="226"/>
      <c r="L55" s="226"/>
      <c r="M55" s="227"/>
      <c r="P55" s="317"/>
      <c r="Q55" s="318"/>
      <c r="R55" s="318"/>
      <c r="S55" s="318"/>
      <c r="T55" s="319"/>
      <c r="U55" s="262"/>
      <c r="V55" s="263"/>
      <c r="W55" s="263"/>
      <c r="X55" s="263"/>
      <c r="Y55" s="263"/>
      <c r="Z55" s="264"/>
    </row>
    <row r="56" spans="3:26" ht="15.75" thickBot="1">
      <c r="C56" s="116"/>
      <c r="D56" s="117"/>
      <c r="E56" s="117"/>
      <c r="F56" s="117"/>
      <c r="G56" s="118"/>
      <c r="H56" s="228"/>
      <c r="I56" s="229"/>
      <c r="J56" s="229"/>
      <c r="K56" s="229"/>
      <c r="L56" s="229"/>
      <c r="M56" s="230"/>
      <c r="P56" s="265" t="s">
        <v>80</v>
      </c>
      <c r="Q56" s="266"/>
      <c r="R56" s="266"/>
      <c r="S56" s="266"/>
      <c r="T56" s="267"/>
      <c r="U56" s="259">
        <v>0</v>
      </c>
      <c r="V56" s="260"/>
      <c r="W56" s="260"/>
      <c r="X56" s="260"/>
      <c r="Y56" s="260"/>
      <c r="Z56" s="261"/>
    </row>
    <row r="57" spans="3:26" ht="15.75" thickBot="1">
      <c r="P57" s="268"/>
      <c r="Q57" s="269"/>
      <c r="R57" s="269"/>
      <c r="S57" s="269"/>
      <c r="T57" s="270"/>
      <c r="U57" s="262"/>
      <c r="V57" s="263"/>
      <c r="W57" s="263"/>
      <c r="X57" s="263"/>
      <c r="Y57" s="263"/>
      <c r="Z57" s="264"/>
    </row>
  </sheetData>
  <mergeCells count="85">
    <mergeCell ref="P4:Q4"/>
    <mergeCell ref="F4:I4"/>
    <mergeCell ref="AD38:AE38"/>
    <mergeCell ref="AF4:AG4"/>
    <mergeCell ref="AF37:AG37"/>
    <mergeCell ref="P37:Q37"/>
    <mergeCell ref="R37:S37"/>
    <mergeCell ref="R4:S4"/>
    <mergeCell ref="U38:V38"/>
    <mergeCell ref="X2:AG2"/>
    <mergeCell ref="AB37:AE37"/>
    <mergeCell ref="AB4:AE4"/>
    <mergeCell ref="X4:Y4"/>
    <mergeCell ref="Z4:AA4"/>
    <mergeCell ref="X37:Y37"/>
    <mergeCell ref="Z37:AA37"/>
    <mergeCell ref="B2:E2"/>
    <mergeCell ref="B37:E37"/>
    <mergeCell ref="B4:E4"/>
    <mergeCell ref="L4:M4"/>
    <mergeCell ref="N4:O4"/>
    <mergeCell ref="F37:I37"/>
    <mergeCell ref="L37:M37"/>
    <mergeCell ref="N37:O37"/>
    <mergeCell ref="J37:K37"/>
    <mergeCell ref="F2:O2"/>
    <mergeCell ref="J4:K4"/>
    <mergeCell ref="R41:U41"/>
    <mergeCell ref="R42:U42"/>
    <mergeCell ref="J41:M41"/>
    <mergeCell ref="C43:E43"/>
    <mergeCell ref="J43:M43"/>
    <mergeCell ref="N43:Q43"/>
    <mergeCell ref="N41:Q41"/>
    <mergeCell ref="C42:E42"/>
    <mergeCell ref="J42:M42"/>
    <mergeCell ref="N42:Q42"/>
    <mergeCell ref="F41:I41"/>
    <mergeCell ref="F42:I42"/>
    <mergeCell ref="C44:G45"/>
    <mergeCell ref="H44:M45"/>
    <mergeCell ref="F43:I43"/>
    <mergeCell ref="H48:M49"/>
    <mergeCell ref="U52:Z53"/>
    <mergeCell ref="R43:U43"/>
    <mergeCell ref="V43:Y43"/>
    <mergeCell ref="U54:Z55"/>
    <mergeCell ref="P56:T57"/>
    <mergeCell ref="U56:Z57"/>
    <mergeCell ref="S48:U48"/>
    <mergeCell ref="V48:X48"/>
    <mergeCell ref="S49:U49"/>
    <mergeCell ref="V49:X49"/>
    <mergeCell ref="AC41:AE41"/>
    <mergeCell ref="AC42:AE42"/>
    <mergeCell ref="C55:G56"/>
    <mergeCell ref="H55:M56"/>
    <mergeCell ref="P52:T53"/>
    <mergeCell ref="C50:G51"/>
    <mergeCell ref="H50:M51"/>
    <mergeCell ref="S50:U50"/>
    <mergeCell ref="V50:X50"/>
    <mergeCell ref="C53:G54"/>
    <mergeCell ref="H53:M54"/>
    <mergeCell ref="C46:G47"/>
    <mergeCell ref="H46:M47"/>
    <mergeCell ref="S47:X47"/>
    <mergeCell ref="C48:G49"/>
    <mergeCell ref="P54:T55"/>
    <mergeCell ref="AH2:AM2"/>
    <mergeCell ref="B1:AM1"/>
    <mergeCell ref="AK38:AL38"/>
    <mergeCell ref="V41:Y41"/>
    <mergeCell ref="V42:Y42"/>
    <mergeCell ref="F39:Y40"/>
    <mergeCell ref="AH4:AK4"/>
    <mergeCell ref="AH37:AK37"/>
    <mergeCell ref="AL4:AM4"/>
    <mergeCell ref="AL37:AM37"/>
    <mergeCell ref="M38:N38"/>
    <mergeCell ref="T4:U4"/>
    <mergeCell ref="V4:W4"/>
    <mergeCell ref="P2:W2"/>
    <mergeCell ref="T37:U37"/>
    <mergeCell ref="V37:W37"/>
  </mergeCells>
  <printOptions horizontalCentered="1" verticalCentered="1"/>
  <pageMargins left="0.19685039370078741" right="0.19685039370078741" top="0.35433070866141736" bottom="0.19685039370078741" header="0.31496062992125984" footer="0.31496062992125984"/>
  <pageSetup paperSize="256" orientation="landscape" horizontalDpi="203" verticalDpi="203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D58"/>
  <sheetViews>
    <sheetView rightToLeft="1" zoomScale="110" zoomScaleNormal="110" workbookViewId="0">
      <pane ySplit="4" topLeftCell="A36" activePane="bottomLeft" state="frozen"/>
      <selection pane="bottomLeft" activeCell="Q48" sqref="Q48"/>
    </sheetView>
  </sheetViews>
  <sheetFormatPr defaultRowHeight="15"/>
  <cols>
    <col min="2" max="39" width="3.85546875" bestFit="1" customWidth="1"/>
  </cols>
  <sheetData>
    <row r="1" spans="2:25" ht="24" customHeight="1" thickBot="1">
      <c r="B1" s="137" t="s">
        <v>87</v>
      </c>
      <c r="C1" s="138"/>
      <c r="D1" s="138"/>
      <c r="E1" s="138"/>
      <c r="F1" s="138"/>
      <c r="G1" s="138"/>
      <c r="H1" s="138"/>
      <c r="I1" s="138"/>
      <c r="J1" s="138"/>
      <c r="K1" s="138"/>
      <c r="L1" s="138"/>
      <c r="M1" s="138"/>
      <c r="N1" s="138"/>
      <c r="O1" s="138"/>
      <c r="P1" s="138"/>
      <c r="Q1" s="138"/>
      <c r="R1" s="138"/>
      <c r="S1" s="138"/>
      <c r="T1" s="138"/>
      <c r="U1" s="138"/>
      <c r="V1" s="138"/>
      <c r="W1" s="138"/>
      <c r="X1" s="138"/>
      <c r="Y1" s="139"/>
    </row>
    <row r="2" spans="2:25" ht="15.75" thickBot="1">
      <c r="B2" s="154" t="s">
        <v>6</v>
      </c>
      <c r="C2" s="162"/>
      <c r="D2" s="162"/>
      <c r="E2" s="155"/>
      <c r="F2" s="154" t="s">
        <v>4</v>
      </c>
      <c r="G2" s="162"/>
      <c r="H2" s="162"/>
      <c r="I2" s="162"/>
      <c r="J2" s="162"/>
      <c r="K2" s="155"/>
      <c r="L2" s="154" t="s">
        <v>18</v>
      </c>
      <c r="M2" s="162"/>
      <c r="N2" s="162"/>
      <c r="O2" s="162"/>
      <c r="P2" s="162"/>
      <c r="Q2" s="155"/>
      <c r="R2" s="154" t="s">
        <v>19</v>
      </c>
      <c r="S2" s="162"/>
      <c r="T2" s="162"/>
      <c r="U2" s="162"/>
      <c r="V2" s="162"/>
      <c r="W2" s="162"/>
      <c r="X2" s="162"/>
      <c r="Y2" s="155"/>
    </row>
    <row r="3" spans="2:25" ht="15.75" thickBot="1">
      <c r="B3" s="11" t="s">
        <v>0</v>
      </c>
      <c r="C3" s="27" t="s">
        <v>1</v>
      </c>
      <c r="D3" s="11" t="s">
        <v>0</v>
      </c>
      <c r="E3" s="27" t="s">
        <v>1</v>
      </c>
      <c r="F3" s="11" t="s">
        <v>0</v>
      </c>
      <c r="G3" s="27" t="s">
        <v>1</v>
      </c>
      <c r="H3" s="13" t="s">
        <v>0</v>
      </c>
      <c r="I3" s="26" t="s">
        <v>1</v>
      </c>
      <c r="J3" s="13" t="s">
        <v>0</v>
      </c>
      <c r="K3" s="31" t="s">
        <v>1</v>
      </c>
      <c r="L3" s="47" t="s">
        <v>0</v>
      </c>
      <c r="M3" s="46" t="s">
        <v>1</v>
      </c>
      <c r="N3" s="45" t="s">
        <v>0</v>
      </c>
      <c r="O3" s="46" t="s">
        <v>1</v>
      </c>
      <c r="P3" s="45" t="s">
        <v>0</v>
      </c>
      <c r="Q3" s="46" t="s">
        <v>1</v>
      </c>
      <c r="R3" s="37" t="s">
        <v>0</v>
      </c>
      <c r="S3" s="38" t="s">
        <v>1</v>
      </c>
      <c r="T3" s="49" t="s">
        <v>0</v>
      </c>
      <c r="U3" s="38" t="s">
        <v>1</v>
      </c>
      <c r="V3" s="49" t="s">
        <v>0</v>
      </c>
      <c r="W3" s="40" t="s">
        <v>1</v>
      </c>
      <c r="X3" s="37" t="s">
        <v>0</v>
      </c>
      <c r="Y3" s="38" t="s">
        <v>1</v>
      </c>
    </row>
    <row r="4" spans="2:25" ht="15.75" thickBot="1">
      <c r="B4" s="244" t="s">
        <v>77</v>
      </c>
      <c r="C4" s="245"/>
      <c r="D4" s="245"/>
      <c r="E4" s="246"/>
      <c r="F4" s="244" t="s">
        <v>77</v>
      </c>
      <c r="G4" s="245"/>
      <c r="H4" s="245"/>
      <c r="I4" s="246"/>
      <c r="J4" s="244" t="s">
        <v>85</v>
      </c>
      <c r="K4" s="246"/>
      <c r="L4" s="244" t="s">
        <v>77</v>
      </c>
      <c r="M4" s="245"/>
      <c r="N4" s="245"/>
      <c r="O4" s="246"/>
      <c r="P4" s="272" t="s">
        <v>91</v>
      </c>
      <c r="Q4" s="256"/>
      <c r="R4" s="244" t="s">
        <v>77</v>
      </c>
      <c r="S4" s="245"/>
      <c r="T4" s="245"/>
      <c r="U4" s="246"/>
      <c r="V4" s="244" t="s">
        <v>85</v>
      </c>
      <c r="W4" s="246"/>
      <c r="X4" s="244" t="s">
        <v>7</v>
      </c>
      <c r="Y4" s="246"/>
    </row>
    <row r="5" spans="2:25">
      <c r="B5" s="67">
        <v>2413</v>
      </c>
      <c r="C5" s="68">
        <v>145</v>
      </c>
      <c r="D5" s="69">
        <v>2461</v>
      </c>
      <c r="E5" s="70">
        <v>72</v>
      </c>
      <c r="F5" s="67">
        <v>2531</v>
      </c>
      <c r="G5" s="68">
        <v>65</v>
      </c>
      <c r="H5" s="69">
        <v>2533</v>
      </c>
      <c r="I5" s="68">
        <v>84</v>
      </c>
      <c r="J5" s="69">
        <v>2582</v>
      </c>
      <c r="K5" s="70">
        <v>155</v>
      </c>
      <c r="L5" s="67">
        <v>2620</v>
      </c>
      <c r="M5" s="68">
        <v>135</v>
      </c>
      <c r="N5" s="69">
        <v>2641</v>
      </c>
      <c r="O5" s="68">
        <v>70</v>
      </c>
      <c r="P5" s="69">
        <v>2642</v>
      </c>
      <c r="Q5" s="70">
        <v>65</v>
      </c>
      <c r="R5" s="67">
        <v>2688</v>
      </c>
      <c r="S5" s="68">
        <v>145</v>
      </c>
      <c r="T5" s="69">
        <v>2779</v>
      </c>
      <c r="U5" s="68">
        <v>155</v>
      </c>
      <c r="V5" s="69">
        <v>2759</v>
      </c>
      <c r="W5" s="68">
        <v>120</v>
      </c>
      <c r="X5" s="69">
        <v>2729</v>
      </c>
      <c r="Y5" s="70">
        <v>174</v>
      </c>
    </row>
    <row r="6" spans="2:25">
      <c r="B6" s="71">
        <v>2401</v>
      </c>
      <c r="C6" s="72">
        <v>104</v>
      </c>
      <c r="D6" s="73">
        <v>2462</v>
      </c>
      <c r="E6" s="74">
        <v>150</v>
      </c>
      <c r="F6" s="71">
        <v>2522</v>
      </c>
      <c r="G6" s="72">
        <v>150</v>
      </c>
      <c r="H6" s="73">
        <v>2547</v>
      </c>
      <c r="I6" s="72">
        <v>80</v>
      </c>
      <c r="J6" s="73">
        <v>0</v>
      </c>
      <c r="K6" s="74">
        <v>0</v>
      </c>
      <c r="L6" s="71">
        <v>2625</v>
      </c>
      <c r="M6" s="72">
        <v>105</v>
      </c>
      <c r="N6" s="73">
        <v>2647</v>
      </c>
      <c r="O6" s="72">
        <v>140</v>
      </c>
      <c r="P6" s="73">
        <v>2688</v>
      </c>
      <c r="Q6" s="74">
        <v>145</v>
      </c>
      <c r="R6" s="71">
        <v>2705</v>
      </c>
      <c r="S6" s="72">
        <v>130</v>
      </c>
      <c r="T6" s="73">
        <v>2772</v>
      </c>
      <c r="U6" s="72">
        <v>140</v>
      </c>
      <c r="V6" s="73">
        <v>0</v>
      </c>
      <c r="W6" s="72">
        <v>0</v>
      </c>
      <c r="X6" s="73">
        <v>0</v>
      </c>
      <c r="Y6" s="74">
        <v>0</v>
      </c>
    </row>
    <row r="7" spans="2:25">
      <c r="B7" s="71">
        <v>2423</v>
      </c>
      <c r="C7" s="72">
        <v>90</v>
      </c>
      <c r="D7" s="73">
        <v>2464</v>
      </c>
      <c r="E7" s="74">
        <v>155</v>
      </c>
      <c r="F7" s="71">
        <v>2495</v>
      </c>
      <c r="G7" s="72">
        <v>120</v>
      </c>
      <c r="H7" s="73">
        <v>2586</v>
      </c>
      <c r="I7" s="72">
        <v>40</v>
      </c>
      <c r="J7" s="73">
        <v>0</v>
      </c>
      <c r="K7" s="74">
        <v>0</v>
      </c>
      <c r="L7" s="71">
        <v>2613</v>
      </c>
      <c r="M7" s="72">
        <v>170</v>
      </c>
      <c r="N7" s="73">
        <v>2663</v>
      </c>
      <c r="O7" s="72">
        <v>130</v>
      </c>
      <c r="P7" s="73">
        <v>2714</v>
      </c>
      <c r="Q7" s="74">
        <v>110</v>
      </c>
      <c r="R7" s="71">
        <v>2709</v>
      </c>
      <c r="S7" s="72">
        <v>105</v>
      </c>
      <c r="T7" s="73">
        <v>2757</v>
      </c>
      <c r="U7" s="72">
        <v>105</v>
      </c>
      <c r="V7" s="73">
        <v>0</v>
      </c>
      <c r="W7" s="72">
        <v>0</v>
      </c>
      <c r="X7" s="73">
        <v>0</v>
      </c>
      <c r="Y7" s="74">
        <v>0</v>
      </c>
    </row>
    <row r="8" spans="2:25">
      <c r="B8" s="71">
        <v>2402</v>
      </c>
      <c r="C8" s="72">
        <v>70</v>
      </c>
      <c r="D8" s="73">
        <v>2329</v>
      </c>
      <c r="E8" s="74">
        <v>180</v>
      </c>
      <c r="F8" s="71">
        <v>2496</v>
      </c>
      <c r="G8" s="72">
        <v>108</v>
      </c>
      <c r="H8" s="73">
        <v>2595</v>
      </c>
      <c r="I8" s="72">
        <v>130</v>
      </c>
      <c r="J8" s="73">
        <v>0</v>
      </c>
      <c r="K8" s="74">
        <v>0</v>
      </c>
      <c r="L8" s="71">
        <v>2610</v>
      </c>
      <c r="M8" s="72">
        <v>160</v>
      </c>
      <c r="N8" s="73">
        <v>2661</v>
      </c>
      <c r="O8" s="72">
        <v>155</v>
      </c>
      <c r="P8" s="73">
        <v>2700</v>
      </c>
      <c r="Q8" s="74">
        <v>130</v>
      </c>
      <c r="R8" s="71">
        <v>2732</v>
      </c>
      <c r="S8" s="72">
        <v>165</v>
      </c>
      <c r="T8" s="73">
        <v>0</v>
      </c>
      <c r="U8" s="72">
        <v>0</v>
      </c>
      <c r="V8" s="73">
        <v>0</v>
      </c>
      <c r="W8" s="72">
        <v>0</v>
      </c>
      <c r="X8" s="73">
        <v>0</v>
      </c>
      <c r="Y8" s="74">
        <v>0</v>
      </c>
    </row>
    <row r="9" spans="2:25">
      <c r="B9" s="71">
        <v>2365</v>
      </c>
      <c r="C9" s="72">
        <v>75</v>
      </c>
      <c r="D9" s="73">
        <v>2481</v>
      </c>
      <c r="E9" s="74">
        <v>170</v>
      </c>
      <c r="F9" s="71">
        <v>2330</v>
      </c>
      <c r="G9" s="72">
        <v>186</v>
      </c>
      <c r="H9" s="73">
        <v>2592</v>
      </c>
      <c r="I9" s="72">
        <v>130</v>
      </c>
      <c r="J9" s="73">
        <v>0</v>
      </c>
      <c r="K9" s="74">
        <v>0</v>
      </c>
      <c r="L9" s="71">
        <v>2611</v>
      </c>
      <c r="M9" s="72">
        <v>155</v>
      </c>
      <c r="N9" s="73">
        <v>2677</v>
      </c>
      <c r="O9" s="72">
        <v>135</v>
      </c>
      <c r="P9" s="73">
        <v>0</v>
      </c>
      <c r="Q9" s="74">
        <v>0</v>
      </c>
      <c r="R9" s="71">
        <v>2717</v>
      </c>
      <c r="S9" s="72">
        <v>120</v>
      </c>
      <c r="T9" s="73">
        <v>0</v>
      </c>
      <c r="U9" s="72">
        <v>0</v>
      </c>
      <c r="V9" s="73">
        <v>0</v>
      </c>
      <c r="W9" s="72">
        <v>0</v>
      </c>
      <c r="X9" s="73">
        <v>0</v>
      </c>
      <c r="Y9" s="74">
        <v>0</v>
      </c>
    </row>
    <row r="10" spans="2:25">
      <c r="B10" s="71">
        <v>2427</v>
      </c>
      <c r="C10" s="72">
        <v>135</v>
      </c>
      <c r="D10" s="73">
        <v>2482</v>
      </c>
      <c r="E10" s="74">
        <v>140</v>
      </c>
      <c r="F10" s="71">
        <v>2539</v>
      </c>
      <c r="G10" s="72">
        <v>55</v>
      </c>
      <c r="H10" s="73">
        <v>2598</v>
      </c>
      <c r="I10" s="72">
        <v>128</v>
      </c>
      <c r="J10" s="73">
        <v>0</v>
      </c>
      <c r="K10" s="74">
        <v>0</v>
      </c>
      <c r="L10" s="71">
        <v>2634</v>
      </c>
      <c r="M10" s="72">
        <v>165</v>
      </c>
      <c r="N10" s="73">
        <v>2668</v>
      </c>
      <c r="O10" s="72">
        <v>210</v>
      </c>
      <c r="P10" s="73">
        <v>0</v>
      </c>
      <c r="Q10" s="74">
        <v>0</v>
      </c>
      <c r="R10" s="71">
        <v>2722</v>
      </c>
      <c r="S10" s="72">
        <v>161</v>
      </c>
      <c r="T10" s="73">
        <v>0</v>
      </c>
      <c r="U10" s="72">
        <v>0</v>
      </c>
      <c r="V10" s="73">
        <v>0</v>
      </c>
      <c r="W10" s="72">
        <v>0</v>
      </c>
      <c r="X10" s="73">
        <v>0</v>
      </c>
      <c r="Y10" s="74">
        <v>0</v>
      </c>
    </row>
    <row r="11" spans="2:25">
      <c r="B11" s="71">
        <v>2367</v>
      </c>
      <c r="C11" s="72">
        <v>145</v>
      </c>
      <c r="D11" s="73">
        <v>2483</v>
      </c>
      <c r="E11" s="74">
        <v>140</v>
      </c>
      <c r="F11" s="71">
        <v>2540</v>
      </c>
      <c r="G11" s="72">
        <v>45</v>
      </c>
      <c r="H11" s="73">
        <v>2585</v>
      </c>
      <c r="I11" s="72">
        <v>135</v>
      </c>
      <c r="J11" s="73">
        <v>0</v>
      </c>
      <c r="K11" s="74">
        <v>0</v>
      </c>
      <c r="L11" s="71">
        <v>2638</v>
      </c>
      <c r="M11" s="72">
        <v>125</v>
      </c>
      <c r="N11" s="73">
        <v>2686</v>
      </c>
      <c r="O11" s="72">
        <v>85</v>
      </c>
      <c r="P11" s="73">
        <v>0</v>
      </c>
      <c r="Q11" s="74">
        <v>0</v>
      </c>
      <c r="R11" s="71">
        <v>2725</v>
      </c>
      <c r="S11" s="72">
        <v>165</v>
      </c>
      <c r="T11" s="73">
        <v>0</v>
      </c>
      <c r="U11" s="72">
        <v>0</v>
      </c>
      <c r="V11" s="73">
        <v>0</v>
      </c>
      <c r="W11" s="72">
        <v>0</v>
      </c>
      <c r="X11" s="73">
        <v>0</v>
      </c>
      <c r="Y11" s="74">
        <v>0</v>
      </c>
    </row>
    <row r="12" spans="2:25">
      <c r="B12" s="71">
        <v>2430</v>
      </c>
      <c r="C12" s="72">
        <v>125</v>
      </c>
      <c r="D12" s="73">
        <v>2489</v>
      </c>
      <c r="E12" s="74">
        <v>130</v>
      </c>
      <c r="F12" s="71">
        <v>2555</v>
      </c>
      <c r="G12" s="72">
        <v>228</v>
      </c>
      <c r="H12" s="73">
        <v>2593</v>
      </c>
      <c r="I12" s="72">
        <v>90</v>
      </c>
      <c r="J12" s="73">
        <v>0</v>
      </c>
      <c r="K12" s="74">
        <v>0</v>
      </c>
      <c r="L12" s="71">
        <v>2605</v>
      </c>
      <c r="M12" s="72">
        <v>155</v>
      </c>
      <c r="N12" s="73">
        <v>2654</v>
      </c>
      <c r="O12" s="72">
        <v>120</v>
      </c>
      <c r="P12" s="73">
        <v>0</v>
      </c>
      <c r="Q12" s="74">
        <v>0</v>
      </c>
      <c r="R12" s="71">
        <v>2730</v>
      </c>
      <c r="S12" s="72">
        <v>174</v>
      </c>
      <c r="T12" s="73">
        <v>0</v>
      </c>
      <c r="U12" s="72">
        <v>0</v>
      </c>
      <c r="V12" s="73">
        <v>0</v>
      </c>
      <c r="W12" s="72">
        <v>0</v>
      </c>
      <c r="X12" s="73">
        <v>0</v>
      </c>
      <c r="Y12" s="74">
        <v>0</v>
      </c>
    </row>
    <row r="13" spans="2:25">
      <c r="B13" s="71">
        <v>2421</v>
      </c>
      <c r="C13" s="72">
        <v>150</v>
      </c>
      <c r="D13" s="73">
        <v>2490</v>
      </c>
      <c r="E13" s="74">
        <v>90</v>
      </c>
      <c r="F13" s="71">
        <v>2557</v>
      </c>
      <c r="G13" s="72">
        <v>145</v>
      </c>
      <c r="H13" s="73">
        <v>2614</v>
      </c>
      <c r="I13" s="72">
        <v>96</v>
      </c>
      <c r="J13" s="73">
        <v>0</v>
      </c>
      <c r="K13" s="74">
        <v>0</v>
      </c>
      <c r="L13" s="71">
        <v>2621</v>
      </c>
      <c r="M13" s="72">
        <v>20</v>
      </c>
      <c r="N13" s="73">
        <v>2667</v>
      </c>
      <c r="O13" s="72">
        <v>120</v>
      </c>
      <c r="P13" s="73">
        <v>0</v>
      </c>
      <c r="Q13" s="74">
        <v>0</v>
      </c>
      <c r="R13" s="71">
        <v>2726</v>
      </c>
      <c r="S13" s="72">
        <v>100</v>
      </c>
      <c r="T13" s="73">
        <v>0</v>
      </c>
      <c r="U13" s="72">
        <v>0</v>
      </c>
      <c r="V13" s="73">
        <v>0</v>
      </c>
      <c r="W13" s="72">
        <v>0</v>
      </c>
      <c r="X13" s="73">
        <v>0</v>
      </c>
      <c r="Y13" s="74">
        <v>0</v>
      </c>
    </row>
    <row r="14" spans="2:25">
      <c r="B14" s="71">
        <v>2426</v>
      </c>
      <c r="C14" s="72">
        <v>130</v>
      </c>
      <c r="D14" s="73">
        <v>2498</v>
      </c>
      <c r="E14" s="74">
        <v>90</v>
      </c>
      <c r="F14" s="71">
        <v>2558</v>
      </c>
      <c r="G14" s="72">
        <v>140</v>
      </c>
      <c r="H14" s="73">
        <v>2603</v>
      </c>
      <c r="I14" s="72">
        <v>155</v>
      </c>
      <c r="J14" s="73">
        <v>0</v>
      </c>
      <c r="K14" s="74">
        <v>0</v>
      </c>
      <c r="L14" s="71">
        <v>2622</v>
      </c>
      <c r="M14" s="72">
        <v>45</v>
      </c>
      <c r="N14" s="73">
        <v>2526</v>
      </c>
      <c r="O14" s="72">
        <v>110</v>
      </c>
      <c r="P14" s="73">
        <v>0</v>
      </c>
      <c r="Q14" s="74">
        <v>0</v>
      </c>
      <c r="R14" s="71">
        <v>2736</v>
      </c>
      <c r="S14" s="72">
        <v>150</v>
      </c>
      <c r="T14" s="73">
        <v>0</v>
      </c>
      <c r="U14" s="72">
        <v>0</v>
      </c>
      <c r="V14" s="73">
        <v>0</v>
      </c>
      <c r="W14" s="72">
        <v>0</v>
      </c>
      <c r="X14" s="73">
        <v>0</v>
      </c>
      <c r="Y14" s="74">
        <v>0</v>
      </c>
    </row>
    <row r="15" spans="2:25">
      <c r="B15" s="71">
        <v>2446</v>
      </c>
      <c r="C15" s="72">
        <v>110</v>
      </c>
      <c r="D15" s="73">
        <v>2500</v>
      </c>
      <c r="E15" s="74">
        <v>150</v>
      </c>
      <c r="F15" s="71">
        <v>2556</v>
      </c>
      <c r="G15" s="72">
        <v>135</v>
      </c>
      <c r="H15" s="73">
        <v>2534</v>
      </c>
      <c r="I15" s="72">
        <v>105</v>
      </c>
      <c r="J15" s="73">
        <v>0</v>
      </c>
      <c r="K15" s="74">
        <v>0</v>
      </c>
      <c r="L15" s="71">
        <v>2623</v>
      </c>
      <c r="M15" s="72">
        <v>60</v>
      </c>
      <c r="N15" s="73">
        <v>2674</v>
      </c>
      <c r="O15" s="72">
        <v>126</v>
      </c>
      <c r="P15" s="73">
        <v>0</v>
      </c>
      <c r="Q15" s="74">
        <v>0</v>
      </c>
      <c r="R15" s="71">
        <v>2746</v>
      </c>
      <c r="S15" s="72">
        <v>125</v>
      </c>
      <c r="T15" s="73">
        <v>0</v>
      </c>
      <c r="U15" s="72">
        <v>0</v>
      </c>
      <c r="V15" s="73">
        <v>0</v>
      </c>
      <c r="W15" s="72">
        <v>0</v>
      </c>
      <c r="X15" s="73">
        <v>0</v>
      </c>
      <c r="Y15" s="74">
        <v>0</v>
      </c>
    </row>
    <row r="16" spans="2:25">
      <c r="B16" s="71">
        <v>2410</v>
      </c>
      <c r="C16" s="72">
        <v>65</v>
      </c>
      <c r="D16" s="73">
        <v>2479</v>
      </c>
      <c r="E16" s="74">
        <v>110</v>
      </c>
      <c r="F16" s="71">
        <v>2492</v>
      </c>
      <c r="G16" s="72">
        <v>138</v>
      </c>
      <c r="H16" s="73">
        <v>2599</v>
      </c>
      <c r="I16" s="72">
        <v>175</v>
      </c>
      <c r="J16" s="73">
        <v>0</v>
      </c>
      <c r="K16" s="74">
        <v>0</v>
      </c>
      <c r="L16" s="71">
        <v>2626</v>
      </c>
      <c r="M16" s="72">
        <v>30</v>
      </c>
      <c r="N16" s="73">
        <v>2672</v>
      </c>
      <c r="O16" s="72">
        <v>140</v>
      </c>
      <c r="P16" s="73">
        <v>0</v>
      </c>
      <c r="Q16" s="74">
        <v>0</v>
      </c>
      <c r="R16" s="71">
        <v>2755</v>
      </c>
      <c r="S16" s="72">
        <v>108</v>
      </c>
      <c r="T16" s="73">
        <v>0</v>
      </c>
      <c r="U16" s="72">
        <v>0</v>
      </c>
      <c r="V16" s="73">
        <v>0</v>
      </c>
      <c r="W16" s="72">
        <v>0</v>
      </c>
      <c r="X16" s="73">
        <v>0</v>
      </c>
      <c r="Y16" s="74">
        <v>0</v>
      </c>
    </row>
    <row r="17" spans="2:25">
      <c r="B17" s="71">
        <v>2409</v>
      </c>
      <c r="C17" s="72">
        <v>150</v>
      </c>
      <c r="D17" s="73">
        <v>2478</v>
      </c>
      <c r="E17" s="74">
        <v>105</v>
      </c>
      <c r="F17" s="71">
        <v>2560</v>
      </c>
      <c r="G17" s="72">
        <v>145</v>
      </c>
      <c r="H17" s="73">
        <v>2615</v>
      </c>
      <c r="I17" s="72">
        <v>120</v>
      </c>
      <c r="J17" s="73">
        <v>0</v>
      </c>
      <c r="K17" s="74">
        <v>0</v>
      </c>
      <c r="L17" s="71">
        <v>2636</v>
      </c>
      <c r="M17" s="72">
        <v>160</v>
      </c>
      <c r="N17" s="73">
        <v>2687</v>
      </c>
      <c r="O17" s="72">
        <v>150</v>
      </c>
      <c r="P17" s="73">
        <v>0</v>
      </c>
      <c r="Q17" s="74">
        <v>0</v>
      </c>
      <c r="R17" s="71">
        <v>2721</v>
      </c>
      <c r="S17" s="72">
        <v>133</v>
      </c>
      <c r="T17" s="73">
        <v>0</v>
      </c>
      <c r="U17" s="72">
        <v>0</v>
      </c>
      <c r="V17" s="73">
        <v>0</v>
      </c>
      <c r="W17" s="72">
        <v>0</v>
      </c>
      <c r="X17" s="73">
        <v>0</v>
      </c>
      <c r="Y17" s="74">
        <v>0</v>
      </c>
    </row>
    <row r="18" spans="2:25">
      <c r="B18" s="71">
        <v>2437</v>
      </c>
      <c r="C18" s="72">
        <v>100</v>
      </c>
      <c r="D18" s="73">
        <v>2486</v>
      </c>
      <c r="E18" s="74">
        <v>95</v>
      </c>
      <c r="F18" s="71">
        <v>2570</v>
      </c>
      <c r="G18" s="72">
        <v>120</v>
      </c>
      <c r="H18" s="73">
        <v>2616</v>
      </c>
      <c r="I18" s="72">
        <v>84</v>
      </c>
      <c r="J18" s="73">
        <v>0</v>
      </c>
      <c r="K18" s="74">
        <v>0</v>
      </c>
      <c r="L18" s="71">
        <v>2646</v>
      </c>
      <c r="M18" s="72">
        <v>120</v>
      </c>
      <c r="N18" s="73">
        <v>2711</v>
      </c>
      <c r="O18" s="72">
        <v>130</v>
      </c>
      <c r="P18" s="73">
        <v>0</v>
      </c>
      <c r="Q18" s="74">
        <v>0</v>
      </c>
      <c r="R18" s="71">
        <v>2727</v>
      </c>
      <c r="S18" s="72">
        <v>180</v>
      </c>
      <c r="T18" s="73">
        <v>0</v>
      </c>
      <c r="U18" s="72">
        <v>0</v>
      </c>
      <c r="V18" s="73">
        <v>0</v>
      </c>
      <c r="W18" s="72">
        <v>0</v>
      </c>
      <c r="X18" s="73">
        <v>0</v>
      </c>
      <c r="Y18" s="74">
        <v>0</v>
      </c>
    </row>
    <row r="19" spans="2:25">
      <c r="B19" s="71">
        <v>2442</v>
      </c>
      <c r="C19" s="72">
        <v>80</v>
      </c>
      <c r="D19" s="73">
        <v>2487</v>
      </c>
      <c r="E19" s="74">
        <v>90</v>
      </c>
      <c r="F19" s="71">
        <v>2563</v>
      </c>
      <c r="G19" s="72">
        <v>125</v>
      </c>
      <c r="H19" s="73">
        <v>2619</v>
      </c>
      <c r="I19" s="72">
        <v>145</v>
      </c>
      <c r="J19" s="73">
        <v>0</v>
      </c>
      <c r="K19" s="74">
        <v>0</v>
      </c>
      <c r="L19" s="71">
        <v>2648</v>
      </c>
      <c r="M19" s="72">
        <v>155</v>
      </c>
      <c r="N19" s="73">
        <v>2714</v>
      </c>
      <c r="O19" s="72">
        <v>110</v>
      </c>
      <c r="P19" s="73">
        <v>0</v>
      </c>
      <c r="Q19" s="74">
        <v>0</v>
      </c>
      <c r="R19" s="71">
        <v>2720</v>
      </c>
      <c r="S19" s="72">
        <v>140</v>
      </c>
      <c r="T19" s="73">
        <v>0</v>
      </c>
      <c r="U19" s="72">
        <v>0</v>
      </c>
      <c r="V19" s="73">
        <v>0</v>
      </c>
      <c r="W19" s="72">
        <v>0</v>
      </c>
      <c r="X19" s="73">
        <v>0</v>
      </c>
      <c r="Y19" s="74">
        <v>0</v>
      </c>
    </row>
    <row r="20" spans="2:25">
      <c r="B20" s="71">
        <v>2447</v>
      </c>
      <c r="C20" s="72">
        <v>125</v>
      </c>
      <c r="D20" s="73">
        <v>2488</v>
      </c>
      <c r="E20" s="74">
        <v>110</v>
      </c>
      <c r="F20" s="71">
        <v>2575</v>
      </c>
      <c r="G20" s="72">
        <v>140</v>
      </c>
      <c r="H20" s="73">
        <v>2630</v>
      </c>
      <c r="I20" s="72">
        <v>145</v>
      </c>
      <c r="J20" s="73">
        <v>0</v>
      </c>
      <c r="K20" s="74">
        <v>0</v>
      </c>
      <c r="L20" s="71">
        <v>2640</v>
      </c>
      <c r="M20" s="72">
        <v>135</v>
      </c>
      <c r="N20" s="73">
        <v>2700</v>
      </c>
      <c r="O20" s="72">
        <v>130</v>
      </c>
      <c r="P20" s="73">
        <v>0</v>
      </c>
      <c r="Q20" s="74">
        <v>0</v>
      </c>
      <c r="R20" s="71">
        <v>2750</v>
      </c>
      <c r="S20" s="72">
        <v>76</v>
      </c>
      <c r="T20" s="73">
        <v>0</v>
      </c>
      <c r="U20" s="72">
        <v>0</v>
      </c>
      <c r="V20" s="73">
        <v>0</v>
      </c>
      <c r="W20" s="72">
        <v>0</v>
      </c>
      <c r="X20" s="73">
        <v>0</v>
      </c>
      <c r="Y20" s="74">
        <v>0</v>
      </c>
    </row>
    <row r="21" spans="2:25">
      <c r="B21" s="71">
        <v>2443</v>
      </c>
      <c r="C21" s="72">
        <v>130</v>
      </c>
      <c r="D21" s="73">
        <v>2524</v>
      </c>
      <c r="E21" s="74">
        <v>175</v>
      </c>
      <c r="F21" s="71">
        <v>2580</v>
      </c>
      <c r="G21" s="72">
        <v>110</v>
      </c>
      <c r="H21" s="73">
        <v>2536</v>
      </c>
      <c r="I21" s="72">
        <v>63</v>
      </c>
      <c r="J21" s="73">
        <v>0</v>
      </c>
      <c r="K21" s="74">
        <v>0</v>
      </c>
      <c r="L21" s="71">
        <v>2425</v>
      </c>
      <c r="M21" s="72">
        <v>15</v>
      </c>
      <c r="N21" s="73">
        <v>2699</v>
      </c>
      <c r="O21" s="72">
        <v>140</v>
      </c>
      <c r="P21" s="73">
        <v>0</v>
      </c>
      <c r="Q21" s="74">
        <v>0</v>
      </c>
      <c r="R21" s="71">
        <v>2761</v>
      </c>
      <c r="S21" s="72">
        <v>125</v>
      </c>
      <c r="T21" s="73">
        <v>0</v>
      </c>
      <c r="U21" s="72">
        <v>0</v>
      </c>
      <c r="V21" s="73">
        <v>0</v>
      </c>
      <c r="W21" s="72">
        <v>0</v>
      </c>
      <c r="X21" s="73">
        <v>0</v>
      </c>
      <c r="Y21" s="74">
        <v>0</v>
      </c>
    </row>
    <row r="22" spans="2:25">
      <c r="B22" s="71">
        <v>2441</v>
      </c>
      <c r="C22" s="72">
        <v>120</v>
      </c>
      <c r="D22" s="73">
        <v>2519</v>
      </c>
      <c r="E22" s="74">
        <v>95</v>
      </c>
      <c r="F22" s="71">
        <v>2564</v>
      </c>
      <c r="G22" s="72">
        <v>140</v>
      </c>
      <c r="H22" s="73">
        <v>0</v>
      </c>
      <c r="I22" s="72">
        <v>0</v>
      </c>
      <c r="J22" s="73">
        <v>0</v>
      </c>
      <c r="K22" s="74">
        <v>0</v>
      </c>
      <c r="L22" s="71">
        <v>2537</v>
      </c>
      <c r="M22" s="72">
        <v>21</v>
      </c>
      <c r="N22" s="73">
        <v>2694</v>
      </c>
      <c r="O22" s="72">
        <v>95</v>
      </c>
      <c r="P22" s="73">
        <v>0</v>
      </c>
      <c r="Q22" s="74">
        <v>0</v>
      </c>
      <c r="R22" s="71">
        <v>2762</v>
      </c>
      <c r="S22" s="72">
        <v>72</v>
      </c>
      <c r="T22" s="73">
        <v>0</v>
      </c>
      <c r="U22" s="72">
        <v>0</v>
      </c>
      <c r="V22" s="73">
        <v>0</v>
      </c>
      <c r="W22" s="72">
        <v>0</v>
      </c>
      <c r="X22" s="73">
        <v>0</v>
      </c>
      <c r="Y22" s="74">
        <v>0</v>
      </c>
    </row>
    <row r="23" spans="2:25">
      <c r="B23" s="71">
        <v>2448</v>
      </c>
      <c r="C23" s="72">
        <v>108</v>
      </c>
      <c r="D23" s="73">
        <v>2316</v>
      </c>
      <c r="E23" s="74">
        <v>95</v>
      </c>
      <c r="F23" s="71">
        <v>2568</v>
      </c>
      <c r="G23" s="72">
        <v>145</v>
      </c>
      <c r="H23" s="73">
        <v>0</v>
      </c>
      <c r="I23" s="72">
        <v>0</v>
      </c>
      <c r="J23" s="73">
        <v>0</v>
      </c>
      <c r="K23" s="74">
        <v>0</v>
      </c>
      <c r="L23" s="71">
        <v>2550</v>
      </c>
      <c r="M23" s="72">
        <v>20</v>
      </c>
      <c r="N23" s="73">
        <v>2719</v>
      </c>
      <c r="O23" s="72">
        <v>104</v>
      </c>
      <c r="P23" s="73">
        <v>0</v>
      </c>
      <c r="Q23" s="74">
        <v>0</v>
      </c>
      <c r="R23" s="71">
        <v>2747</v>
      </c>
      <c r="S23" s="72">
        <v>104</v>
      </c>
      <c r="T23" s="73">
        <v>0</v>
      </c>
      <c r="U23" s="72">
        <v>0</v>
      </c>
      <c r="V23" s="73">
        <v>0</v>
      </c>
      <c r="W23" s="72">
        <v>0</v>
      </c>
      <c r="X23" s="73">
        <v>0</v>
      </c>
      <c r="Y23" s="74">
        <v>0</v>
      </c>
    </row>
    <row r="24" spans="2:25">
      <c r="B24" s="71">
        <v>2474</v>
      </c>
      <c r="C24" s="72">
        <v>150</v>
      </c>
      <c r="D24" s="73">
        <v>2523</v>
      </c>
      <c r="E24" s="74">
        <v>145</v>
      </c>
      <c r="F24" s="71">
        <v>2569</v>
      </c>
      <c r="G24" s="72">
        <v>130</v>
      </c>
      <c r="H24" s="73">
        <v>0</v>
      </c>
      <c r="I24" s="72">
        <v>0</v>
      </c>
      <c r="J24" s="73">
        <v>0</v>
      </c>
      <c r="K24" s="74">
        <v>0</v>
      </c>
      <c r="L24" s="71">
        <v>2543</v>
      </c>
      <c r="M24" s="72">
        <v>55</v>
      </c>
      <c r="N24" s="73">
        <v>2690</v>
      </c>
      <c r="O24" s="72">
        <v>95</v>
      </c>
      <c r="P24" s="73">
        <v>0</v>
      </c>
      <c r="Q24" s="74">
        <v>0</v>
      </c>
      <c r="R24" s="71">
        <v>2752</v>
      </c>
      <c r="S24" s="72">
        <v>125</v>
      </c>
      <c r="T24" s="73">
        <v>0</v>
      </c>
      <c r="U24" s="72">
        <v>0</v>
      </c>
      <c r="V24" s="73">
        <v>0</v>
      </c>
      <c r="W24" s="72">
        <v>0</v>
      </c>
      <c r="X24" s="73">
        <v>0</v>
      </c>
      <c r="Y24" s="74">
        <v>0</v>
      </c>
    </row>
    <row r="25" spans="2:25">
      <c r="B25" s="71">
        <v>2463</v>
      </c>
      <c r="C25" s="72">
        <v>155</v>
      </c>
      <c r="D25" s="73">
        <v>2517</v>
      </c>
      <c r="E25" s="74">
        <v>128</v>
      </c>
      <c r="F25" s="71">
        <v>2590</v>
      </c>
      <c r="G25" s="72">
        <v>100</v>
      </c>
      <c r="H25" s="73">
        <v>0</v>
      </c>
      <c r="I25" s="72">
        <v>0</v>
      </c>
      <c r="J25" s="73">
        <v>0</v>
      </c>
      <c r="K25" s="74">
        <v>0</v>
      </c>
      <c r="L25" s="71">
        <v>2656</v>
      </c>
      <c r="M25" s="72">
        <v>110</v>
      </c>
      <c r="N25" s="73">
        <v>2718</v>
      </c>
      <c r="O25" s="72">
        <v>116</v>
      </c>
      <c r="P25" s="73">
        <v>0</v>
      </c>
      <c r="Q25" s="74">
        <v>0</v>
      </c>
      <c r="R25" s="71">
        <v>2741</v>
      </c>
      <c r="S25" s="72">
        <v>110</v>
      </c>
      <c r="T25" s="73">
        <v>0</v>
      </c>
      <c r="U25" s="72">
        <v>0</v>
      </c>
      <c r="V25" s="73">
        <v>0</v>
      </c>
      <c r="W25" s="72">
        <v>0</v>
      </c>
      <c r="X25" s="73">
        <v>0</v>
      </c>
      <c r="Y25" s="74">
        <v>0</v>
      </c>
    </row>
    <row r="26" spans="2:25">
      <c r="B26" s="71">
        <v>2468</v>
      </c>
      <c r="C26" s="72">
        <v>150</v>
      </c>
      <c r="D26" s="73">
        <v>2514</v>
      </c>
      <c r="E26" s="74">
        <v>68</v>
      </c>
      <c r="F26" s="71">
        <v>2591</v>
      </c>
      <c r="G26" s="72">
        <v>150</v>
      </c>
      <c r="H26" s="73">
        <v>0</v>
      </c>
      <c r="I26" s="72">
        <v>0</v>
      </c>
      <c r="J26" s="73">
        <v>0</v>
      </c>
      <c r="K26" s="74">
        <v>0</v>
      </c>
      <c r="L26" s="71">
        <v>2644</v>
      </c>
      <c r="M26" s="72">
        <v>150</v>
      </c>
      <c r="N26" s="73">
        <v>2707</v>
      </c>
      <c r="O26" s="72">
        <v>170</v>
      </c>
      <c r="P26" s="73">
        <v>0</v>
      </c>
      <c r="Q26" s="74">
        <v>0</v>
      </c>
      <c r="R26" s="71">
        <v>2749</v>
      </c>
      <c r="S26" s="72">
        <v>68</v>
      </c>
      <c r="T26" s="73">
        <v>0</v>
      </c>
      <c r="U26" s="72">
        <v>0</v>
      </c>
      <c r="V26" s="73">
        <v>0</v>
      </c>
      <c r="W26" s="72">
        <v>0</v>
      </c>
      <c r="X26" s="73">
        <v>0</v>
      </c>
      <c r="Y26" s="74">
        <v>0</v>
      </c>
    </row>
    <row r="27" spans="2:25">
      <c r="B27" s="71">
        <v>2440</v>
      </c>
      <c r="C27" s="72">
        <v>105</v>
      </c>
      <c r="D27" s="73">
        <v>2515</v>
      </c>
      <c r="E27" s="74">
        <v>64</v>
      </c>
      <c r="F27" s="71">
        <v>2532</v>
      </c>
      <c r="G27" s="72">
        <v>91</v>
      </c>
      <c r="H27" s="73">
        <v>0</v>
      </c>
      <c r="I27" s="72">
        <v>0</v>
      </c>
      <c r="J27" s="73">
        <v>0</v>
      </c>
      <c r="K27" s="74">
        <v>0</v>
      </c>
      <c r="L27" s="71">
        <v>2657</v>
      </c>
      <c r="M27" s="72">
        <v>135</v>
      </c>
      <c r="N27" s="73">
        <v>0</v>
      </c>
      <c r="O27" s="72">
        <v>0</v>
      </c>
      <c r="P27" s="73">
        <v>0</v>
      </c>
      <c r="Q27" s="74">
        <v>0</v>
      </c>
      <c r="R27" s="71">
        <v>2754</v>
      </c>
      <c r="S27" s="72">
        <v>96</v>
      </c>
      <c r="T27" s="73">
        <v>0</v>
      </c>
      <c r="U27" s="72">
        <v>0</v>
      </c>
      <c r="V27" s="73">
        <v>0</v>
      </c>
      <c r="W27" s="72">
        <v>0</v>
      </c>
      <c r="X27" s="73">
        <v>0</v>
      </c>
      <c r="Y27" s="74">
        <v>0</v>
      </c>
    </row>
    <row r="28" spans="2:25">
      <c r="B28" s="71">
        <v>2364</v>
      </c>
      <c r="C28" s="72">
        <v>95</v>
      </c>
      <c r="D28" s="73">
        <v>2518</v>
      </c>
      <c r="E28" s="74">
        <v>70</v>
      </c>
      <c r="F28" s="71">
        <v>2578</v>
      </c>
      <c r="G28" s="72">
        <v>135</v>
      </c>
      <c r="H28" s="73">
        <v>0</v>
      </c>
      <c r="I28" s="72">
        <v>0</v>
      </c>
      <c r="J28" s="73">
        <v>0</v>
      </c>
      <c r="K28" s="74">
        <v>0</v>
      </c>
      <c r="L28" s="71">
        <v>2658</v>
      </c>
      <c r="M28" s="72">
        <v>155</v>
      </c>
      <c r="N28" s="73">
        <v>0</v>
      </c>
      <c r="O28" s="72">
        <v>0</v>
      </c>
      <c r="P28" s="73">
        <v>0</v>
      </c>
      <c r="Q28" s="74">
        <v>0</v>
      </c>
      <c r="R28" s="71">
        <v>2764</v>
      </c>
      <c r="S28" s="72">
        <v>92</v>
      </c>
      <c r="T28" s="73">
        <v>0</v>
      </c>
      <c r="U28" s="72">
        <v>0</v>
      </c>
      <c r="V28" s="73">
        <v>0</v>
      </c>
      <c r="W28" s="72">
        <v>0</v>
      </c>
      <c r="X28" s="73">
        <v>0</v>
      </c>
      <c r="Y28" s="74">
        <v>0</v>
      </c>
    </row>
    <row r="29" spans="2:25">
      <c r="B29" s="71">
        <v>2295</v>
      </c>
      <c r="C29" s="72">
        <v>45</v>
      </c>
      <c r="D29" s="73">
        <v>2541</v>
      </c>
      <c r="E29" s="74">
        <v>62</v>
      </c>
      <c r="F29" s="71">
        <v>2588</v>
      </c>
      <c r="G29" s="72">
        <v>140</v>
      </c>
      <c r="H29" s="73">
        <v>0</v>
      </c>
      <c r="I29" s="72">
        <v>0</v>
      </c>
      <c r="J29" s="73">
        <v>0</v>
      </c>
      <c r="K29" s="74">
        <v>0</v>
      </c>
      <c r="L29" s="71">
        <v>2600</v>
      </c>
      <c r="M29" s="72">
        <v>165</v>
      </c>
      <c r="N29" s="73">
        <v>0</v>
      </c>
      <c r="O29" s="72">
        <v>0</v>
      </c>
      <c r="P29" s="73">
        <v>0</v>
      </c>
      <c r="Q29" s="74">
        <v>0</v>
      </c>
      <c r="R29" s="71">
        <v>2740</v>
      </c>
      <c r="S29" s="72">
        <v>165</v>
      </c>
      <c r="T29" s="73">
        <v>0</v>
      </c>
      <c r="U29" s="72">
        <v>0</v>
      </c>
      <c r="V29" s="73">
        <v>0</v>
      </c>
      <c r="W29" s="72">
        <v>0</v>
      </c>
      <c r="X29" s="73">
        <v>0</v>
      </c>
      <c r="Y29" s="74">
        <v>0</v>
      </c>
    </row>
    <row r="30" spans="2:25">
      <c r="B30" s="71">
        <v>2475</v>
      </c>
      <c r="C30" s="72">
        <v>125</v>
      </c>
      <c r="D30" s="73">
        <v>2542</v>
      </c>
      <c r="E30" s="74">
        <v>45</v>
      </c>
      <c r="F30" s="71">
        <v>2589</v>
      </c>
      <c r="G30" s="72">
        <v>135</v>
      </c>
      <c r="H30" s="73">
        <v>0</v>
      </c>
      <c r="I30" s="72">
        <v>0</v>
      </c>
      <c r="J30" s="73">
        <v>0</v>
      </c>
      <c r="K30" s="74">
        <v>0</v>
      </c>
      <c r="L30" s="71">
        <v>2681</v>
      </c>
      <c r="M30" s="72">
        <v>125</v>
      </c>
      <c r="N30" s="73">
        <v>0</v>
      </c>
      <c r="O30" s="72">
        <v>0</v>
      </c>
      <c r="P30" s="73">
        <v>0</v>
      </c>
      <c r="Q30" s="74">
        <v>0</v>
      </c>
      <c r="R30" s="71">
        <v>2800</v>
      </c>
      <c r="S30" s="72">
        <v>115</v>
      </c>
      <c r="T30" s="73">
        <v>0</v>
      </c>
      <c r="U30" s="72">
        <v>0</v>
      </c>
      <c r="V30" s="73">
        <v>0</v>
      </c>
      <c r="W30" s="72">
        <v>0</v>
      </c>
      <c r="X30" s="73">
        <v>0</v>
      </c>
      <c r="Y30" s="74">
        <v>0</v>
      </c>
    </row>
    <row r="31" spans="2:25">
      <c r="B31" s="71">
        <v>2476</v>
      </c>
      <c r="C31" s="72">
        <v>145</v>
      </c>
      <c r="D31" s="73">
        <v>0</v>
      </c>
      <c r="E31" s="74">
        <v>0</v>
      </c>
      <c r="F31" s="71">
        <v>2584</v>
      </c>
      <c r="G31" s="72">
        <v>155</v>
      </c>
      <c r="H31" s="73">
        <v>0</v>
      </c>
      <c r="I31" s="72">
        <v>0</v>
      </c>
      <c r="J31" s="73">
        <v>0</v>
      </c>
      <c r="K31" s="74">
        <v>0</v>
      </c>
      <c r="L31" s="71">
        <v>2682</v>
      </c>
      <c r="M31" s="72">
        <v>125</v>
      </c>
      <c r="N31" s="73">
        <v>0</v>
      </c>
      <c r="O31" s="72">
        <v>0</v>
      </c>
      <c r="P31" s="73">
        <v>0</v>
      </c>
      <c r="Q31" s="74">
        <v>0</v>
      </c>
      <c r="R31" s="71">
        <v>2771</v>
      </c>
      <c r="S31" s="72">
        <v>165</v>
      </c>
      <c r="T31" s="73">
        <v>0</v>
      </c>
      <c r="U31" s="72">
        <v>0</v>
      </c>
      <c r="V31" s="73">
        <v>0</v>
      </c>
      <c r="W31" s="72">
        <v>0</v>
      </c>
      <c r="X31" s="73">
        <v>0</v>
      </c>
      <c r="Y31" s="74">
        <v>0</v>
      </c>
    </row>
    <row r="32" spans="2:25">
      <c r="B32" s="71">
        <v>2434</v>
      </c>
      <c r="C32" s="72">
        <v>130</v>
      </c>
      <c r="D32" s="73">
        <v>0</v>
      </c>
      <c r="E32" s="74">
        <v>0</v>
      </c>
      <c r="F32" s="71">
        <v>2535</v>
      </c>
      <c r="G32" s="72">
        <v>105</v>
      </c>
      <c r="H32" s="73">
        <v>0</v>
      </c>
      <c r="I32" s="72">
        <v>0</v>
      </c>
      <c r="J32" s="73">
        <v>0</v>
      </c>
      <c r="K32" s="74">
        <v>0</v>
      </c>
      <c r="L32" s="71">
        <v>2666</v>
      </c>
      <c r="M32" s="72">
        <v>135</v>
      </c>
      <c r="N32" s="73">
        <v>0</v>
      </c>
      <c r="O32" s="72">
        <v>0</v>
      </c>
      <c r="P32" s="73">
        <v>0</v>
      </c>
      <c r="Q32" s="74">
        <v>0</v>
      </c>
      <c r="R32" s="71">
        <v>2801</v>
      </c>
      <c r="S32" s="72">
        <v>105</v>
      </c>
      <c r="T32" s="73">
        <v>0</v>
      </c>
      <c r="U32" s="72">
        <v>0</v>
      </c>
      <c r="V32" s="73">
        <v>0</v>
      </c>
      <c r="W32" s="72">
        <v>0</v>
      </c>
      <c r="X32" s="73">
        <v>0</v>
      </c>
      <c r="Y32" s="74">
        <v>0</v>
      </c>
    </row>
    <row r="33" spans="2:30">
      <c r="B33" s="71">
        <v>2465</v>
      </c>
      <c r="C33" s="72">
        <v>130</v>
      </c>
      <c r="D33" s="73">
        <v>0</v>
      </c>
      <c r="E33" s="74">
        <v>0</v>
      </c>
      <c r="F33" s="71">
        <v>2510</v>
      </c>
      <c r="G33" s="72">
        <v>75</v>
      </c>
      <c r="H33" s="73">
        <v>0</v>
      </c>
      <c r="I33" s="72">
        <v>0</v>
      </c>
      <c r="J33" s="73">
        <v>0</v>
      </c>
      <c r="K33" s="74">
        <v>0</v>
      </c>
      <c r="L33" s="71">
        <v>2664</v>
      </c>
      <c r="M33" s="72">
        <v>125</v>
      </c>
      <c r="N33" s="73">
        <v>0</v>
      </c>
      <c r="O33" s="72">
        <v>0</v>
      </c>
      <c r="P33" s="73">
        <v>0</v>
      </c>
      <c r="Q33" s="74">
        <v>0</v>
      </c>
      <c r="R33" s="71">
        <v>2793</v>
      </c>
      <c r="S33" s="72">
        <v>100</v>
      </c>
      <c r="T33" s="73">
        <v>0</v>
      </c>
      <c r="U33" s="72">
        <v>0</v>
      </c>
      <c r="V33" s="73">
        <v>0</v>
      </c>
      <c r="W33" s="72">
        <v>0</v>
      </c>
      <c r="X33" s="73">
        <v>0</v>
      </c>
      <c r="Y33" s="74">
        <v>0</v>
      </c>
    </row>
    <row r="34" spans="2:30">
      <c r="B34" s="71">
        <v>2452</v>
      </c>
      <c r="C34" s="72">
        <v>98</v>
      </c>
      <c r="D34" s="73">
        <v>0</v>
      </c>
      <c r="E34" s="74">
        <v>0</v>
      </c>
      <c r="F34" s="71">
        <v>2509</v>
      </c>
      <c r="G34" s="72">
        <v>50</v>
      </c>
      <c r="H34" s="73">
        <v>0</v>
      </c>
      <c r="I34" s="72">
        <v>0</v>
      </c>
      <c r="J34" s="73">
        <v>0</v>
      </c>
      <c r="K34" s="74">
        <v>0</v>
      </c>
      <c r="L34" s="71">
        <v>2326</v>
      </c>
      <c r="M34" s="72">
        <v>25</v>
      </c>
      <c r="N34" s="73">
        <v>0</v>
      </c>
      <c r="O34" s="72">
        <v>0</v>
      </c>
      <c r="P34" s="73">
        <v>0</v>
      </c>
      <c r="Q34" s="74">
        <v>0</v>
      </c>
      <c r="R34" s="71">
        <v>2794</v>
      </c>
      <c r="S34" s="72">
        <v>130</v>
      </c>
      <c r="T34" s="73">
        <v>0</v>
      </c>
      <c r="U34" s="72">
        <v>0</v>
      </c>
      <c r="V34" s="73">
        <v>0</v>
      </c>
      <c r="W34" s="72">
        <v>0</v>
      </c>
      <c r="X34" s="73">
        <v>0</v>
      </c>
      <c r="Y34" s="74">
        <v>0</v>
      </c>
    </row>
    <row r="35" spans="2:30">
      <c r="B35" s="71">
        <v>2456</v>
      </c>
      <c r="C35" s="72">
        <v>95</v>
      </c>
      <c r="D35" s="73">
        <v>0</v>
      </c>
      <c r="E35" s="74">
        <v>0</v>
      </c>
      <c r="F35" s="71">
        <v>2582</v>
      </c>
      <c r="G35" s="72">
        <v>155</v>
      </c>
      <c r="H35" s="73">
        <v>0</v>
      </c>
      <c r="I35" s="72">
        <v>0</v>
      </c>
      <c r="J35" s="73">
        <v>0</v>
      </c>
      <c r="K35" s="74">
        <v>0</v>
      </c>
      <c r="L35" s="71">
        <v>2450</v>
      </c>
      <c r="M35" s="72">
        <v>40</v>
      </c>
      <c r="N35" s="73">
        <v>0</v>
      </c>
      <c r="O35" s="72">
        <v>0</v>
      </c>
      <c r="P35" s="73">
        <v>0</v>
      </c>
      <c r="Q35" s="74">
        <v>0</v>
      </c>
      <c r="R35" s="71">
        <v>2766</v>
      </c>
      <c r="S35" s="72">
        <v>145</v>
      </c>
      <c r="T35" s="73">
        <v>0</v>
      </c>
      <c r="U35" s="72">
        <v>0</v>
      </c>
      <c r="V35" s="73">
        <v>0</v>
      </c>
      <c r="W35" s="72">
        <v>0</v>
      </c>
      <c r="X35" s="73">
        <v>0</v>
      </c>
      <c r="Y35" s="74">
        <v>0</v>
      </c>
    </row>
    <row r="36" spans="2:30" ht="15.75" thickBot="1">
      <c r="B36" s="77">
        <v>2480</v>
      </c>
      <c r="C36" s="78">
        <v>105</v>
      </c>
      <c r="D36" s="79">
        <v>0</v>
      </c>
      <c r="E36" s="80">
        <v>0</v>
      </c>
      <c r="F36" s="77">
        <v>2572</v>
      </c>
      <c r="G36" s="78">
        <v>150</v>
      </c>
      <c r="H36" s="79">
        <v>0</v>
      </c>
      <c r="I36" s="78">
        <v>0</v>
      </c>
      <c r="J36" s="79">
        <v>0</v>
      </c>
      <c r="K36" s="80">
        <v>0</v>
      </c>
      <c r="L36" s="77">
        <v>2632</v>
      </c>
      <c r="M36" s="78">
        <v>100</v>
      </c>
      <c r="N36" s="79">
        <v>0</v>
      </c>
      <c r="O36" s="78">
        <v>0</v>
      </c>
      <c r="P36" s="79">
        <v>0</v>
      </c>
      <c r="Q36" s="80">
        <v>0</v>
      </c>
      <c r="R36" s="77">
        <v>2777</v>
      </c>
      <c r="S36" s="78">
        <v>115</v>
      </c>
      <c r="T36" s="79">
        <v>0</v>
      </c>
      <c r="U36" s="78">
        <v>0</v>
      </c>
      <c r="V36" s="79">
        <v>0</v>
      </c>
      <c r="W36" s="78">
        <v>0</v>
      </c>
      <c r="X36" s="79">
        <v>0</v>
      </c>
      <c r="Y36" s="80">
        <v>0</v>
      </c>
    </row>
    <row r="37" spans="2:30" ht="19.5" thickBot="1">
      <c r="B37" s="237">
        <f>SUM(C5:C36,E5:E36)</f>
        <v>6609</v>
      </c>
      <c r="C37" s="247"/>
      <c r="D37" s="247"/>
      <c r="E37" s="238"/>
      <c r="F37" s="248">
        <f>SUM(G5:G36)+SUM(I5:I36)</f>
        <v>5916</v>
      </c>
      <c r="G37" s="249"/>
      <c r="H37" s="249"/>
      <c r="I37" s="250"/>
      <c r="J37" s="248">
        <f>SUM(K5:K36)</f>
        <v>155</v>
      </c>
      <c r="K37" s="250"/>
      <c r="L37" s="248">
        <f>SUM(M5:M36)+SUM(O5:O36)</f>
        <v>6177</v>
      </c>
      <c r="M37" s="249"/>
      <c r="N37" s="249"/>
      <c r="O37" s="250"/>
      <c r="P37" s="249">
        <f>SUM(Q5:Q36)</f>
        <v>450</v>
      </c>
      <c r="Q37" s="250"/>
      <c r="R37" s="248">
        <f>SUM(S5:S36)+SUM(U5:U36)</f>
        <v>4409</v>
      </c>
      <c r="S37" s="249"/>
      <c r="T37" s="249"/>
      <c r="U37" s="250"/>
      <c r="V37" s="248">
        <f t="shared" ref="V37" si="0">SUM(W5:W36)</f>
        <v>120</v>
      </c>
      <c r="W37" s="250"/>
      <c r="X37" s="248">
        <f>SUM(Y5:Y36)</f>
        <v>174</v>
      </c>
      <c r="Y37" s="250"/>
    </row>
    <row r="38" spans="2:30">
      <c r="I38" s="239">
        <f>SUM(F37:K37)</f>
        <v>6071</v>
      </c>
      <c r="J38" s="239"/>
      <c r="O38" s="239">
        <f>SUM(L37:Q37)</f>
        <v>6627</v>
      </c>
      <c r="P38" s="239"/>
      <c r="W38" s="239">
        <f>SUM(R37:Y37)</f>
        <v>4703</v>
      </c>
      <c r="X38" s="239"/>
    </row>
    <row r="39" spans="2:30" ht="15.75" thickBot="1"/>
    <row r="40" spans="2:30" ht="15" customHeight="1">
      <c r="F40" s="171" t="s">
        <v>88</v>
      </c>
      <c r="G40" s="172"/>
      <c r="H40" s="172"/>
      <c r="I40" s="172"/>
      <c r="J40" s="172"/>
      <c r="K40" s="172"/>
      <c r="L40" s="172"/>
      <c r="M40" s="172"/>
      <c r="N40" s="172"/>
      <c r="O40" s="172"/>
      <c r="P40" s="172"/>
      <c r="Q40" s="172"/>
      <c r="R40" s="172"/>
      <c r="S40" s="172"/>
      <c r="T40" s="172"/>
      <c r="U40" s="173"/>
    </row>
    <row r="41" spans="2:30" ht="15.75" customHeight="1" thickBot="1">
      <c r="F41" s="174"/>
      <c r="G41" s="175"/>
      <c r="H41" s="175"/>
      <c r="I41" s="175"/>
      <c r="J41" s="175"/>
      <c r="K41" s="175"/>
      <c r="L41" s="175"/>
      <c r="M41" s="175"/>
      <c r="N41" s="175"/>
      <c r="O41" s="175"/>
      <c r="P41" s="175"/>
      <c r="Q41" s="175"/>
      <c r="R41" s="175"/>
      <c r="S41" s="175"/>
      <c r="T41" s="175"/>
      <c r="U41" s="176"/>
    </row>
    <row r="42" spans="2:30" ht="34.5" thickBot="1">
      <c r="C42" s="1"/>
      <c r="D42" s="1"/>
      <c r="E42" s="1"/>
      <c r="F42" s="222" t="s">
        <v>91</v>
      </c>
      <c r="G42" s="223"/>
      <c r="H42" s="223"/>
      <c r="I42" s="224"/>
      <c r="J42" s="252" t="s">
        <v>33</v>
      </c>
      <c r="K42" s="253"/>
      <c r="L42" s="253"/>
      <c r="M42" s="254"/>
      <c r="N42" s="252" t="s">
        <v>31</v>
      </c>
      <c r="O42" s="253"/>
      <c r="P42" s="253"/>
      <c r="Q42" s="254"/>
      <c r="R42" s="252" t="s">
        <v>85</v>
      </c>
      <c r="S42" s="253"/>
      <c r="T42" s="253"/>
      <c r="U42" s="254"/>
      <c r="AC42" s="111">
        <f>SUM(B37:Y37)</f>
        <v>24010</v>
      </c>
      <c r="AD42" s="111"/>
    </row>
    <row r="43" spans="2:30" ht="34.5" thickBot="1">
      <c r="C43" s="204" t="s">
        <v>1</v>
      </c>
      <c r="D43" s="205"/>
      <c r="E43" s="206"/>
      <c r="F43" s="163">
        <f>P37</f>
        <v>450</v>
      </c>
      <c r="G43" s="164"/>
      <c r="H43" s="164"/>
      <c r="I43" s="165"/>
      <c r="J43" s="134">
        <f>B37+F37+L37+R37</f>
        <v>23111</v>
      </c>
      <c r="K43" s="135"/>
      <c r="L43" s="135"/>
      <c r="M43" s="136"/>
      <c r="N43" s="134">
        <f>X37</f>
        <v>174</v>
      </c>
      <c r="O43" s="135"/>
      <c r="P43" s="135"/>
      <c r="Q43" s="136"/>
      <c r="R43" s="134">
        <f>J37+V37</f>
        <v>275</v>
      </c>
      <c r="S43" s="135"/>
      <c r="T43" s="135"/>
      <c r="U43" s="136"/>
      <c r="AC43" s="111">
        <f>SUM(F43:U43)</f>
        <v>24010</v>
      </c>
      <c r="AD43" s="111"/>
    </row>
    <row r="44" spans="2:30" ht="34.5" thickBot="1">
      <c r="C44" s="204" t="s">
        <v>2</v>
      </c>
      <c r="D44" s="205"/>
      <c r="E44" s="206"/>
      <c r="F44" s="186">
        <f>F43*120</f>
        <v>54000</v>
      </c>
      <c r="G44" s="187"/>
      <c r="H44" s="187"/>
      <c r="I44" s="188"/>
      <c r="J44" s="134">
        <f>J43*160</f>
        <v>3697760</v>
      </c>
      <c r="K44" s="135"/>
      <c r="L44" s="135"/>
      <c r="M44" s="136"/>
      <c r="N44" s="134">
        <f>N43*120</f>
        <v>20880</v>
      </c>
      <c r="O44" s="135"/>
      <c r="P44" s="135"/>
      <c r="Q44" s="136"/>
      <c r="R44" s="134">
        <f>R43*80</f>
        <v>22000</v>
      </c>
      <c r="S44" s="135"/>
      <c r="T44" s="135"/>
      <c r="U44" s="136"/>
    </row>
    <row r="45" spans="2:30">
      <c r="C45" s="192" t="s">
        <v>3</v>
      </c>
      <c r="D45" s="193"/>
      <c r="E45" s="193"/>
      <c r="F45" s="193"/>
      <c r="G45" s="194"/>
      <c r="H45" s="198">
        <f>SUM(F44:U44)</f>
        <v>3794640</v>
      </c>
      <c r="I45" s="199"/>
      <c r="J45" s="199"/>
      <c r="K45" s="199"/>
      <c r="L45" s="199"/>
      <c r="M45" s="200"/>
    </row>
    <row r="46" spans="2:30" ht="21.75" thickBot="1">
      <c r="C46" s="195"/>
      <c r="D46" s="196"/>
      <c r="E46" s="196"/>
      <c r="F46" s="196"/>
      <c r="G46" s="197"/>
      <c r="H46" s="201"/>
      <c r="I46" s="202"/>
      <c r="J46" s="202"/>
      <c r="K46" s="202"/>
      <c r="L46" s="202"/>
      <c r="M46" s="203"/>
      <c r="S46" s="323" t="s">
        <v>14</v>
      </c>
      <c r="T46" s="324"/>
      <c r="U46" s="324"/>
      <c r="V46" s="324"/>
      <c r="W46" s="324"/>
      <c r="X46" s="325"/>
    </row>
    <row r="47" spans="2:30" ht="21">
      <c r="C47" s="192" t="s">
        <v>79</v>
      </c>
      <c r="D47" s="193"/>
      <c r="E47" s="193"/>
      <c r="F47" s="193"/>
      <c r="G47" s="194"/>
      <c r="H47" s="198">
        <v>1000000</v>
      </c>
      <c r="I47" s="199"/>
      <c r="J47" s="199"/>
      <c r="K47" s="199"/>
      <c r="L47" s="199"/>
      <c r="M47" s="200"/>
      <c r="S47" s="231" t="s">
        <v>36</v>
      </c>
      <c r="T47" s="231"/>
      <c r="U47" s="231"/>
      <c r="V47" s="184">
        <v>100000</v>
      </c>
      <c r="W47" s="184"/>
      <c r="X47" s="184"/>
    </row>
    <row r="48" spans="2:30" ht="21.75" thickBot="1">
      <c r="C48" s="195"/>
      <c r="D48" s="196"/>
      <c r="E48" s="196"/>
      <c r="F48" s="196"/>
      <c r="G48" s="197"/>
      <c r="H48" s="201"/>
      <c r="I48" s="202"/>
      <c r="J48" s="202"/>
      <c r="K48" s="202"/>
      <c r="L48" s="202"/>
      <c r="M48" s="203"/>
      <c r="S48" s="231" t="s">
        <v>60</v>
      </c>
      <c r="T48" s="231"/>
      <c r="U48" s="231"/>
      <c r="V48" s="184">
        <v>500000</v>
      </c>
      <c r="W48" s="184"/>
      <c r="X48" s="184"/>
    </row>
    <row r="49" spans="3:26" ht="21">
      <c r="C49" s="192" t="s">
        <v>21</v>
      </c>
      <c r="D49" s="193"/>
      <c r="E49" s="193"/>
      <c r="F49" s="193"/>
      <c r="G49" s="194"/>
      <c r="H49" s="198">
        <f>270000+45000+500000+100000</f>
        <v>915000</v>
      </c>
      <c r="I49" s="199"/>
      <c r="J49" s="199"/>
      <c r="K49" s="199"/>
      <c r="L49" s="199"/>
      <c r="M49" s="200"/>
      <c r="S49" s="231" t="s">
        <v>93</v>
      </c>
      <c r="T49" s="231"/>
      <c r="U49" s="231"/>
      <c r="V49" s="184">
        <v>45000</v>
      </c>
      <c r="W49" s="184"/>
      <c r="X49" s="184"/>
    </row>
    <row r="50" spans="3:26" ht="21.75" thickBot="1">
      <c r="C50" s="195"/>
      <c r="D50" s="196"/>
      <c r="E50" s="196"/>
      <c r="F50" s="196"/>
      <c r="G50" s="197"/>
      <c r="H50" s="201"/>
      <c r="I50" s="202"/>
      <c r="J50" s="202"/>
      <c r="K50" s="202"/>
      <c r="L50" s="202"/>
      <c r="M50" s="203"/>
      <c r="S50" s="231" t="s">
        <v>92</v>
      </c>
      <c r="T50" s="231"/>
      <c r="U50" s="231"/>
      <c r="V50" s="184">
        <v>270000</v>
      </c>
      <c r="W50" s="184"/>
      <c r="X50" s="184"/>
    </row>
    <row r="51" spans="3:26" ht="21">
      <c r="C51" s="192" t="s">
        <v>22</v>
      </c>
      <c r="D51" s="193"/>
      <c r="E51" s="193"/>
      <c r="F51" s="193"/>
      <c r="G51" s="194"/>
      <c r="H51" s="198">
        <f>H45-H47-H49</f>
        <v>1879640</v>
      </c>
      <c r="I51" s="199"/>
      <c r="J51" s="199"/>
      <c r="K51" s="199"/>
      <c r="L51" s="199"/>
      <c r="M51" s="200"/>
      <c r="S51" s="232" t="s">
        <v>3</v>
      </c>
      <c r="T51" s="232"/>
      <c r="U51" s="232"/>
      <c r="V51" s="233">
        <f>SUM(V47:X50)</f>
        <v>915000</v>
      </c>
      <c r="W51" s="233"/>
      <c r="X51" s="233"/>
    </row>
    <row r="52" spans="3:26" ht="15.75" thickBot="1">
      <c r="C52" s="195"/>
      <c r="D52" s="196"/>
      <c r="E52" s="196"/>
      <c r="F52" s="196"/>
      <c r="G52" s="197"/>
      <c r="H52" s="201"/>
      <c r="I52" s="202"/>
      <c r="J52" s="202"/>
      <c r="K52" s="202"/>
      <c r="L52" s="202"/>
      <c r="M52" s="203"/>
    </row>
    <row r="53" spans="3:26" ht="15.75" customHeight="1" thickBot="1">
      <c r="C53" s="10"/>
      <c r="D53" s="10"/>
      <c r="E53" s="10"/>
      <c r="F53" s="10"/>
      <c r="G53" s="10"/>
      <c r="H53" s="10"/>
      <c r="I53" s="10"/>
      <c r="J53" s="10"/>
      <c r="K53" s="10"/>
      <c r="P53" s="308" t="s">
        <v>90</v>
      </c>
      <c r="Q53" s="309"/>
      <c r="R53" s="309"/>
      <c r="S53" s="309"/>
      <c r="T53" s="310"/>
      <c r="U53" s="259">
        <v>3000000</v>
      </c>
      <c r="V53" s="260"/>
      <c r="W53" s="260"/>
      <c r="X53" s="260"/>
      <c r="Y53" s="260"/>
      <c r="Z53" s="261"/>
    </row>
    <row r="54" spans="3:26" ht="15.75" customHeight="1" thickBot="1">
      <c r="C54" s="113" t="s">
        <v>15</v>
      </c>
      <c r="D54" s="114"/>
      <c r="E54" s="114"/>
      <c r="F54" s="114"/>
      <c r="G54" s="115"/>
      <c r="H54" s="225">
        <v>1880000</v>
      </c>
      <c r="I54" s="226"/>
      <c r="J54" s="226"/>
      <c r="K54" s="226"/>
      <c r="L54" s="226"/>
      <c r="M54" s="227"/>
      <c r="P54" s="311"/>
      <c r="Q54" s="312"/>
      <c r="R54" s="312"/>
      <c r="S54" s="312"/>
      <c r="T54" s="313"/>
      <c r="U54" s="262"/>
      <c r="V54" s="263"/>
      <c r="W54" s="263"/>
      <c r="X54" s="263"/>
      <c r="Y54" s="263"/>
      <c r="Z54" s="264"/>
    </row>
    <row r="55" spans="3:26" ht="15.75" customHeight="1" thickBot="1">
      <c r="C55" s="116"/>
      <c r="D55" s="117"/>
      <c r="E55" s="117"/>
      <c r="F55" s="117"/>
      <c r="G55" s="118"/>
      <c r="H55" s="228"/>
      <c r="I55" s="229"/>
      <c r="J55" s="229"/>
      <c r="K55" s="229"/>
      <c r="L55" s="229"/>
      <c r="M55" s="230"/>
      <c r="P55" s="314" t="s">
        <v>89</v>
      </c>
      <c r="Q55" s="315"/>
      <c r="R55" s="315"/>
      <c r="S55" s="315"/>
      <c r="T55" s="316"/>
      <c r="U55" s="259">
        <v>1000000</v>
      </c>
      <c r="V55" s="260"/>
      <c r="W55" s="260"/>
      <c r="X55" s="260"/>
      <c r="Y55" s="260"/>
      <c r="Z55" s="261"/>
    </row>
    <row r="56" spans="3:26" ht="15.75" customHeight="1" thickBot="1">
      <c r="C56" s="113" t="s">
        <v>16</v>
      </c>
      <c r="D56" s="114"/>
      <c r="E56" s="114"/>
      <c r="F56" s="114"/>
      <c r="G56" s="115"/>
      <c r="H56" s="225">
        <v>0</v>
      </c>
      <c r="I56" s="226"/>
      <c r="J56" s="226"/>
      <c r="K56" s="226"/>
      <c r="L56" s="226"/>
      <c r="M56" s="227"/>
      <c r="P56" s="317"/>
      <c r="Q56" s="318"/>
      <c r="R56" s="318"/>
      <c r="S56" s="318"/>
      <c r="T56" s="319"/>
      <c r="U56" s="262"/>
      <c r="V56" s="263"/>
      <c r="W56" s="263"/>
      <c r="X56" s="263"/>
      <c r="Y56" s="263"/>
      <c r="Z56" s="264"/>
    </row>
    <row r="57" spans="3:26" ht="15.75" customHeight="1" thickBot="1">
      <c r="C57" s="116"/>
      <c r="D57" s="117"/>
      <c r="E57" s="117"/>
      <c r="F57" s="117"/>
      <c r="G57" s="118"/>
      <c r="H57" s="228"/>
      <c r="I57" s="229"/>
      <c r="J57" s="229"/>
      <c r="K57" s="229"/>
      <c r="L57" s="229"/>
      <c r="M57" s="230"/>
      <c r="P57" s="265" t="s">
        <v>80</v>
      </c>
      <c r="Q57" s="266"/>
      <c r="R57" s="266"/>
      <c r="S57" s="266"/>
      <c r="T57" s="267"/>
      <c r="U57" s="259">
        <f>U53-U55</f>
        <v>2000000</v>
      </c>
      <c r="V57" s="260"/>
      <c r="W57" s="260"/>
      <c r="X57" s="260"/>
      <c r="Y57" s="260"/>
      <c r="Z57" s="261"/>
    </row>
    <row r="58" spans="3:26" ht="15.75" customHeight="1" thickBot="1">
      <c r="P58" s="268"/>
      <c r="Q58" s="269"/>
      <c r="R58" s="269"/>
      <c r="S58" s="269"/>
      <c r="T58" s="270"/>
      <c r="U58" s="262"/>
      <c r="V58" s="263"/>
      <c r="W58" s="263"/>
      <c r="X58" s="263"/>
      <c r="Y58" s="263"/>
      <c r="Z58" s="264"/>
    </row>
  </sheetData>
  <mergeCells count="70">
    <mergeCell ref="W38:X38"/>
    <mergeCell ref="F40:U41"/>
    <mergeCell ref="N42:Q42"/>
    <mergeCell ref="R42:U42"/>
    <mergeCell ref="F42:I42"/>
    <mergeCell ref="J42:M42"/>
    <mergeCell ref="V37:W37"/>
    <mergeCell ref="X37:Y37"/>
    <mergeCell ref="P37:Q37"/>
    <mergeCell ref="V4:W4"/>
    <mergeCell ref="P4:Q4"/>
    <mergeCell ref="R4:U4"/>
    <mergeCell ref="R37:U37"/>
    <mergeCell ref="B2:E2"/>
    <mergeCell ref="L2:Q2"/>
    <mergeCell ref="F2:K2"/>
    <mergeCell ref="B1:Y1"/>
    <mergeCell ref="X4:Y4"/>
    <mergeCell ref="R2:Y2"/>
    <mergeCell ref="L4:O4"/>
    <mergeCell ref="L37:O37"/>
    <mergeCell ref="O38:P38"/>
    <mergeCell ref="B4:E4"/>
    <mergeCell ref="F4:I4"/>
    <mergeCell ref="J4:K4"/>
    <mergeCell ref="I38:J38"/>
    <mergeCell ref="B37:E37"/>
    <mergeCell ref="F37:I37"/>
    <mergeCell ref="J37:K37"/>
    <mergeCell ref="C43:E43"/>
    <mergeCell ref="F43:I43"/>
    <mergeCell ref="J43:M43"/>
    <mergeCell ref="N43:Q43"/>
    <mergeCell ref="C44:E44"/>
    <mergeCell ref="F44:I44"/>
    <mergeCell ref="J44:M44"/>
    <mergeCell ref="N44:Q44"/>
    <mergeCell ref="V47:X47"/>
    <mergeCell ref="S48:U48"/>
    <mergeCell ref="V48:X48"/>
    <mergeCell ref="S46:X46"/>
    <mergeCell ref="AC42:AD42"/>
    <mergeCell ref="AC43:AD43"/>
    <mergeCell ref="R44:U44"/>
    <mergeCell ref="R43:U43"/>
    <mergeCell ref="C45:G46"/>
    <mergeCell ref="H45:M46"/>
    <mergeCell ref="C47:G48"/>
    <mergeCell ref="H47:M48"/>
    <mergeCell ref="S47:U47"/>
    <mergeCell ref="C49:G50"/>
    <mergeCell ref="H49:M50"/>
    <mergeCell ref="S49:U49"/>
    <mergeCell ref="V49:X49"/>
    <mergeCell ref="S50:U50"/>
    <mergeCell ref="V50:X50"/>
    <mergeCell ref="C51:G52"/>
    <mergeCell ref="H51:M52"/>
    <mergeCell ref="S51:U51"/>
    <mergeCell ref="V51:X51"/>
    <mergeCell ref="P53:T54"/>
    <mergeCell ref="U53:Z54"/>
    <mergeCell ref="C54:G55"/>
    <mergeCell ref="H54:M55"/>
    <mergeCell ref="P55:T56"/>
    <mergeCell ref="U55:Z56"/>
    <mergeCell ref="C56:G57"/>
    <mergeCell ref="H56:M57"/>
    <mergeCell ref="P57:T58"/>
    <mergeCell ref="U57:Z58"/>
  </mergeCells>
  <printOptions horizontalCentered="1" verticalCentered="1"/>
  <pageMargins left="0.70866141732283472" right="0.70866141732283472" top="0.19685039370078741" bottom="0.27559055118110237" header="0.19685039370078741" footer="0.31496062992125984"/>
  <pageSetup paperSize="256" orientation="landscape" horizontalDpi="203" verticalDpi="203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B58"/>
  <sheetViews>
    <sheetView rightToLeft="1" zoomScale="130" zoomScaleNormal="130" workbookViewId="0">
      <pane ySplit="4" topLeftCell="A41" activePane="bottomLeft" state="frozen"/>
      <selection pane="bottomLeft" activeCell="Y41" sqref="C40:Z58"/>
    </sheetView>
  </sheetViews>
  <sheetFormatPr defaultRowHeight="15"/>
  <cols>
    <col min="2" max="13" width="3.85546875" bestFit="1" customWidth="1"/>
    <col min="14" max="15" width="4.42578125" customWidth="1"/>
    <col min="16" max="25" width="3.85546875" bestFit="1" customWidth="1"/>
    <col min="26" max="26" width="4" customWidth="1"/>
  </cols>
  <sheetData>
    <row r="1" spans="2:15" ht="17.25" customHeight="1" thickBot="1">
      <c r="B1" s="137" t="s">
        <v>94</v>
      </c>
      <c r="C1" s="138"/>
      <c r="D1" s="138"/>
      <c r="E1" s="138"/>
      <c r="F1" s="138"/>
      <c r="G1" s="138"/>
      <c r="H1" s="138"/>
      <c r="I1" s="138"/>
      <c r="J1" s="138"/>
      <c r="K1" s="138"/>
      <c r="L1" s="138"/>
      <c r="M1" s="138"/>
      <c r="N1" s="138"/>
      <c r="O1" s="139"/>
    </row>
    <row r="2" spans="2:15" ht="11.25" customHeight="1" thickBot="1">
      <c r="B2" s="149" t="s">
        <v>6</v>
      </c>
      <c r="C2" s="150"/>
      <c r="D2" s="150"/>
      <c r="E2" s="150"/>
      <c r="F2" s="150"/>
      <c r="G2" s="151"/>
      <c r="H2" s="154" t="s">
        <v>4</v>
      </c>
      <c r="I2" s="162"/>
      <c r="J2" s="162"/>
      <c r="K2" s="162"/>
      <c r="L2" s="162"/>
      <c r="M2" s="155"/>
      <c r="N2" s="154" t="s">
        <v>18</v>
      </c>
      <c r="O2" s="155"/>
    </row>
    <row r="3" spans="2:15" ht="11.25" customHeight="1" thickBot="1">
      <c r="B3" s="86" t="s">
        <v>0</v>
      </c>
      <c r="C3" s="87" t="s">
        <v>1</v>
      </c>
      <c r="D3" s="86" t="s">
        <v>0</v>
      </c>
      <c r="E3" s="87" t="s">
        <v>1</v>
      </c>
      <c r="F3" s="86" t="s">
        <v>0</v>
      </c>
      <c r="G3" s="87" t="s">
        <v>1</v>
      </c>
      <c r="H3" s="13" t="s">
        <v>0</v>
      </c>
      <c r="I3" s="26" t="s">
        <v>1</v>
      </c>
      <c r="J3" s="13" t="s">
        <v>0</v>
      </c>
      <c r="K3" s="31" t="s">
        <v>1</v>
      </c>
      <c r="L3" s="47" t="s">
        <v>0</v>
      </c>
      <c r="M3" s="46" t="s">
        <v>1</v>
      </c>
      <c r="N3" s="45" t="s">
        <v>0</v>
      </c>
      <c r="O3" s="46" t="s">
        <v>1</v>
      </c>
    </row>
    <row r="4" spans="2:15" ht="11.25" customHeight="1" thickBot="1">
      <c r="B4" s="244" t="s">
        <v>77</v>
      </c>
      <c r="C4" s="245"/>
      <c r="D4" s="245"/>
      <c r="E4" s="246"/>
      <c r="F4" s="272" t="s">
        <v>98</v>
      </c>
      <c r="G4" s="256"/>
      <c r="H4" s="154" t="s">
        <v>77</v>
      </c>
      <c r="I4" s="162"/>
      <c r="J4" s="162"/>
      <c r="K4" s="155"/>
      <c r="L4" s="154" t="s">
        <v>85</v>
      </c>
      <c r="M4" s="155"/>
      <c r="N4" s="328" t="s">
        <v>77</v>
      </c>
      <c r="O4" s="329"/>
    </row>
    <row r="5" spans="2:15">
      <c r="B5" s="67">
        <v>2807</v>
      </c>
      <c r="C5" s="68">
        <v>133</v>
      </c>
      <c r="D5" s="69">
        <v>2854</v>
      </c>
      <c r="E5" s="68">
        <v>160</v>
      </c>
      <c r="F5" s="69">
        <v>2847</v>
      </c>
      <c r="G5" s="70">
        <v>140</v>
      </c>
      <c r="H5" s="67">
        <v>2824</v>
      </c>
      <c r="I5" s="68">
        <v>100</v>
      </c>
      <c r="J5" s="69">
        <v>2926</v>
      </c>
      <c r="K5" s="68">
        <v>115</v>
      </c>
      <c r="L5" s="69">
        <v>3000</v>
      </c>
      <c r="M5" s="70">
        <v>180</v>
      </c>
      <c r="N5" s="88">
        <v>3006</v>
      </c>
      <c r="O5" s="89">
        <v>198</v>
      </c>
    </row>
    <row r="6" spans="2:15">
      <c r="B6" s="71">
        <v>2809</v>
      </c>
      <c r="C6" s="72">
        <v>154</v>
      </c>
      <c r="D6" s="73">
        <v>2855</v>
      </c>
      <c r="E6" s="72">
        <v>155</v>
      </c>
      <c r="F6" s="73">
        <v>2854</v>
      </c>
      <c r="G6" s="74">
        <v>160</v>
      </c>
      <c r="H6" s="71">
        <v>2881</v>
      </c>
      <c r="I6" s="72">
        <v>155</v>
      </c>
      <c r="J6" s="73">
        <v>2953</v>
      </c>
      <c r="K6" s="72">
        <v>155</v>
      </c>
      <c r="L6" s="73">
        <v>0</v>
      </c>
      <c r="M6" s="74">
        <v>0</v>
      </c>
      <c r="N6" s="76">
        <v>3007</v>
      </c>
      <c r="O6" s="74">
        <v>174</v>
      </c>
    </row>
    <row r="7" spans="2:15">
      <c r="B7" s="71">
        <v>2797</v>
      </c>
      <c r="C7" s="72">
        <v>165</v>
      </c>
      <c r="D7" s="73">
        <v>2895</v>
      </c>
      <c r="E7" s="72">
        <v>170</v>
      </c>
      <c r="F7" s="73">
        <v>2857</v>
      </c>
      <c r="G7" s="74">
        <v>135</v>
      </c>
      <c r="H7" s="71">
        <v>2921</v>
      </c>
      <c r="I7" s="72">
        <v>133</v>
      </c>
      <c r="J7" s="73">
        <v>3010</v>
      </c>
      <c r="K7" s="72">
        <v>96</v>
      </c>
      <c r="L7" s="73">
        <v>0</v>
      </c>
      <c r="M7" s="74">
        <v>0</v>
      </c>
      <c r="N7" s="76">
        <v>3022</v>
      </c>
      <c r="O7" s="74">
        <v>116</v>
      </c>
    </row>
    <row r="8" spans="2:15">
      <c r="B8" s="71">
        <v>2837</v>
      </c>
      <c r="C8" s="72">
        <v>119</v>
      </c>
      <c r="D8" s="73">
        <v>2773</v>
      </c>
      <c r="E8" s="72">
        <v>145</v>
      </c>
      <c r="F8" s="73">
        <v>2889</v>
      </c>
      <c r="G8" s="74">
        <v>85</v>
      </c>
      <c r="H8" s="71">
        <v>2910</v>
      </c>
      <c r="I8" s="72">
        <v>150</v>
      </c>
      <c r="J8" s="73">
        <v>2974</v>
      </c>
      <c r="K8" s="72">
        <v>126</v>
      </c>
      <c r="L8" s="73">
        <v>0</v>
      </c>
      <c r="M8" s="74">
        <v>0</v>
      </c>
      <c r="N8" s="76">
        <v>3000</v>
      </c>
      <c r="O8" s="74">
        <v>180</v>
      </c>
    </row>
    <row r="9" spans="2:15">
      <c r="B9" s="71">
        <v>2825</v>
      </c>
      <c r="C9" s="72">
        <v>105</v>
      </c>
      <c r="D9" s="73">
        <v>2822</v>
      </c>
      <c r="E9" s="72">
        <v>100</v>
      </c>
      <c r="F9" s="73">
        <v>2899</v>
      </c>
      <c r="G9" s="74">
        <v>100</v>
      </c>
      <c r="H9" s="71">
        <v>2903</v>
      </c>
      <c r="I9" s="72">
        <v>161</v>
      </c>
      <c r="J9" s="73">
        <v>2946</v>
      </c>
      <c r="K9" s="72">
        <v>160</v>
      </c>
      <c r="L9" s="73">
        <v>0</v>
      </c>
      <c r="M9" s="74">
        <v>0</v>
      </c>
      <c r="N9" s="76">
        <v>2989</v>
      </c>
      <c r="O9" s="74">
        <v>126</v>
      </c>
    </row>
    <row r="10" spans="2:15">
      <c r="B10" s="71">
        <v>2799</v>
      </c>
      <c r="C10" s="72">
        <v>125</v>
      </c>
      <c r="D10" s="73">
        <v>2814</v>
      </c>
      <c r="E10" s="72">
        <v>95</v>
      </c>
      <c r="F10" s="73">
        <v>2890</v>
      </c>
      <c r="G10" s="74">
        <v>95</v>
      </c>
      <c r="H10" s="71">
        <v>2914</v>
      </c>
      <c r="I10" s="72">
        <v>125</v>
      </c>
      <c r="J10" s="73">
        <v>2979</v>
      </c>
      <c r="K10" s="72">
        <v>145</v>
      </c>
      <c r="L10" s="73">
        <v>0</v>
      </c>
      <c r="M10" s="74">
        <v>0</v>
      </c>
      <c r="N10" s="76">
        <v>3031</v>
      </c>
      <c r="O10" s="74">
        <v>154</v>
      </c>
    </row>
    <row r="11" spans="2:15">
      <c r="B11" s="71">
        <v>2843</v>
      </c>
      <c r="C11" s="72">
        <v>105</v>
      </c>
      <c r="D11" s="73">
        <v>2907</v>
      </c>
      <c r="E11" s="72">
        <v>170</v>
      </c>
      <c r="F11" s="73">
        <v>0</v>
      </c>
      <c r="G11" s="74">
        <v>0</v>
      </c>
      <c r="H11" s="71">
        <v>2923</v>
      </c>
      <c r="I11" s="72">
        <v>133</v>
      </c>
      <c r="J11" s="73">
        <v>3001</v>
      </c>
      <c r="K11" s="72">
        <v>175</v>
      </c>
      <c r="L11" s="73">
        <v>0</v>
      </c>
      <c r="M11" s="74">
        <v>0</v>
      </c>
      <c r="N11" s="76">
        <v>3030</v>
      </c>
      <c r="O11" s="74">
        <v>140</v>
      </c>
    </row>
    <row r="12" spans="2:15">
      <c r="B12" s="71">
        <v>2808</v>
      </c>
      <c r="C12" s="72">
        <v>140</v>
      </c>
      <c r="D12" s="73">
        <v>2905</v>
      </c>
      <c r="E12" s="72">
        <v>120</v>
      </c>
      <c r="F12" s="73">
        <v>0</v>
      </c>
      <c r="G12" s="74">
        <v>0</v>
      </c>
      <c r="H12" s="71">
        <v>2931</v>
      </c>
      <c r="I12" s="72">
        <v>128</v>
      </c>
      <c r="J12" s="73">
        <v>3002</v>
      </c>
      <c r="K12" s="72">
        <v>135</v>
      </c>
      <c r="L12" s="73">
        <v>0</v>
      </c>
      <c r="M12" s="74">
        <v>0</v>
      </c>
      <c r="N12" s="76">
        <v>3028</v>
      </c>
      <c r="O12" s="74">
        <v>126</v>
      </c>
    </row>
    <row r="13" spans="2:15">
      <c r="B13" s="71">
        <v>2845</v>
      </c>
      <c r="C13" s="72">
        <v>90</v>
      </c>
      <c r="D13" s="73">
        <v>2896</v>
      </c>
      <c r="E13" s="72">
        <v>90</v>
      </c>
      <c r="F13" s="73">
        <v>0</v>
      </c>
      <c r="G13" s="74">
        <v>0</v>
      </c>
      <c r="H13" s="71">
        <v>2934</v>
      </c>
      <c r="I13" s="72">
        <v>135</v>
      </c>
      <c r="J13" s="73">
        <v>3013</v>
      </c>
      <c r="K13" s="72">
        <v>112</v>
      </c>
      <c r="L13" s="73">
        <v>0</v>
      </c>
      <c r="M13" s="74">
        <v>0</v>
      </c>
      <c r="N13" s="76">
        <v>2973</v>
      </c>
      <c r="O13" s="74">
        <v>155</v>
      </c>
    </row>
    <row r="14" spans="2:15">
      <c r="B14" s="71">
        <v>2835</v>
      </c>
      <c r="C14" s="72">
        <v>80</v>
      </c>
      <c r="D14" s="73">
        <v>2897</v>
      </c>
      <c r="E14" s="72">
        <v>150</v>
      </c>
      <c r="F14" s="73">
        <v>0</v>
      </c>
      <c r="G14" s="74">
        <v>0</v>
      </c>
      <c r="H14" s="71">
        <v>2935</v>
      </c>
      <c r="I14" s="72">
        <v>120</v>
      </c>
      <c r="J14" s="73">
        <v>3014</v>
      </c>
      <c r="K14" s="72">
        <v>161</v>
      </c>
      <c r="L14" s="73">
        <v>0</v>
      </c>
      <c r="M14" s="74">
        <v>0</v>
      </c>
      <c r="N14" s="76">
        <v>2981</v>
      </c>
      <c r="O14" s="74">
        <v>145</v>
      </c>
    </row>
    <row r="15" spans="2:15">
      <c r="B15" s="71">
        <v>2875</v>
      </c>
      <c r="C15" s="72">
        <v>145</v>
      </c>
      <c r="D15" s="73">
        <v>2890</v>
      </c>
      <c r="E15" s="72">
        <v>95</v>
      </c>
      <c r="F15" s="73">
        <v>0</v>
      </c>
      <c r="G15" s="74">
        <v>0</v>
      </c>
      <c r="H15" s="71">
        <v>2915</v>
      </c>
      <c r="I15" s="72">
        <v>140</v>
      </c>
      <c r="J15" s="73">
        <v>2963</v>
      </c>
      <c r="K15" s="72">
        <v>100</v>
      </c>
      <c r="L15" s="73">
        <v>0</v>
      </c>
      <c r="M15" s="74">
        <v>0</v>
      </c>
      <c r="N15" s="76">
        <v>2994</v>
      </c>
      <c r="O15" s="74">
        <v>85</v>
      </c>
    </row>
    <row r="16" spans="2:15">
      <c r="B16" s="71">
        <v>2792</v>
      </c>
      <c r="C16" s="72">
        <v>150</v>
      </c>
      <c r="D16" s="73">
        <v>2899</v>
      </c>
      <c r="E16" s="72">
        <v>100</v>
      </c>
      <c r="F16" s="73">
        <v>0</v>
      </c>
      <c r="G16" s="74">
        <v>0</v>
      </c>
      <c r="H16" s="71">
        <v>2942</v>
      </c>
      <c r="I16" s="72">
        <v>150</v>
      </c>
      <c r="J16" s="73">
        <v>2971</v>
      </c>
      <c r="K16" s="72">
        <v>155</v>
      </c>
      <c r="L16" s="73">
        <v>0</v>
      </c>
      <c r="M16" s="74">
        <v>0</v>
      </c>
      <c r="N16" s="76">
        <v>2992</v>
      </c>
      <c r="O16" s="74">
        <v>120</v>
      </c>
    </row>
    <row r="17" spans="2:15">
      <c r="B17" s="71">
        <v>2791</v>
      </c>
      <c r="C17" s="72">
        <v>150</v>
      </c>
      <c r="D17" s="73">
        <v>2919</v>
      </c>
      <c r="E17" s="72">
        <v>145</v>
      </c>
      <c r="F17" s="73">
        <v>0</v>
      </c>
      <c r="G17" s="74">
        <v>0</v>
      </c>
      <c r="H17" s="71">
        <v>2932</v>
      </c>
      <c r="I17" s="72">
        <v>124</v>
      </c>
      <c r="J17" s="73">
        <v>3021</v>
      </c>
      <c r="K17" s="72">
        <v>96</v>
      </c>
      <c r="L17" s="73">
        <v>0</v>
      </c>
      <c r="M17" s="74">
        <v>0</v>
      </c>
      <c r="N17" s="76">
        <v>3029</v>
      </c>
      <c r="O17" s="74">
        <v>119</v>
      </c>
    </row>
    <row r="18" spans="2:15">
      <c r="B18" s="71">
        <v>2783</v>
      </c>
      <c r="C18" s="72">
        <v>161</v>
      </c>
      <c r="D18" s="73">
        <v>2868</v>
      </c>
      <c r="E18" s="72">
        <v>175</v>
      </c>
      <c r="F18" s="73">
        <v>0</v>
      </c>
      <c r="G18" s="74">
        <v>0</v>
      </c>
      <c r="H18" s="71">
        <v>2828</v>
      </c>
      <c r="I18" s="72">
        <v>110</v>
      </c>
      <c r="J18" s="73">
        <v>0</v>
      </c>
      <c r="K18" s="72">
        <v>0</v>
      </c>
      <c r="L18" s="73">
        <v>0</v>
      </c>
      <c r="M18" s="74">
        <v>0</v>
      </c>
      <c r="N18" s="76">
        <v>3023</v>
      </c>
      <c r="O18" s="74">
        <v>108</v>
      </c>
    </row>
    <row r="19" spans="2:15">
      <c r="B19" s="71">
        <v>2784</v>
      </c>
      <c r="C19" s="72">
        <v>147</v>
      </c>
      <c r="D19" s="73">
        <v>2875</v>
      </c>
      <c r="E19" s="72">
        <v>132</v>
      </c>
      <c r="F19" s="73">
        <v>0</v>
      </c>
      <c r="G19" s="74">
        <v>0</v>
      </c>
      <c r="H19" s="71">
        <v>2944</v>
      </c>
      <c r="I19" s="72">
        <v>120</v>
      </c>
      <c r="J19" s="73">
        <v>0</v>
      </c>
      <c r="K19" s="72">
        <v>0</v>
      </c>
      <c r="L19" s="73">
        <v>0</v>
      </c>
      <c r="M19" s="74">
        <v>0</v>
      </c>
      <c r="N19" s="76">
        <v>2990</v>
      </c>
      <c r="O19" s="74">
        <v>140</v>
      </c>
    </row>
    <row r="20" spans="2:15">
      <c r="B20" s="71">
        <v>2778</v>
      </c>
      <c r="C20" s="72">
        <v>145</v>
      </c>
      <c r="D20" s="73">
        <v>2884</v>
      </c>
      <c r="E20" s="72">
        <v>155</v>
      </c>
      <c r="F20" s="73">
        <v>0</v>
      </c>
      <c r="G20" s="74">
        <v>0</v>
      </c>
      <c r="H20" s="71">
        <v>2955</v>
      </c>
      <c r="I20" s="72">
        <v>165</v>
      </c>
      <c r="J20" s="73">
        <v>0</v>
      </c>
      <c r="K20" s="72">
        <v>0</v>
      </c>
      <c r="L20" s="73">
        <v>0</v>
      </c>
      <c r="M20" s="74">
        <v>0</v>
      </c>
      <c r="N20" s="76">
        <v>3049</v>
      </c>
      <c r="O20" s="74">
        <v>133</v>
      </c>
    </row>
    <row r="21" spans="2:15">
      <c r="B21" s="71">
        <v>2803</v>
      </c>
      <c r="C21" s="72">
        <v>105</v>
      </c>
      <c r="D21" s="73">
        <v>2901</v>
      </c>
      <c r="E21" s="72">
        <v>161</v>
      </c>
      <c r="F21" s="73">
        <v>0</v>
      </c>
      <c r="G21" s="74">
        <v>0</v>
      </c>
      <c r="H21" s="71">
        <v>2945</v>
      </c>
      <c r="I21" s="72">
        <v>140</v>
      </c>
      <c r="J21" s="73">
        <v>0</v>
      </c>
      <c r="K21" s="72">
        <v>0</v>
      </c>
      <c r="L21" s="73">
        <v>0</v>
      </c>
      <c r="M21" s="74">
        <v>0</v>
      </c>
      <c r="N21" s="76">
        <v>3025</v>
      </c>
      <c r="O21" s="74">
        <v>161</v>
      </c>
    </row>
    <row r="22" spans="2:15">
      <c r="B22" s="71">
        <v>2817</v>
      </c>
      <c r="C22" s="72">
        <v>105</v>
      </c>
      <c r="D22" s="73">
        <v>0</v>
      </c>
      <c r="E22" s="72">
        <v>0</v>
      </c>
      <c r="F22" s="73">
        <v>0</v>
      </c>
      <c r="G22" s="74">
        <v>0</v>
      </c>
      <c r="H22" s="71">
        <v>2941</v>
      </c>
      <c r="I22" s="72">
        <v>140</v>
      </c>
      <c r="J22" s="73">
        <v>0</v>
      </c>
      <c r="K22" s="72">
        <v>0</v>
      </c>
      <c r="L22" s="73">
        <v>0</v>
      </c>
      <c r="M22" s="74">
        <v>0</v>
      </c>
      <c r="N22" s="76">
        <v>3050</v>
      </c>
      <c r="O22" s="74">
        <v>133</v>
      </c>
    </row>
    <row r="23" spans="2:15">
      <c r="B23" s="71">
        <v>2831</v>
      </c>
      <c r="C23" s="72">
        <v>45</v>
      </c>
      <c r="D23" s="73">
        <v>0</v>
      </c>
      <c r="E23" s="72">
        <v>0</v>
      </c>
      <c r="F23" s="73">
        <v>0</v>
      </c>
      <c r="G23" s="74">
        <v>0</v>
      </c>
      <c r="H23" s="71">
        <v>2957</v>
      </c>
      <c r="I23" s="72">
        <v>130</v>
      </c>
      <c r="J23" s="73">
        <v>0</v>
      </c>
      <c r="K23" s="72">
        <v>0</v>
      </c>
      <c r="L23" s="73">
        <v>0</v>
      </c>
      <c r="M23" s="74">
        <v>0</v>
      </c>
      <c r="N23" s="76">
        <v>0</v>
      </c>
      <c r="O23" s="74">
        <v>0</v>
      </c>
    </row>
    <row r="24" spans="2:15">
      <c r="B24" s="71">
        <v>2851</v>
      </c>
      <c r="C24" s="72">
        <v>155</v>
      </c>
      <c r="D24" s="73">
        <v>0</v>
      </c>
      <c r="E24" s="72">
        <v>0</v>
      </c>
      <c r="F24" s="73">
        <v>0</v>
      </c>
      <c r="G24" s="74">
        <v>0</v>
      </c>
      <c r="H24" s="71">
        <v>2949</v>
      </c>
      <c r="I24" s="72">
        <v>145</v>
      </c>
      <c r="J24" s="73">
        <v>0</v>
      </c>
      <c r="K24" s="72">
        <v>0</v>
      </c>
      <c r="L24" s="73">
        <v>0</v>
      </c>
      <c r="M24" s="74">
        <v>0</v>
      </c>
      <c r="N24" s="76">
        <v>0</v>
      </c>
      <c r="O24" s="74">
        <v>0</v>
      </c>
    </row>
    <row r="25" spans="2:15">
      <c r="B25" s="71">
        <v>2786</v>
      </c>
      <c r="C25" s="72">
        <v>155</v>
      </c>
      <c r="D25" s="73">
        <v>0</v>
      </c>
      <c r="E25" s="72">
        <v>0</v>
      </c>
      <c r="F25" s="73">
        <v>0</v>
      </c>
      <c r="G25" s="74">
        <v>0</v>
      </c>
      <c r="H25" s="71">
        <v>2956</v>
      </c>
      <c r="I25" s="72">
        <v>125</v>
      </c>
      <c r="J25" s="73">
        <v>0</v>
      </c>
      <c r="K25" s="72">
        <v>0</v>
      </c>
      <c r="L25" s="73">
        <v>0</v>
      </c>
      <c r="M25" s="74">
        <v>0</v>
      </c>
      <c r="N25" s="76">
        <v>0</v>
      </c>
      <c r="O25" s="74">
        <v>0</v>
      </c>
    </row>
    <row r="26" spans="2:15">
      <c r="B26" s="71">
        <v>2787</v>
      </c>
      <c r="C26" s="72">
        <v>155</v>
      </c>
      <c r="D26" s="73">
        <v>0</v>
      </c>
      <c r="E26" s="72">
        <v>0</v>
      </c>
      <c r="F26" s="73">
        <v>0</v>
      </c>
      <c r="G26" s="74">
        <v>0</v>
      </c>
      <c r="H26" s="71">
        <v>2961</v>
      </c>
      <c r="I26" s="72">
        <v>100</v>
      </c>
      <c r="J26" s="73">
        <v>0</v>
      </c>
      <c r="K26" s="72">
        <v>0</v>
      </c>
      <c r="L26" s="73">
        <v>0</v>
      </c>
      <c r="M26" s="74">
        <v>0</v>
      </c>
      <c r="N26" s="76">
        <v>0</v>
      </c>
      <c r="O26" s="74">
        <v>0</v>
      </c>
    </row>
    <row r="27" spans="2:15">
      <c r="B27" s="71">
        <v>2836</v>
      </c>
      <c r="C27" s="72">
        <v>85</v>
      </c>
      <c r="D27" s="73">
        <v>0</v>
      </c>
      <c r="E27" s="72">
        <v>0</v>
      </c>
      <c r="F27" s="73">
        <v>0</v>
      </c>
      <c r="G27" s="74">
        <v>0</v>
      </c>
      <c r="H27" s="71">
        <v>2968</v>
      </c>
      <c r="I27" s="72">
        <v>110</v>
      </c>
      <c r="J27" s="73">
        <v>0</v>
      </c>
      <c r="K27" s="72">
        <v>0</v>
      </c>
      <c r="L27" s="73">
        <v>0</v>
      </c>
      <c r="M27" s="74">
        <v>0</v>
      </c>
      <c r="N27" s="76">
        <v>0</v>
      </c>
      <c r="O27" s="74">
        <v>0</v>
      </c>
    </row>
    <row r="28" spans="2:15">
      <c r="B28" s="71">
        <v>2832</v>
      </c>
      <c r="C28" s="72">
        <v>45</v>
      </c>
      <c r="D28" s="73">
        <v>0</v>
      </c>
      <c r="E28" s="72">
        <v>0</v>
      </c>
      <c r="F28" s="73">
        <v>0</v>
      </c>
      <c r="G28" s="74">
        <v>0</v>
      </c>
      <c r="H28" s="71">
        <v>2966</v>
      </c>
      <c r="I28" s="72">
        <v>105</v>
      </c>
      <c r="J28" s="73">
        <v>0</v>
      </c>
      <c r="K28" s="72">
        <v>0</v>
      </c>
      <c r="L28" s="73">
        <v>0</v>
      </c>
      <c r="M28" s="74">
        <v>0</v>
      </c>
      <c r="N28" s="76">
        <v>0</v>
      </c>
      <c r="O28" s="74">
        <v>0</v>
      </c>
    </row>
    <row r="29" spans="2:15">
      <c r="B29" s="71">
        <v>2833</v>
      </c>
      <c r="C29" s="72">
        <v>85</v>
      </c>
      <c r="D29" s="73">
        <v>0</v>
      </c>
      <c r="E29" s="72">
        <v>0</v>
      </c>
      <c r="F29" s="73">
        <v>0</v>
      </c>
      <c r="G29" s="74">
        <v>0</v>
      </c>
      <c r="H29" s="71">
        <v>2986</v>
      </c>
      <c r="I29" s="72">
        <v>95</v>
      </c>
      <c r="J29" s="73">
        <v>0</v>
      </c>
      <c r="K29" s="72">
        <v>0</v>
      </c>
      <c r="L29" s="73">
        <v>0</v>
      </c>
      <c r="M29" s="74">
        <v>0</v>
      </c>
      <c r="N29" s="76">
        <v>0</v>
      </c>
      <c r="O29" s="74">
        <v>0</v>
      </c>
    </row>
    <row r="30" spans="2:15">
      <c r="B30" s="71">
        <v>2840</v>
      </c>
      <c r="C30" s="72">
        <v>126</v>
      </c>
      <c r="D30" s="73">
        <v>0</v>
      </c>
      <c r="E30" s="72">
        <v>0</v>
      </c>
      <c r="F30" s="73">
        <v>0</v>
      </c>
      <c r="G30" s="74">
        <v>0</v>
      </c>
      <c r="H30" s="71">
        <v>2948</v>
      </c>
      <c r="I30" s="72">
        <v>125</v>
      </c>
      <c r="J30" s="73">
        <v>0</v>
      </c>
      <c r="K30" s="72">
        <v>0</v>
      </c>
      <c r="L30" s="73">
        <v>0</v>
      </c>
      <c r="M30" s="74">
        <v>0</v>
      </c>
      <c r="N30" s="76">
        <v>0</v>
      </c>
      <c r="O30" s="74">
        <v>0</v>
      </c>
    </row>
    <row r="31" spans="2:15">
      <c r="B31" s="71">
        <v>2856</v>
      </c>
      <c r="C31" s="72">
        <v>105</v>
      </c>
      <c r="D31" s="73">
        <v>0</v>
      </c>
      <c r="E31" s="72">
        <v>0</v>
      </c>
      <c r="F31" s="73">
        <v>0</v>
      </c>
      <c r="G31" s="74">
        <v>0</v>
      </c>
      <c r="H31" s="71">
        <v>2950</v>
      </c>
      <c r="I31" s="72">
        <v>120</v>
      </c>
      <c r="J31" s="73">
        <v>0</v>
      </c>
      <c r="K31" s="72">
        <v>0</v>
      </c>
      <c r="L31" s="73">
        <v>0</v>
      </c>
      <c r="M31" s="74">
        <v>0</v>
      </c>
      <c r="N31" s="76">
        <v>0</v>
      </c>
      <c r="O31" s="74">
        <v>0</v>
      </c>
    </row>
    <row r="32" spans="2:15">
      <c r="B32" s="71">
        <v>2858</v>
      </c>
      <c r="C32" s="72">
        <v>145</v>
      </c>
      <c r="D32" s="73">
        <v>0</v>
      </c>
      <c r="E32" s="72">
        <v>0</v>
      </c>
      <c r="F32" s="73">
        <v>0</v>
      </c>
      <c r="G32" s="74">
        <v>0</v>
      </c>
      <c r="H32" s="71">
        <v>2954</v>
      </c>
      <c r="I32" s="72">
        <v>150</v>
      </c>
      <c r="J32" s="73">
        <v>0</v>
      </c>
      <c r="K32" s="72">
        <v>0</v>
      </c>
      <c r="L32" s="73">
        <v>0</v>
      </c>
      <c r="M32" s="74">
        <v>0</v>
      </c>
      <c r="N32" s="76">
        <v>0</v>
      </c>
      <c r="O32" s="74">
        <v>0</v>
      </c>
    </row>
    <row r="33" spans="2:28">
      <c r="B33" s="71">
        <v>2886</v>
      </c>
      <c r="C33" s="72">
        <v>90</v>
      </c>
      <c r="D33" s="73">
        <v>0</v>
      </c>
      <c r="E33" s="72">
        <v>0</v>
      </c>
      <c r="F33" s="73">
        <v>0</v>
      </c>
      <c r="G33" s="74">
        <v>0</v>
      </c>
      <c r="H33" s="71">
        <v>2943</v>
      </c>
      <c r="I33" s="72">
        <v>130</v>
      </c>
      <c r="J33" s="73">
        <v>0</v>
      </c>
      <c r="K33" s="72">
        <v>0</v>
      </c>
      <c r="L33" s="73">
        <v>0</v>
      </c>
      <c r="M33" s="74">
        <v>0</v>
      </c>
      <c r="N33" s="76">
        <v>0</v>
      </c>
      <c r="O33" s="74">
        <v>0</v>
      </c>
    </row>
    <row r="34" spans="2:28">
      <c r="B34" s="71">
        <v>2847</v>
      </c>
      <c r="C34" s="72">
        <v>140</v>
      </c>
      <c r="D34" s="73">
        <v>0</v>
      </c>
      <c r="E34" s="72">
        <v>0</v>
      </c>
      <c r="F34" s="73">
        <v>0</v>
      </c>
      <c r="G34" s="74">
        <v>0</v>
      </c>
      <c r="H34" s="71">
        <v>2978</v>
      </c>
      <c r="I34" s="72">
        <v>150</v>
      </c>
      <c r="J34" s="73">
        <v>0</v>
      </c>
      <c r="K34" s="72">
        <v>0</v>
      </c>
      <c r="L34" s="73">
        <v>0</v>
      </c>
      <c r="M34" s="74">
        <v>0</v>
      </c>
      <c r="N34" s="76">
        <v>0</v>
      </c>
      <c r="O34" s="74">
        <v>0</v>
      </c>
    </row>
    <row r="35" spans="2:28">
      <c r="B35" s="71">
        <v>2857</v>
      </c>
      <c r="C35" s="72">
        <v>135</v>
      </c>
      <c r="D35" s="73">
        <v>0</v>
      </c>
      <c r="E35" s="72">
        <v>0</v>
      </c>
      <c r="F35" s="73">
        <v>0</v>
      </c>
      <c r="G35" s="74">
        <v>0</v>
      </c>
      <c r="H35" s="71">
        <v>2962</v>
      </c>
      <c r="I35" s="72">
        <v>95</v>
      </c>
      <c r="J35" s="73">
        <v>0</v>
      </c>
      <c r="K35" s="72">
        <v>0</v>
      </c>
      <c r="L35" s="73">
        <v>0</v>
      </c>
      <c r="M35" s="74">
        <v>0</v>
      </c>
      <c r="N35" s="76">
        <v>0</v>
      </c>
      <c r="O35" s="74">
        <v>0</v>
      </c>
    </row>
    <row r="36" spans="2:28" ht="15.75" thickBot="1">
      <c r="B36" s="77">
        <v>2873</v>
      </c>
      <c r="C36" s="78">
        <v>68</v>
      </c>
      <c r="D36" s="79">
        <v>0</v>
      </c>
      <c r="E36" s="78">
        <v>0</v>
      </c>
      <c r="F36" s="79">
        <v>0</v>
      </c>
      <c r="G36" s="80">
        <v>0</v>
      </c>
      <c r="H36" s="77">
        <v>2965</v>
      </c>
      <c r="I36" s="78">
        <v>100</v>
      </c>
      <c r="J36" s="79">
        <v>0</v>
      </c>
      <c r="K36" s="78">
        <v>0</v>
      </c>
      <c r="L36" s="79">
        <v>0</v>
      </c>
      <c r="M36" s="80">
        <v>0</v>
      </c>
      <c r="N36" s="84">
        <v>0</v>
      </c>
      <c r="O36" s="90">
        <v>0</v>
      </c>
    </row>
    <row r="37" spans="2:28" ht="19.5" thickBot="1">
      <c r="B37" s="237">
        <f>SUM(C5:C36,E5:E36)</f>
        <v>6176</v>
      </c>
      <c r="C37" s="247"/>
      <c r="D37" s="247"/>
      <c r="E37" s="238"/>
      <c r="F37" s="248">
        <f>SUM(G5:G36)</f>
        <v>715</v>
      </c>
      <c r="G37" s="250"/>
      <c r="H37" s="237">
        <f>SUM(I5:I36,K5:K36)</f>
        <v>5840</v>
      </c>
      <c r="I37" s="247"/>
      <c r="J37" s="247"/>
      <c r="K37" s="238"/>
      <c r="L37" s="249">
        <f>SUM(M5:M36)</f>
        <v>180</v>
      </c>
      <c r="M37" s="250"/>
      <c r="N37" s="212">
        <f>SUM(O5:O36)</f>
        <v>2513</v>
      </c>
      <c r="O37" s="214"/>
    </row>
    <row r="38" spans="2:28">
      <c r="E38" s="239">
        <f>SUM(B37:G37)</f>
        <v>6891</v>
      </c>
      <c r="F38" s="239"/>
      <c r="I38" s="239">
        <f>SUM(H37:M37)</f>
        <v>6020</v>
      </c>
      <c r="J38" s="239"/>
      <c r="O38" s="91"/>
    </row>
    <row r="39" spans="2:28" ht="15.75" thickBot="1"/>
    <row r="40" spans="2:28" ht="15" customHeight="1">
      <c r="F40" s="171" t="s">
        <v>95</v>
      </c>
      <c r="G40" s="172"/>
      <c r="H40" s="172"/>
      <c r="I40" s="172"/>
      <c r="J40" s="172"/>
      <c r="K40" s="172"/>
      <c r="L40" s="172"/>
      <c r="M40" s="172"/>
      <c r="N40" s="172"/>
      <c r="O40" s="172"/>
      <c r="P40" s="172"/>
      <c r="Q40" s="173"/>
    </row>
    <row r="41" spans="2:28" ht="15.75" customHeight="1" thickBot="1">
      <c r="F41" s="174"/>
      <c r="G41" s="175"/>
      <c r="H41" s="175"/>
      <c r="I41" s="175"/>
      <c r="J41" s="175"/>
      <c r="K41" s="175"/>
      <c r="L41" s="175"/>
      <c r="M41" s="175"/>
      <c r="N41" s="175"/>
      <c r="O41" s="175"/>
      <c r="P41" s="175"/>
      <c r="Q41" s="176"/>
    </row>
    <row r="42" spans="2:28" ht="34.5" thickBot="1">
      <c r="C42" s="1"/>
      <c r="D42" s="1"/>
      <c r="E42" s="1"/>
      <c r="F42" s="222" t="s">
        <v>91</v>
      </c>
      <c r="G42" s="223"/>
      <c r="H42" s="223"/>
      <c r="I42" s="224"/>
      <c r="J42" s="252" t="s">
        <v>33</v>
      </c>
      <c r="K42" s="253"/>
      <c r="L42" s="253"/>
      <c r="M42" s="254"/>
      <c r="N42" s="252" t="s">
        <v>85</v>
      </c>
      <c r="O42" s="253"/>
      <c r="P42" s="253"/>
      <c r="Q42" s="254"/>
      <c r="AA42" s="111">
        <f>SUM(B37:O37)</f>
        <v>15424</v>
      </c>
      <c r="AB42" s="111"/>
    </row>
    <row r="43" spans="2:28" ht="34.5" thickBot="1">
      <c r="C43" s="204" t="s">
        <v>1</v>
      </c>
      <c r="D43" s="205"/>
      <c r="E43" s="206"/>
      <c r="F43" s="163">
        <f>F37</f>
        <v>715</v>
      </c>
      <c r="G43" s="164"/>
      <c r="H43" s="164"/>
      <c r="I43" s="165"/>
      <c r="J43" s="134">
        <f>B37+H37+N37</f>
        <v>14529</v>
      </c>
      <c r="K43" s="135"/>
      <c r="L43" s="135"/>
      <c r="M43" s="136"/>
      <c r="N43" s="134">
        <f>L37</f>
        <v>180</v>
      </c>
      <c r="O43" s="135"/>
      <c r="P43" s="135"/>
      <c r="Q43" s="136"/>
      <c r="AA43" s="111">
        <f>SUM(F43:Q43)</f>
        <v>15424</v>
      </c>
      <c r="AB43" s="111"/>
    </row>
    <row r="44" spans="2:28" ht="34.5" thickBot="1">
      <c r="C44" s="204" t="s">
        <v>2</v>
      </c>
      <c r="D44" s="205"/>
      <c r="E44" s="206"/>
      <c r="F44" s="186">
        <f>F43*120</f>
        <v>85800</v>
      </c>
      <c r="G44" s="187"/>
      <c r="H44" s="187"/>
      <c r="I44" s="188"/>
      <c r="J44" s="134">
        <f>J43*160</f>
        <v>2324640</v>
      </c>
      <c r="K44" s="135"/>
      <c r="L44" s="135"/>
      <c r="M44" s="136"/>
      <c r="N44" s="134">
        <f>N43*80</f>
        <v>14400</v>
      </c>
      <c r="O44" s="135"/>
      <c r="P44" s="135"/>
      <c r="Q44" s="136"/>
    </row>
    <row r="45" spans="2:28" ht="21">
      <c r="C45" s="192" t="s">
        <v>3</v>
      </c>
      <c r="D45" s="193"/>
      <c r="E45" s="193"/>
      <c r="F45" s="193"/>
      <c r="G45" s="194"/>
      <c r="H45" s="198">
        <f>SUM(F44:Q44)</f>
        <v>2424840</v>
      </c>
      <c r="I45" s="199"/>
      <c r="J45" s="199"/>
      <c r="K45" s="199"/>
      <c r="L45" s="199"/>
      <c r="M45" s="200"/>
      <c r="T45" s="323" t="s">
        <v>14</v>
      </c>
      <c r="U45" s="324"/>
      <c r="V45" s="324"/>
      <c r="W45" s="324"/>
      <c r="X45" s="324"/>
      <c r="Y45" s="325"/>
    </row>
    <row r="46" spans="2:28" ht="21.75" thickBot="1">
      <c r="C46" s="195"/>
      <c r="D46" s="196"/>
      <c r="E46" s="196"/>
      <c r="F46" s="196"/>
      <c r="G46" s="197"/>
      <c r="H46" s="201"/>
      <c r="I46" s="202"/>
      <c r="J46" s="202"/>
      <c r="K46" s="202"/>
      <c r="L46" s="202"/>
      <c r="M46" s="203"/>
      <c r="T46" s="231" t="s">
        <v>36</v>
      </c>
      <c r="U46" s="231"/>
      <c r="V46" s="231"/>
      <c r="W46" s="184">
        <v>168000</v>
      </c>
      <c r="X46" s="184"/>
      <c r="Y46" s="184"/>
    </row>
    <row r="47" spans="2:28" ht="21">
      <c r="C47" s="192" t="s">
        <v>79</v>
      </c>
      <c r="D47" s="193"/>
      <c r="E47" s="193"/>
      <c r="F47" s="193"/>
      <c r="G47" s="194"/>
      <c r="H47" s="198">
        <v>0</v>
      </c>
      <c r="I47" s="199"/>
      <c r="J47" s="199"/>
      <c r="K47" s="199"/>
      <c r="L47" s="199"/>
      <c r="M47" s="200"/>
      <c r="T47" s="231" t="s">
        <v>99</v>
      </c>
      <c r="U47" s="231"/>
      <c r="V47" s="231"/>
      <c r="W47" s="184">
        <v>33000</v>
      </c>
      <c r="X47" s="184"/>
      <c r="Y47" s="184"/>
    </row>
    <row r="48" spans="2:28" ht="21.75" thickBot="1">
      <c r="C48" s="195"/>
      <c r="D48" s="196"/>
      <c r="E48" s="196"/>
      <c r="F48" s="196"/>
      <c r="G48" s="197"/>
      <c r="H48" s="201"/>
      <c r="I48" s="202"/>
      <c r="J48" s="202"/>
      <c r="K48" s="202"/>
      <c r="L48" s="202"/>
      <c r="M48" s="203"/>
      <c r="T48" s="232" t="s">
        <v>3</v>
      </c>
      <c r="U48" s="232"/>
      <c r="V48" s="232"/>
      <c r="W48" s="233">
        <f ca="1">SUM(W46:Y49)</f>
        <v>201000</v>
      </c>
      <c r="X48" s="233"/>
      <c r="Y48" s="233"/>
    </row>
    <row r="49" spans="3:26" ht="21">
      <c r="C49" s="192" t="s">
        <v>21</v>
      </c>
      <c r="D49" s="193"/>
      <c r="E49" s="193"/>
      <c r="F49" s="193"/>
      <c r="G49" s="194"/>
      <c r="H49" s="198">
        <v>168000</v>
      </c>
      <c r="I49" s="199"/>
      <c r="J49" s="199"/>
      <c r="K49" s="199"/>
      <c r="L49" s="199"/>
      <c r="M49" s="200"/>
      <c r="T49" s="326"/>
      <c r="U49" s="326"/>
      <c r="V49" s="326"/>
      <c r="W49" s="327"/>
      <c r="X49" s="327"/>
      <c r="Y49" s="327"/>
    </row>
    <row r="50" spans="3:26" ht="15.75" thickBot="1">
      <c r="C50" s="195"/>
      <c r="D50" s="196"/>
      <c r="E50" s="196"/>
      <c r="F50" s="196"/>
      <c r="G50" s="197"/>
      <c r="H50" s="201"/>
      <c r="I50" s="202"/>
      <c r="J50" s="202"/>
      <c r="K50" s="202"/>
      <c r="L50" s="202"/>
      <c r="M50" s="203"/>
    </row>
    <row r="51" spans="3:26">
      <c r="C51" s="192" t="s">
        <v>22</v>
      </c>
      <c r="D51" s="193"/>
      <c r="E51" s="193"/>
      <c r="F51" s="193"/>
      <c r="G51" s="194"/>
      <c r="H51" s="198">
        <f>H45-H47-H49</f>
        <v>2256840</v>
      </c>
      <c r="I51" s="199"/>
      <c r="J51" s="199"/>
      <c r="K51" s="199"/>
      <c r="L51" s="199"/>
      <c r="M51" s="200"/>
    </row>
    <row r="52" spans="3:26" ht="15.75" thickBot="1">
      <c r="C52" s="195"/>
      <c r="D52" s="196"/>
      <c r="E52" s="196"/>
      <c r="F52" s="196"/>
      <c r="G52" s="197"/>
      <c r="H52" s="201"/>
      <c r="I52" s="202"/>
      <c r="J52" s="202"/>
      <c r="K52" s="202"/>
      <c r="L52" s="202"/>
      <c r="M52" s="203"/>
    </row>
    <row r="53" spans="3:26" ht="15.75" customHeight="1" thickBot="1">
      <c r="C53" s="10"/>
      <c r="D53" s="10"/>
      <c r="E53" s="10"/>
      <c r="F53" s="10"/>
      <c r="G53" s="10"/>
      <c r="H53" s="10"/>
      <c r="I53" s="10"/>
      <c r="J53" s="10"/>
      <c r="K53" s="10"/>
      <c r="P53" s="308" t="s">
        <v>96</v>
      </c>
      <c r="Q53" s="309"/>
      <c r="R53" s="309"/>
      <c r="S53" s="309"/>
      <c r="T53" s="310"/>
      <c r="U53" s="259">
        <v>2000000</v>
      </c>
      <c r="V53" s="260"/>
      <c r="W53" s="260"/>
      <c r="X53" s="260"/>
      <c r="Y53" s="260"/>
      <c r="Z53" s="261"/>
    </row>
    <row r="54" spans="3:26" ht="15.75" customHeight="1" thickBot="1">
      <c r="C54" s="113" t="s">
        <v>15</v>
      </c>
      <c r="D54" s="114"/>
      <c r="E54" s="114"/>
      <c r="F54" s="114"/>
      <c r="G54" s="115"/>
      <c r="H54" s="225">
        <v>2257000</v>
      </c>
      <c r="I54" s="226"/>
      <c r="J54" s="226"/>
      <c r="K54" s="226"/>
      <c r="L54" s="226"/>
      <c r="M54" s="227"/>
      <c r="P54" s="311"/>
      <c r="Q54" s="312"/>
      <c r="R54" s="312"/>
      <c r="S54" s="312"/>
      <c r="T54" s="313"/>
      <c r="U54" s="262"/>
      <c r="V54" s="263"/>
      <c r="W54" s="263"/>
      <c r="X54" s="263"/>
      <c r="Y54" s="263"/>
      <c r="Z54" s="264"/>
    </row>
    <row r="55" spans="3:26" ht="15.75" customHeight="1" thickBot="1">
      <c r="C55" s="116"/>
      <c r="D55" s="117"/>
      <c r="E55" s="117"/>
      <c r="F55" s="117"/>
      <c r="G55" s="118"/>
      <c r="H55" s="228"/>
      <c r="I55" s="229"/>
      <c r="J55" s="229"/>
      <c r="K55" s="229"/>
      <c r="L55" s="229"/>
      <c r="M55" s="230"/>
      <c r="P55" s="314" t="s">
        <v>97</v>
      </c>
      <c r="Q55" s="315"/>
      <c r="R55" s="315"/>
      <c r="S55" s="315"/>
      <c r="T55" s="316"/>
      <c r="U55" s="259">
        <v>0</v>
      </c>
      <c r="V55" s="260"/>
      <c r="W55" s="260"/>
      <c r="X55" s="260"/>
      <c r="Y55" s="260"/>
      <c r="Z55" s="261"/>
    </row>
    <row r="56" spans="3:26" ht="15.75" customHeight="1" thickBot="1">
      <c r="C56" s="113" t="s">
        <v>16</v>
      </c>
      <c r="D56" s="114"/>
      <c r="E56" s="114"/>
      <c r="F56" s="114"/>
      <c r="G56" s="115"/>
      <c r="H56" s="225">
        <v>0</v>
      </c>
      <c r="I56" s="226"/>
      <c r="J56" s="226"/>
      <c r="K56" s="226"/>
      <c r="L56" s="226"/>
      <c r="M56" s="227"/>
      <c r="P56" s="317"/>
      <c r="Q56" s="318"/>
      <c r="R56" s="318"/>
      <c r="S56" s="318"/>
      <c r="T56" s="319"/>
      <c r="U56" s="262"/>
      <c r="V56" s="263"/>
      <c r="W56" s="263"/>
      <c r="X56" s="263"/>
      <c r="Y56" s="263"/>
      <c r="Z56" s="264"/>
    </row>
    <row r="57" spans="3:26" ht="15.75" customHeight="1" thickBot="1">
      <c r="C57" s="116"/>
      <c r="D57" s="117"/>
      <c r="E57" s="117"/>
      <c r="F57" s="117"/>
      <c r="G57" s="118"/>
      <c r="H57" s="228"/>
      <c r="I57" s="229"/>
      <c r="J57" s="229"/>
      <c r="K57" s="229"/>
      <c r="L57" s="229"/>
      <c r="M57" s="230"/>
      <c r="P57" s="265" t="s">
        <v>80</v>
      </c>
      <c r="Q57" s="266"/>
      <c r="R57" s="266"/>
      <c r="S57" s="266"/>
      <c r="T57" s="267"/>
      <c r="U57" s="259">
        <f>U53-U55</f>
        <v>2000000</v>
      </c>
      <c r="V57" s="260"/>
      <c r="W57" s="260"/>
      <c r="X57" s="260"/>
      <c r="Y57" s="260"/>
      <c r="Z57" s="261"/>
    </row>
    <row r="58" spans="3:26" ht="15.75" customHeight="1" thickBot="1">
      <c r="P58" s="268"/>
      <c r="Q58" s="269"/>
      <c r="R58" s="269"/>
      <c r="S58" s="269"/>
      <c r="T58" s="270"/>
      <c r="U58" s="262"/>
      <c r="V58" s="263"/>
      <c r="W58" s="263"/>
      <c r="X58" s="263"/>
      <c r="Y58" s="263"/>
      <c r="Z58" s="264"/>
    </row>
  </sheetData>
  <mergeCells count="57">
    <mergeCell ref="AA42:AB42"/>
    <mergeCell ref="AA43:AB43"/>
    <mergeCell ref="F42:I42"/>
    <mergeCell ref="N4:O4"/>
    <mergeCell ref="N2:O2"/>
    <mergeCell ref="E38:F38"/>
    <mergeCell ref="J42:M42"/>
    <mergeCell ref="N42:Q42"/>
    <mergeCell ref="B37:E37"/>
    <mergeCell ref="H37:K37"/>
    <mergeCell ref="L37:M37"/>
    <mergeCell ref="B4:E4"/>
    <mergeCell ref="H4:K4"/>
    <mergeCell ref="L4:M4"/>
    <mergeCell ref="H2:M2"/>
    <mergeCell ref="B2:G2"/>
    <mergeCell ref="B1:O1"/>
    <mergeCell ref="N37:O37"/>
    <mergeCell ref="F40:Q41"/>
    <mergeCell ref="C56:G57"/>
    <mergeCell ref="H56:M57"/>
    <mergeCell ref="P57:T58"/>
    <mergeCell ref="C43:E43"/>
    <mergeCell ref="F43:I43"/>
    <mergeCell ref="J43:M43"/>
    <mergeCell ref="N43:Q43"/>
    <mergeCell ref="C44:E44"/>
    <mergeCell ref="F44:I44"/>
    <mergeCell ref="J44:M44"/>
    <mergeCell ref="N44:Q44"/>
    <mergeCell ref="H47:M48"/>
    <mergeCell ref="I38:J38"/>
    <mergeCell ref="U57:Z58"/>
    <mergeCell ref="F4:G4"/>
    <mergeCell ref="F37:G37"/>
    <mergeCell ref="C51:G52"/>
    <mergeCell ref="H51:M52"/>
    <mergeCell ref="P53:T54"/>
    <mergeCell ref="U53:Z54"/>
    <mergeCell ref="C54:G55"/>
    <mergeCell ref="H54:M55"/>
    <mergeCell ref="P55:T56"/>
    <mergeCell ref="U55:Z56"/>
    <mergeCell ref="C49:G50"/>
    <mergeCell ref="H49:M50"/>
    <mergeCell ref="C45:G46"/>
    <mergeCell ref="H45:M46"/>
    <mergeCell ref="C47:G48"/>
    <mergeCell ref="T49:V49"/>
    <mergeCell ref="W49:Y49"/>
    <mergeCell ref="T48:V48"/>
    <mergeCell ref="W48:Y48"/>
    <mergeCell ref="T45:Y45"/>
    <mergeCell ref="T46:V46"/>
    <mergeCell ref="W46:Y46"/>
    <mergeCell ref="T47:V47"/>
    <mergeCell ref="W47:Y47"/>
  </mergeCells>
  <printOptions horizontalCentered="1" verticalCentered="1"/>
  <pageMargins left="0.70866141732283472" right="0.70866141732283472" top="0.31496062992125984" bottom="0.27559055118110237" header="0.31496062992125984" footer="0.31496062992125984"/>
  <pageSetup paperSize="256" orientation="landscape" horizontalDpi="203" verticalDpi="203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E62"/>
  <sheetViews>
    <sheetView rightToLeft="1" zoomScale="90" zoomScaleNormal="90" workbookViewId="0">
      <pane ySplit="4" topLeftCell="A38" activePane="bottomLeft" state="frozen"/>
      <selection pane="bottomLeft" activeCell="F44" sqref="F44:I44"/>
    </sheetView>
  </sheetViews>
  <sheetFormatPr defaultRowHeight="15"/>
  <cols>
    <col min="2" max="5" width="3.85546875" bestFit="1" customWidth="1"/>
    <col min="6" max="6" width="4" bestFit="1" customWidth="1"/>
    <col min="7" max="17" width="3.85546875" bestFit="1" customWidth="1"/>
    <col min="18" max="21" width="5.28515625" customWidth="1"/>
    <col min="22" max="31" width="3.85546875" bestFit="1" customWidth="1"/>
  </cols>
  <sheetData>
    <row r="1" spans="2:31" ht="17.25" customHeight="1" thickBot="1">
      <c r="B1" s="137" t="s">
        <v>100</v>
      </c>
      <c r="C1" s="138"/>
      <c r="D1" s="138"/>
      <c r="E1" s="138"/>
      <c r="F1" s="138"/>
      <c r="G1" s="138"/>
      <c r="H1" s="138"/>
      <c r="I1" s="138"/>
      <c r="J1" s="138"/>
      <c r="K1" s="138"/>
      <c r="L1" s="138"/>
      <c r="M1" s="138"/>
      <c r="N1" s="138"/>
      <c r="O1" s="138"/>
      <c r="P1" s="138"/>
      <c r="Q1" s="138"/>
      <c r="R1" s="138"/>
      <c r="S1" s="138"/>
      <c r="T1" s="138"/>
      <c r="U1" s="138"/>
      <c r="V1" s="138"/>
      <c r="W1" s="138"/>
      <c r="X1" s="138"/>
      <c r="Y1" s="138"/>
      <c r="Z1" s="138"/>
      <c r="AA1" s="138"/>
      <c r="AB1" s="138"/>
      <c r="AC1" s="138"/>
      <c r="AD1" s="138"/>
      <c r="AE1" s="139"/>
    </row>
    <row r="2" spans="2:31" ht="9.75" customHeight="1" thickBot="1">
      <c r="B2" s="149" t="s">
        <v>6</v>
      </c>
      <c r="C2" s="150"/>
      <c r="D2" s="150"/>
      <c r="E2" s="150"/>
      <c r="F2" s="150"/>
      <c r="G2" s="151"/>
      <c r="H2" s="154" t="s">
        <v>4</v>
      </c>
      <c r="I2" s="162"/>
      <c r="J2" s="162"/>
      <c r="K2" s="162"/>
      <c r="L2" s="162"/>
      <c r="M2" s="162"/>
      <c r="N2" s="162"/>
      <c r="O2" s="162"/>
      <c r="P2" s="162"/>
      <c r="Q2" s="155"/>
      <c r="R2" s="154" t="s">
        <v>18</v>
      </c>
      <c r="S2" s="162"/>
      <c r="T2" s="162"/>
      <c r="U2" s="162"/>
      <c r="V2" s="162"/>
      <c r="W2" s="162"/>
      <c r="X2" s="162"/>
      <c r="Y2" s="162"/>
      <c r="Z2" s="162"/>
      <c r="AA2" s="155"/>
      <c r="AB2" s="154" t="s">
        <v>19</v>
      </c>
      <c r="AC2" s="162"/>
      <c r="AD2" s="162"/>
      <c r="AE2" s="155"/>
    </row>
    <row r="3" spans="2:31" ht="9.75" customHeight="1" thickBot="1">
      <c r="B3" s="86" t="s">
        <v>0</v>
      </c>
      <c r="C3" s="87" t="s">
        <v>1</v>
      </c>
      <c r="D3" s="86" t="s">
        <v>0</v>
      </c>
      <c r="E3" s="87" t="s">
        <v>1</v>
      </c>
      <c r="F3" s="86" t="s">
        <v>0</v>
      </c>
      <c r="G3" s="87" t="s">
        <v>1</v>
      </c>
      <c r="H3" s="45" t="s">
        <v>0</v>
      </c>
      <c r="I3" s="46" t="s">
        <v>1</v>
      </c>
      <c r="J3" s="45" t="s">
        <v>0</v>
      </c>
      <c r="K3" s="48" t="s">
        <v>1</v>
      </c>
      <c r="L3" s="47" t="s">
        <v>0</v>
      </c>
      <c r="M3" s="46" t="s">
        <v>1</v>
      </c>
      <c r="N3" s="45" t="s">
        <v>0</v>
      </c>
      <c r="O3" s="46" t="s">
        <v>1</v>
      </c>
      <c r="P3" s="45" t="s">
        <v>0</v>
      </c>
      <c r="Q3" s="46" t="s">
        <v>1</v>
      </c>
      <c r="R3" s="45" t="s">
        <v>0</v>
      </c>
      <c r="S3" s="46" t="s">
        <v>1</v>
      </c>
      <c r="T3" s="45" t="s">
        <v>0</v>
      </c>
      <c r="U3" s="48" t="s">
        <v>1</v>
      </c>
      <c r="V3" s="47" t="s">
        <v>0</v>
      </c>
      <c r="W3" s="46" t="s">
        <v>1</v>
      </c>
      <c r="X3" s="45" t="s">
        <v>0</v>
      </c>
      <c r="Y3" s="46" t="s">
        <v>1</v>
      </c>
      <c r="Z3" s="45" t="s">
        <v>0</v>
      </c>
      <c r="AA3" s="46" t="s">
        <v>1</v>
      </c>
      <c r="AB3" s="47" t="s">
        <v>0</v>
      </c>
      <c r="AC3" s="46" t="s">
        <v>1</v>
      </c>
      <c r="AD3" s="45" t="s">
        <v>0</v>
      </c>
      <c r="AE3" s="46" t="s">
        <v>1</v>
      </c>
    </row>
    <row r="4" spans="2:31" ht="8.25" customHeight="1" thickBot="1">
      <c r="B4" s="244" t="s">
        <v>77</v>
      </c>
      <c r="C4" s="245"/>
      <c r="D4" s="245"/>
      <c r="E4" s="246"/>
      <c r="F4" s="272" t="s">
        <v>98</v>
      </c>
      <c r="G4" s="256"/>
      <c r="H4" s="244" t="s">
        <v>77</v>
      </c>
      <c r="I4" s="245"/>
      <c r="J4" s="245"/>
      <c r="K4" s="246"/>
      <c r="L4" s="244" t="s">
        <v>85</v>
      </c>
      <c r="M4" s="246"/>
      <c r="N4" s="272" t="s">
        <v>98</v>
      </c>
      <c r="O4" s="256"/>
      <c r="P4" s="272" t="s">
        <v>58</v>
      </c>
      <c r="Q4" s="256"/>
      <c r="R4" s="244" t="s">
        <v>77</v>
      </c>
      <c r="S4" s="245"/>
      <c r="T4" s="245"/>
      <c r="U4" s="246"/>
      <c r="V4" s="244" t="s">
        <v>85</v>
      </c>
      <c r="W4" s="246"/>
      <c r="X4" s="272" t="s">
        <v>98</v>
      </c>
      <c r="Y4" s="256"/>
      <c r="Z4" s="272" t="s">
        <v>58</v>
      </c>
      <c r="AA4" s="256"/>
      <c r="AB4" s="154" t="s">
        <v>77</v>
      </c>
      <c r="AC4" s="155"/>
      <c r="AD4" s="244" t="s">
        <v>85</v>
      </c>
      <c r="AE4" s="246"/>
    </row>
    <row r="5" spans="2:31">
      <c r="B5" s="67">
        <v>3044</v>
      </c>
      <c r="C5" s="68">
        <v>95</v>
      </c>
      <c r="D5" s="69">
        <v>2103</v>
      </c>
      <c r="E5" s="68">
        <v>88</v>
      </c>
      <c r="F5" s="69">
        <v>3078</v>
      </c>
      <c r="G5" s="70">
        <v>126</v>
      </c>
      <c r="H5" s="67">
        <v>3160</v>
      </c>
      <c r="I5" s="68">
        <v>210</v>
      </c>
      <c r="J5" s="69">
        <v>3224</v>
      </c>
      <c r="K5" s="68">
        <v>85</v>
      </c>
      <c r="L5" s="69">
        <v>3273</v>
      </c>
      <c r="M5" s="68">
        <v>140</v>
      </c>
      <c r="N5" s="69">
        <v>3267</v>
      </c>
      <c r="O5" s="68">
        <v>165</v>
      </c>
      <c r="P5" s="69">
        <v>3289</v>
      </c>
      <c r="Q5" s="70">
        <v>133</v>
      </c>
      <c r="R5" s="67">
        <v>3244</v>
      </c>
      <c r="S5" s="68">
        <v>144</v>
      </c>
      <c r="T5" s="69">
        <v>3381</v>
      </c>
      <c r="U5" s="68">
        <v>100</v>
      </c>
      <c r="V5" s="75">
        <v>3335</v>
      </c>
      <c r="W5" s="68">
        <v>95</v>
      </c>
      <c r="X5" s="69">
        <v>3162</v>
      </c>
      <c r="Y5" s="68">
        <v>140</v>
      </c>
      <c r="Z5" s="69">
        <v>3338</v>
      </c>
      <c r="AA5" s="70">
        <v>174</v>
      </c>
      <c r="AB5" s="67">
        <v>3412</v>
      </c>
      <c r="AC5" s="68">
        <v>86</v>
      </c>
      <c r="AD5" s="69">
        <v>3408</v>
      </c>
      <c r="AE5" s="70">
        <v>145</v>
      </c>
    </row>
    <row r="6" spans="2:31">
      <c r="B6" s="71">
        <v>2998</v>
      </c>
      <c r="C6" s="72">
        <v>160</v>
      </c>
      <c r="D6" s="73">
        <v>2132</v>
      </c>
      <c r="E6" s="72">
        <v>85</v>
      </c>
      <c r="F6" s="73">
        <v>3079</v>
      </c>
      <c r="G6" s="74">
        <v>147</v>
      </c>
      <c r="H6" s="71">
        <v>3193</v>
      </c>
      <c r="I6" s="72">
        <v>222</v>
      </c>
      <c r="J6" s="73">
        <v>3270</v>
      </c>
      <c r="K6" s="72">
        <v>150</v>
      </c>
      <c r="L6" s="73">
        <v>3305</v>
      </c>
      <c r="M6" s="72">
        <v>155</v>
      </c>
      <c r="N6" s="73">
        <v>0</v>
      </c>
      <c r="O6" s="72">
        <v>0</v>
      </c>
      <c r="P6" s="73">
        <v>0</v>
      </c>
      <c r="Q6" s="74">
        <v>0</v>
      </c>
      <c r="R6" s="71">
        <v>3242</v>
      </c>
      <c r="S6" s="72">
        <v>100</v>
      </c>
      <c r="T6" s="73">
        <v>3377</v>
      </c>
      <c r="U6" s="72">
        <v>135</v>
      </c>
      <c r="V6" s="76">
        <v>3334</v>
      </c>
      <c r="W6" s="72">
        <v>95</v>
      </c>
      <c r="X6" s="73">
        <v>3139</v>
      </c>
      <c r="Y6" s="72">
        <v>98</v>
      </c>
      <c r="Z6" s="73">
        <v>3326</v>
      </c>
      <c r="AA6" s="74">
        <v>156</v>
      </c>
      <c r="AB6" s="71">
        <v>3413</v>
      </c>
      <c r="AC6" s="72">
        <v>121</v>
      </c>
      <c r="AD6" s="73">
        <v>0</v>
      </c>
      <c r="AE6" s="74">
        <v>0</v>
      </c>
    </row>
    <row r="7" spans="2:31">
      <c r="B7" s="71">
        <v>3048</v>
      </c>
      <c r="C7" s="72">
        <v>147</v>
      </c>
      <c r="D7" s="73">
        <v>2122</v>
      </c>
      <c r="E7" s="72">
        <v>95</v>
      </c>
      <c r="F7" s="73">
        <v>2997</v>
      </c>
      <c r="G7" s="74">
        <v>160</v>
      </c>
      <c r="H7" s="71">
        <v>3104</v>
      </c>
      <c r="I7" s="72">
        <v>95</v>
      </c>
      <c r="J7" s="73">
        <v>3271</v>
      </c>
      <c r="K7" s="72">
        <v>135</v>
      </c>
      <c r="L7" s="73">
        <v>3297</v>
      </c>
      <c r="M7" s="72">
        <v>140</v>
      </c>
      <c r="N7" s="73">
        <v>0</v>
      </c>
      <c r="O7" s="72">
        <v>0</v>
      </c>
      <c r="P7" s="73">
        <v>0</v>
      </c>
      <c r="Q7" s="74">
        <v>0</v>
      </c>
      <c r="R7" s="71">
        <v>3245</v>
      </c>
      <c r="S7" s="72">
        <v>144</v>
      </c>
      <c r="T7" s="73">
        <v>3364</v>
      </c>
      <c r="U7" s="72">
        <v>140</v>
      </c>
      <c r="V7" s="76">
        <v>3329</v>
      </c>
      <c r="W7" s="72">
        <v>115</v>
      </c>
      <c r="X7" s="73">
        <v>3140</v>
      </c>
      <c r="Y7" s="72">
        <v>119</v>
      </c>
      <c r="Z7" s="73">
        <v>0</v>
      </c>
      <c r="AA7" s="74">
        <v>0</v>
      </c>
      <c r="AB7" s="71">
        <v>3414</v>
      </c>
      <c r="AC7" s="72">
        <v>93</v>
      </c>
      <c r="AD7" s="73">
        <v>0</v>
      </c>
      <c r="AE7" s="74">
        <v>0</v>
      </c>
    </row>
    <row r="8" spans="2:31">
      <c r="B8" s="71">
        <v>3067</v>
      </c>
      <c r="C8" s="72">
        <v>125</v>
      </c>
      <c r="D8" s="73">
        <v>2153</v>
      </c>
      <c r="E8" s="72">
        <v>120</v>
      </c>
      <c r="F8" s="73">
        <v>3046</v>
      </c>
      <c r="G8" s="74">
        <v>110</v>
      </c>
      <c r="H8" s="71">
        <v>3197</v>
      </c>
      <c r="I8" s="72">
        <v>120</v>
      </c>
      <c r="J8" s="73">
        <v>3038</v>
      </c>
      <c r="K8" s="72">
        <v>25</v>
      </c>
      <c r="L8" s="73">
        <v>3206</v>
      </c>
      <c r="M8" s="72">
        <v>95</v>
      </c>
      <c r="N8" s="73">
        <v>0</v>
      </c>
      <c r="O8" s="72">
        <v>0</v>
      </c>
      <c r="P8" s="73">
        <v>0</v>
      </c>
      <c r="Q8" s="74">
        <v>0</v>
      </c>
      <c r="R8" s="71">
        <v>3300</v>
      </c>
      <c r="S8" s="72">
        <v>160</v>
      </c>
      <c r="T8" s="73">
        <v>3343</v>
      </c>
      <c r="U8" s="72">
        <v>210</v>
      </c>
      <c r="V8" s="76">
        <v>3311</v>
      </c>
      <c r="W8" s="72">
        <v>115</v>
      </c>
      <c r="X8" s="73">
        <v>3171</v>
      </c>
      <c r="Y8" s="72">
        <v>126</v>
      </c>
      <c r="Z8" s="73">
        <v>0</v>
      </c>
      <c r="AA8" s="74">
        <v>0</v>
      </c>
      <c r="AB8" s="71">
        <v>3432</v>
      </c>
      <c r="AC8" s="72">
        <v>160</v>
      </c>
      <c r="AD8" s="73">
        <v>0</v>
      </c>
      <c r="AE8" s="74">
        <v>0</v>
      </c>
    </row>
    <row r="9" spans="2:31">
      <c r="B9" s="71">
        <v>2988</v>
      </c>
      <c r="C9" s="72">
        <v>161</v>
      </c>
      <c r="D9" s="73">
        <v>2157</v>
      </c>
      <c r="E9" s="72">
        <v>210</v>
      </c>
      <c r="F9" s="73">
        <v>2999</v>
      </c>
      <c r="G9" s="74">
        <v>175</v>
      </c>
      <c r="H9" s="71">
        <v>3198</v>
      </c>
      <c r="I9" s="72">
        <v>105</v>
      </c>
      <c r="J9" s="73">
        <v>3272</v>
      </c>
      <c r="K9" s="72">
        <v>165</v>
      </c>
      <c r="L9" s="73">
        <v>0</v>
      </c>
      <c r="M9" s="72">
        <v>0</v>
      </c>
      <c r="N9" s="73">
        <v>0</v>
      </c>
      <c r="O9" s="72">
        <v>0</v>
      </c>
      <c r="P9" s="73">
        <v>0</v>
      </c>
      <c r="Q9" s="74">
        <v>0</v>
      </c>
      <c r="R9" s="71">
        <v>3292</v>
      </c>
      <c r="S9" s="72">
        <v>133</v>
      </c>
      <c r="T9" s="73">
        <v>3378</v>
      </c>
      <c r="U9" s="72">
        <v>140</v>
      </c>
      <c r="V9" s="76">
        <v>3332</v>
      </c>
      <c r="W9" s="72">
        <v>155</v>
      </c>
      <c r="X9" s="76">
        <v>0</v>
      </c>
      <c r="Y9" s="72">
        <v>0</v>
      </c>
      <c r="Z9" s="76">
        <v>0</v>
      </c>
      <c r="AA9" s="74">
        <v>0</v>
      </c>
      <c r="AB9" s="71">
        <v>3167</v>
      </c>
      <c r="AC9" s="72">
        <v>37</v>
      </c>
      <c r="AD9" s="73">
        <v>0</v>
      </c>
      <c r="AE9" s="74">
        <v>0</v>
      </c>
    </row>
    <row r="10" spans="2:31">
      <c r="B10" s="71">
        <v>3075</v>
      </c>
      <c r="C10" s="72">
        <v>77</v>
      </c>
      <c r="D10" s="73">
        <v>2158</v>
      </c>
      <c r="E10" s="72">
        <v>198</v>
      </c>
      <c r="F10" s="73">
        <v>3070</v>
      </c>
      <c r="G10" s="74">
        <v>110</v>
      </c>
      <c r="H10" s="71">
        <v>3199</v>
      </c>
      <c r="I10" s="72">
        <v>130</v>
      </c>
      <c r="J10" s="73">
        <v>3284</v>
      </c>
      <c r="K10" s="72">
        <v>175</v>
      </c>
      <c r="L10" s="73">
        <v>0</v>
      </c>
      <c r="M10" s="72">
        <v>0</v>
      </c>
      <c r="N10" s="73">
        <v>0</v>
      </c>
      <c r="O10" s="72">
        <v>0</v>
      </c>
      <c r="P10" s="73">
        <v>0</v>
      </c>
      <c r="Q10" s="74">
        <v>0</v>
      </c>
      <c r="R10" s="71">
        <v>3321</v>
      </c>
      <c r="S10" s="72">
        <v>150</v>
      </c>
      <c r="T10" s="73">
        <v>3395</v>
      </c>
      <c r="U10" s="72">
        <v>150</v>
      </c>
      <c r="V10" s="76">
        <v>3412</v>
      </c>
      <c r="W10" s="72">
        <v>86</v>
      </c>
      <c r="X10" s="76">
        <v>0</v>
      </c>
      <c r="Y10" s="72">
        <v>0</v>
      </c>
      <c r="Z10" s="76">
        <v>0</v>
      </c>
      <c r="AA10" s="74">
        <v>0</v>
      </c>
      <c r="AB10" s="71">
        <v>3442</v>
      </c>
      <c r="AC10" s="72">
        <v>161</v>
      </c>
      <c r="AD10" s="73">
        <v>0</v>
      </c>
      <c r="AE10" s="74">
        <v>0</v>
      </c>
    </row>
    <row r="11" spans="2:31">
      <c r="B11" s="71">
        <v>3056</v>
      </c>
      <c r="C11" s="72">
        <v>133</v>
      </c>
      <c r="D11" s="73">
        <v>2115</v>
      </c>
      <c r="E11" s="72">
        <v>138</v>
      </c>
      <c r="F11" s="73">
        <v>3071</v>
      </c>
      <c r="G11" s="74">
        <v>130</v>
      </c>
      <c r="H11" s="71">
        <v>3200</v>
      </c>
      <c r="I11" s="72">
        <v>110</v>
      </c>
      <c r="J11" s="73">
        <v>3205</v>
      </c>
      <c r="K11" s="72">
        <v>105</v>
      </c>
      <c r="L11" s="73">
        <v>0</v>
      </c>
      <c r="M11" s="72">
        <v>0</v>
      </c>
      <c r="N11" s="73">
        <v>0</v>
      </c>
      <c r="O11" s="72">
        <v>0</v>
      </c>
      <c r="P11" s="73">
        <v>0</v>
      </c>
      <c r="Q11" s="74">
        <v>0</v>
      </c>
      <c r="R11" s="71">
        <v>3327</v>
      </c>
      <c r="S11" s="72">
        <v>144</v>
      </c>
      <c r="T11" s="73">
        <v>3384</v>
      </c>
      <c r="U11" s="72">
        <v>155</v>
      </c>
      <c r="V11" s="76">
        <v>3431</v>
      </c>
      <c r="W11" s="72">
        <v>155</v>
      </c>
      <c r="X11" s="76">
        <v>0</v>
      </c>
      <c r="Y11" s="72">
        <v>0</v>
      </c>
      <c r="Z11" s="76">
        <v>0</v>
      </c>
      <c r="AA11" s="74">
        <v>0</v>
      </c>
      <c r="AB11" s="71">
        <v>3405</v>
      </c>
      <c r="AC11" s="72">
        <v>105</v>
      </c>
      <c r="AD11" s="73">
        <v>0</v>
      </c>
      <c r="AE11" s="74">
        <v>0</v>
      </c>
    </row>
    <row r="12" spans="2:31">
      <c r="B12" s="71">
        <v>3057</v>
      </c>
      <c r="C12" s="72">
        <v>126</v>
      </c>
      <c r="D12" s="73">
        <v>2120</v>
      </c>
      <c r="E12" s="72">
        <v>100</v>
      </c>
      <c r="F12" s="73">
        <v>3072</v>
      </c>
      <c r="G12" s="74">
        <v>105</v>
      </c>
      <c r="H12" s="71">
        <v>3164</v>
      </c>
      <c r="I12" s="72">
        <v>135</v>
      </c>
      <c r="J12" s="73">
        <v>3258</v>
      </c>
      <c r="K12" s="72">
        <v>135</v>
      </c>
      <c r="L12" s="73">
        <v>0</v>
      </c>
      <c r="M12" s="72">
        <v>0</v>
      </c>
      <c r="N12" s="73">
        <v>0</v>
      </c>
      <c r="O12" s="72">
        <v>0</v>
      </c>
      <c r="P12" s="73">
        <v>0</v>
      </c>
      <c r="Q12" s="74">
        <v>0</v>
      </c>
      <c r="R12" s="71">
        <v>3332</v>
      </c>
      <c r="S12" s="72">
        <v>155</v>
      </c>
      <c r="T12" s="73">
        <v>3373</v>
      </c>
      <c r="U12" s="72">
        <v>130</v>
      </c>
      <c r="V12" s="76">
        <v>3414</v>
      </c>
      <c r="W12" s="72">
        <v>93</v>
      </c>
      <c r="X12" s="76">
        <v>0</v>
      </c>
      <c r="Y12" s="72">
        <v>0</v>
      </c>
      <c r="Z12" s="76">
        <v>0</v>
      </c>
      <c r="AA12" s="74">
        <v>0</v>
      </c>
      <c r="AB12" s="71">
        <v>3418</v>
      </c>
      <c r="AC12" s="72">
        <v>95</v>
      </c>
      <c r="AD12" s="73">
        <v>0</v>
      </c>
      <c r="AE12" s="74">
        <v>0</v>
      </c>
    </row>
    <row r="13" spans="2:31">
      <c r="B13" s="71">
        <v>2975</v>
      </c>
      <c r="C13" s="72">
        <v>126</v>
      </c>
      <c r="D13" s="73">
        <v>2138</v>
      </c>
      <c r="E13" s="72">
        <v>126</v>
      </c>
      <c r="F13" s="73">
        <v>3088</v>
      </c>
      <c r="G13" s="74">
        <v>147</v>
      </c>
      <c r="H13" s="71">
        <v>3194</v>
      </c>
      <c r="I13" s="72">
        <v>174</v>
      </c>
      <c r="J13" s="73">
        <v>3264</v>
      </c>
      <c r="K13" s="72">
        <v>145</v>
      </c>
      <c r="L13" s="73">
        <v>0</v>
      </c>
      <c r="M13" s="72">
        <v>0</v>
      </c>
      <c r="N13" s="73">
        <v>0</v>
      </c>
      <c r="O13" s="72">
        <v>0</v>
      </c>
      <c r="P13" s="73">
        <v>0</v>
      </c>
      <c r="Q13" s="74">
        <v>0</v>
      </c>
      <c r="R13" s="71">
        <v>3328</v>
      </c>
      <c r="S13" s="72">
        <v>186</v>
      </c>
      <c r="T13" s="73">
        <v>3309</v>
      </c>
      <c r="U13" s="72">
        <v>133</v>
      </c>
      <c r="V13" s="76">
        <v>0</v>
      </c>
      <c r="W13" s="72">
        <v>0</v>
      </c>
      <c r="X13" s="76">
        <v>0</v>
      </c>
      <c r="Y13" s="72">
        <v>0</v>
      </c>
      <c r="Z13" s="76">
        <v>0</v>
      </c>
      <c r="AA13" s="74">
        <v>0</v>
      </c>
      <c r="AB13" s="71">
        <v>3400</v>
      </c>
      <c r="AC13" s="72">
        <v>105</v>
      </c>
      <c r="AD13" s="73">
        <v>0</v>
      </c>
      <c r="AE13" s="74">
        <v>0</v>
      </c>
    </row>
    <row r="14" spans="2:31">
      <c r="B14" s="71">
        <v>3088</v>
      </c>
      <c r="C14" s="72">
        <v>147</v>
      </c>
      <c r="D14" s="73">
        <v>2165</v>
      </c>
      <c r="E14" s="72">
        <v>140</v>
      </c>
      <c r="F14" s="73">
        <v>3089</v>
      </c>
      <c r="G14" s="74">
        <v>119</v>
      </c>
      <c r="H14" s="71">
        <v>3203</v>
      </c>
      <c r="I14" s="72">
        <v>155</v>
      </c>
      <c r="J14" s="73">
        <v>3166</v>
      </c>
      <c r="K14" s="72">
        <v>86</v>
      </c>
      <c r="L14" s="73">
        <v>0</v>
      </c>
      <c r="M14" s="72">
        <v>0</v>
      </c>
      <c r="N14" s="73">
        <v>0</v>
      </c>
      <c r="O14" s="72">
        <v>0</v>
      </c>
      <c r="P14" s="73">
        <v>0</v>
      </c>
      <c r="Q14" s="74">
        <v>0</v>
      </c>
      <c r="R14" s="71">
        <v>3315</v>
      </c>
      <c r="S14" s="72">
        <v>155</v>
      </c>
      <c r="T14" s="73">
        <v>3388</v>
      </c>
      <c r="U14" s="72">
        <v>140</v>
      </c>
      <c r="V14" s="76">
        <v>0</v>
      </c>
      <c r="W14" s="72">
        <v>0</v>
      </c>
      <c r="X14" s="76">
        <v>0</v>
      </c>
      <c r="Y14" s="72">
        <v>0</v>
      </c>
      <c r="Z14" s="76">
        <v>0</v>
      </c>
      <c r="AA14" s="74">
        <v>0</v>
      </c>
      <c r="AB14" s="71">
        <v>3434</v>
      </c>
      <c r="AC14" s="72">
        <v>216</v>
      </c>
      <c r="AD14" s="73">
        <v>0</v>
      </c>
      <c r="AE14" s="74">
        <v>0</v>
      </c>
    </row>
    <row r="15" spans="2:31">
      <c r="B15" s="71">
        <v>3089</v>
      </c>
      <c r="C15" s="72">
        <v>119</v>
      </c>
      <c r="D15" s="73">
        <v>3085</v>
      </c>
      <c r="E15" s="72">
        <v>140</v>
      </c>
      <c r="F15" s="73">
        <v>0</v>
      </c>
      <c r="G15" s="74">
        <v>0</v>
      </c>
      <c r="H15" s="71">
        <v>3208</v>
      </c>
      <c r="I15" s="72">
        <v>165</v>
      </c>
      <c r="J15" s="73">
        <v>3168</v>
      </c>
      <c r="K15" s="72">
        <v>121</v>
      </c>
      <c r="L15" s="73">
        <v>0</v>
      </c>
      <c r="M15" s="72">
        <v>0</v>
      </c>
      <c r="N15" s="73">
        <v>0</v>
      </c>
      <c r="O15" s="72">
        <v>0</v>
      </c>
      <c r="P15" s="73">
        <v>0</v>
      </c>
      <c r="Q15" s="74">
        <v>0</v>
      </c>
      <c r="R15" s="71">
        <v>3311</v>
      </c>
      <c r="S15" s="72">
        <v>115</v>
      </c>
      <c r="T15" s="73">
        <v>3391</v>
      </c>
      <c r="U15" s="72">
        <v>198</v>
      </c>
      <c r="V15" s="76">
        <v>0</v>
      </c>
      <c r="W15" s="72">
        <v>0</v>
      </c>
      <c r="X15" s="76">
        <v>0</v>
      </c>
      <c r="Y15" s="72">
        <v>0</v>
      </c>
      <c r="Z15" s="76">
        <v>0</v>
      </c>
      <c r="AA15" s="74">
        <v>0</v>
      </c>
      <c r="AB15" s="71">
        <v>3444</v>
      </c>
      <c r="AC15" s="72">
        <v>133</v>
      </c>
      <c r="AD15" s="73">
        <v>0</v>
      </c>
      <c r="AE15" s="74">
        <v>0</v>
      </c>
    </row>
    <row r="16" spans="2:31">
      <c r="B16" s="71">
        <v>3072</v>
      </c>
      <c r="C16" s="72">
        <v>105</v>
      </c>
      <c r="D16" s="73">
        <v>2121</v>
      </c>
      <c r="E16" s="72">
        <v>100</v>
      </c>
      <c r="F16" s="73">
        <v>0</v>
      </c>
      <c r="G16" s="74">
        <v>0</v>
      </c>
      <c r="H16" s="71">
        <v>3209</v>
      </c>
      <c r="I16" s="72">
        <v>165</v>
      </c>
      <c r="J16" s="73">
        <v>3282</v>
      </c>
      <c r="K16" s="72">
        <v>132</v>
      </c>
      <c r="L16" s="73">
        <v>0</v>
      </c>
      <c r="M16" s="72">
        <v>0</v>
      </c>
      <c r="N16" s="73">
        <v>0</v>
      </c>
      <c r="O16" s="72">
        <v>0</v>
      </c>
      <c r="P16" s="73">
        <v>0</v>
      </c>
      <c r="Q16" s="74">
        <v>0</v>
      </c>
      <c r="R16" s="71">
        <v>3318</v>
      </c>
      <c r="S16" s="72">
        <v>115</v>
      </c>
      <c r="T16" s="73">
        <v>3387</v>
      </c>
      <c r="U16" s="72">
        <v>135</v>
      </c>
      <c r="V16" s="76">
        <v>0</v>
      </c>
      <c r="W16" s="72">
        <v>0</v>
      </c>
      <c r="X16" s="76">
        <v>0</v>
      </c>
      <c r="Y16" s="72">
        <v>0</v>
      </c>
      <c r="Z16" s="76">
        <v>0</v>
      </c>
      <c r="AA16" s="74">
        <v>0</v>
      </c>
      <c r="AB16" s="71">
        <v>3441</v>
      </c>
      <c r="AC16" s="72">
        <v>116</v>
      </c>
      <c r="AD16" s="73">
        <v>0</v>
      </c>
      <c r="AE16" s="74">
        <v>0</v>
      </c>
    </row>
    <row r="17" spans="2:31">
      <c r="B17" s="71">
        <v>3069</v>
      </c>
      <c r="C17" s="72">
        <v>130</v>
      </c>
      <c r="D17" s="73">
        <v>3184</v>
      </c>
      <c r="E17" s="72">
        <v>145</v>
      </c>
      <c r="F17" s="73">
        <v>0</v>
      </c>
      <c r="G17" s="74">
        <v>0</v>
      </c>
      <c r="H17" s="71">
        <v>3210</v>
      </c>
      <c r="I17" s="72">
        <v>120</v>
      </c>
      <c r="J17" s="73">
        <v>3296</v>
      </c>
      <c r="K17" s="72">
        <v>128</v>
      </c>
      <c r="L17" s="73">
        <v>0</v>
      </c>
      <c r="M17" s="72">
        <v>0</v>
      </c>
      <c r="N17" s="73">
        <v>0</v>
      </c>
      <c r="O17" s="72">
        <v>0</v>
      </c>
      <c r="P17" s="73">
        <v>0</v>
      </c>
      <c r="Q17" s="74">
        <v>0</v>
      </c>
      <c r="R17" s="71">
        <v>3312</v>
      </c>
      <c r="S17" s="72">
        <v>125</v>
      </c>
      <c r="T17" s="73">
        <v>3337</v>
      </c>
      <c r="U17" s="72">
        <v>156</v>
      </c>
      <c r="V17" s="76">
        <v>0</v>
      </c>
      <c r="W17" s="72">
        <v>0</v>
      </c>
      <c r="X17" s="76">
        <v>0</v>
      </c>
      <c r="Y17" s="72">
        <v>0</v>
      </c>
      <c r="Z17" s="76">
        <v>0</v>
      </c>
      <c r="AA17" s="74">
        <v>0</v>
      </c>
      <c r="AB17" s="71">
        <v>3458</v>
      </c>
      <c r="AC17" s="72">
        <v>65</v>
      </c>
      <c r="AD17" s="73">
        <v>0</v>
      </c>
      <c r="AE17" s="74">
        <v>0</v>
      </c>
    </row>
    <row r="18" spans="2:31">
      <c r="B18" s="71">
        <v>3071</v>
      </c>
      <c r="C18" s="72">
        <v>130</v>
      </c>
      <c r="D18" s="73">
        <v>3185</v>
      </c>
      <c r="E18" s="72">
        <v>85</v>
      </c>
      <c r="F18" s="73">
        <v>0</v>
      </c>
      <c r="G18" s="74">
        <v>0</v>
      </c>
      <c r="H18" s="71">
        <v>3171</v>
      </c>
      <c r="I18" s="72">
        <v>126</v>
      </c>
      <c r="J18" s="73">
        <v>3281</v>
      </c>
      <c r="K18" s="72">
        <v>120</v>
      </c>
      <c r="L18" s="73">
        <v>0</v>
      </c>
      <c r="M18" s="72">
        <v>0</v>
      </c>
      <c r="N18" s="73">
        <v>0</v>
      </c>
      <c r="O18" s="72">
        <v>0</v>
      </c>
      <c r="P18" s="73">
        <v>0</v>
      </c>
      <c r="Q18" s="74">
        <v>0</v>
      </c>
      <c r="R18" s="71">
        <v>3301</v>
      </c>
      <c r="S18" s="72">
        <v>85</v>
      </c>
      <c r="T18" s="73">
        <v>3228</v>
      </c>
      <c r="U18" s="72">
        <v>110</v>
      </c>
      <c r="V18" s="76">
        <v>0</v>
      </c>
      <c r="W18" s="72">
        <v>0</v>
      </c>
      <c r="X18" s="76">
        <v>0</v>
      </c>
      <c r="Y18" s="72">
        <v>0</v>
      </c>
      <c r="Z18" s="76">
        <v>0</v>
      </c>
      <c r="AA18" s="74">
        <v>0</v>
      </c>
      <c r="AB18" s="71">
        <v>3417</v>
      </c>
      <c r="AC18" s="72">
        <v>145</v>
      </c>
      <c r="AD18" s="73">
        <v>0</v>
      </c>
      <c r="AE18" s="74">
        <v>0</v>
      </c>
    </row>
    <row r="19" spans="2:31">
      <c r="B19" s="71">
        <v>3074</v>
      </c>
      <c r="C19" s="72">
        <v>140</v>
      </c>
      <c r="D19" s="73">
        <v>3186</v>
      </c>
      <c r="E19" s="72">
        <v>145</v>
      </c>
      <c r="F19" s="73">
        <v>0</v>
      </c>
      <c r="G19" s="74">
        <v>0</v>
      </c>
      <c r="H19" s="71">
        <v>3140</v>
      </c>
      <c r="I19" s="72">
        <v>119</v>
      </c>
      <c r="J19" s="73">
        <v>3303</v>
      </c>
      <c r="K19" s="72">
        <v>150</v>
      </c>
      <c r="L19" s="73">
        <v>0</v>
      </c>
      <c r="M19" s="72">
        <v>0</v>
      </c>
      <c r="N19" s="73">
        <v>0</v>
      </c>
      <c r="O19" s="72">
        <v>0</v>
      </c>
      <c r="P19" s="73">
        <v>0</v>
      </c>
      <c r="Q19" s="74">
        <v>0</v>
      </c>
      <c r="R19" s="71">
        <v>339</v>
      </c>
      <c r="S19" s="72">
        <v>175</v>
      </c>
      <c r="T19" s="73">
        <v>3390</v>
      </c>
      <c r="U19" s="72">
        <v>120</v>
      </c>
      <c r="V19" s="76">
        <v>0</v>
      </c>
      <c r="W19" s="72">
        <v>0</v>
      </c>
      <c r="X19" s="76">
        <v>0</v>
      </c>
      <c r="Y19" s="72">
        <v>0</v>
      </c>
      <c r="Z19" s="76">
        <v>0</v>
      </c>
      <c r="AA19" s="74">
        <v>0</v>
      </c>
      <c r="AB19" s="71">
        <v>3437</v>
      </c>
      <c r="AC19" s="72">
        <v>198</v>
      </c>
      <c r="AD19" s="73">
        <v>0</v>
      </c>
      <c r="AE19" s="74">
        <v>0</v>
      </c>
    </row>
    <row r="20" spans="2:31">
      <c r="B20" s="71">
        <v>3041</v>
      </c>
      <c r="C20" s="72">
        <v>95</v>
      </c>
      <c r="D20" s="73">
        <v>3134</v>
      </c>
      <c r="E20" s="72">
        <v>70</v>
      </c>
      <c r="F20" s="73">
        <v>0</v>
      </c>
      <c r="G20" s="74">
        <v>0</v>
      </c>
      <c r="H20" s="71">
        <v>3162</v>
      </c>
      <c r="I20" s="72">
        <v>140</v>
      </c>
      <c r="J20" s="73">
        <v>3240</v>
      </c>
      <c r="K20" s="72">
        <v>105</v>
      </c>
      <c r="L20" s="73">
        <v>0</v>
      </c>
      <c r="M20" s="72">
        <v>0</v>
      </c>
      <c r="N20" s="73">
        <v>0</v>
      </c>
      <c r="O20" s="72">
        <v>0</v>
      </c>
      <c r="P20" s="73">
        <v>0</v>
      </c>
      <c r="Q20" s="74">
        <v>0</v>
      </c>
      <c r="R20" s="71">
        <v>3239</v>
      </c>
      <c r="S20" s="72">
        <v>100</v>
      </c>
      <c r="T20" s="73">
        <v>3376</v>
      </c>
      <c r="U20" s="72">
        <v>162</v>
      </c>
      <c r="V20" s="76">
        <v>0</v>
      </c>
      <c r="W20" s="72">
        <v>0</v>
      </c>
      <c r="X20" s="76">
        <v>0</v>
      </c>
      <c r="Y20" s="72">
        <v>0</v>
      </c>
      <c r="Z20" s="76">
        <v>0</v>
      </c>
      <c r="AA20" s="74">
        <v>0</v>
      </c>
      <c r="AB20" s="71">
        <v>3467</v>
      </c>
      <c r="AC20" s="72">
        <v>130</v>
      </c>
      <c r="AD20" s="73">
        <v>0</v>
      </c>
      <c r="AE20" s="74">
        <v>0</v>
      </c>
    </row>
    <row r="21" spans="2:31">
      <c r="B21" s="71">
        <v>3091</v>
      </c>
      <c r="C21" s="72">
        <v>92</v>
      </c>
      <c r="D21" s="73">
        <v>3191</v>
      </c>
      <c r="E21" s="72">
        <v>156</v>
      </c>
      <c r="F21" s="73">
        <v>0</v>
      </c>
      <c r="G21" s="74">
        <v>0</v>
      </c>
      <c r="H21" s="71">
        <v>3201</v>
      </c>
      <c r="I21" s="72">
        <v>150</v>
      </c>
      <c r="J21" s="73">
        <v>3297</v>
      </c>
      <c r="K21" s="72">
        <v>140</v>
      </c>
      <c r="L21" s="73">
        <v>0</v>
      </c>
      <c r="M21" s="72">
        <v>0</v>
      </c>
      <c r="N21" s="73">
        <v>0</v>
      </c>
      <c r="O21" s="72">
        <v>0</v>
      </c>
      <c r="P21" s="73">
        <v>0</v>
      </c>
      <c r="Q21" s="74">
        <v>0</v>
      </c>
      <c r="R21" s="71">
        <v>3330</v>
      </c>
      <c r="S21" s="72">
        <v>105</v>
      </c>
      <c r="T21" s="73">
        <v>3415</v>
      </c>
      <c r="U21" s="72">
        <v>121</v>
      </c>
      <c r="V21" s="76">
        <v>0</v>
      </c>
      <c r="W21" s="72">
        <v>0</v>
      </c>
      <c r="X21" s="76">
        <v>0</v>
      </c>
      <c r="Y21" s="72">
        <v>0</v>
      </c>
      <c r="Z21" s="76">
        <v>0</v>
      </c>
      <c r="AA21" s="74">
        <v>0</v>
      </c>
      <c r="AB21" s="71">
        <v>3454</v>
      </c>
      <c r="AC21" s="72">
        <v>80</v>
      </c>
      <c r="AD21" s="73">
        <v>0</v>
      </c>
      <c r="AE21" s="74">
        <v>0</v>
      </c>
    </row>
    <row r="22" spans="2:31">
      <c r="B22" s="71">
        <v>3003</v>
      </c>
      <c r="C22" s="72">
        <v>120</v>
      </c>
      <c r="D22" s="73">
        <v>3175</v>
      </c>
      <c r="E22" s="72">
        <v>132</v>
      </c>
      <c r="F22" s="73">
        <v>0</v>
      </c>
      <c r="G22" s="74">
        <v>0</v>
      </c>
      <c r="H22" s="71">
        <v>3213</v>
      </c>
      <c r="I22" s="72">
        <v>155</v>
      </c>
      <c r="J22" s="73">
        <v>3305</v>
      </c>
      <c r="K22" s="72">
        <v>155</v>
      </c>
      <c r="L22" s="73">
        <v>0</v>
      </c>
      <c r="M22" s="72">
        <v>0</v>
      </c>
      <c r="N22" s="73">
        <v>0</v>
      </c>
      <c r="O22" s="72">
        <v>0</v>
      </c>
      <c r="P22" s="73">
        <v>0</v>
      </c>
      <c r="Q22" s="74">
        <v>0</v>
      </c>
      <c r="R22" s="71">
        <v>3340</v>
      </c>
      <c r="S22" s="72">
        <v>133</v>
      </c>
      <c r="T22" s="73">
        <v>3369</v>
      </c>
      <c r="U22" s="72">
        <v>100</v>
      </c>
      <c r="V22" s="76">
        <v>0</v>
      </c>
      <c r="W22" s="72">
        <v>0</v>
      </c>
      <c r="X22" s="76">
        <v>0</v>
      </c>
      <c r="Y22" s="72">
        <v>0</v>
      </c>
      <c r="Z22" s="76">
        <v>0</v>
      </c>
      <c r="AA22" s="74">
        <v>0</v>
      </c>
      <c r="AB22" s="71">
        <v>3457</v>
      </c>
      <c r="AC22" s="72">
        <v>75</v>
      </c>
      <c r="AD22" s="73">
        <v>0</v>
      </c>
      <c r="AE22" s="74">
        <v>0</v>
      </c>
    </row>
    <row r="23" spans="2:31">
      <c r="B23" s="71">
        <v>3004</v>
      </c>
      <c r="C23" s="72">
        <v>126</v>
      </c>
      <c r="D23" s="73">
        <v>3178</v>
      </c>
      <c r="E23" s="72">
        <v>132</v>
      </c>
      <c r="F23" s="73">
        <v>0</v>
      </c>
      <c r="G23" s="74">
        <v>0</v>
      </c>
      <c r="H23" s="71">
        <v>3218</v>
      </c>
      <c r="I23" s="72">
        <v>135</v>
      </c>
      <c r="J23" s="73">
        <v>3273</v>
      </c>
      <c r="K23" s="72">
        <v>140</v>
      </c>
      <c r="L23" s="73">
        <v>0</v>
      </c>
      <c r="M23" s="72">
        <v>0</v>
      </c>
      <c r="N23" s="73">
        <v>0</v>
      </c>
      <c r="O23" s="72">
        <v>0</v>
      </c>
      <c r="P23" s="73">
        <v>0</v>
      </c>
      <c r="Q23" s="74">
        <v>0</v>
      </c>
      <c r="R23" s="71">
        <v>3246</v>
      </c>
      <c r="S23" s="72">
        <v>150</v>
      </c>
      <c r="T23" s="73">
        <v>3306</v>
      </c>
      <c r="U23" s="72">
        <v>133</v>
      </c>
      <c r="V23" s="76">
        <v>0</v>
      </c>
      <c r="W23" s="72">
        <v>0</v>
      </c>
      <c r="X23" s="76">
        <v>0</v>
      </c>
      <c r="Y23" s="72">
        <v>0</v>
      </c>
      <c r="Z23" s="76">
        <v>0</v>
      </c>
      <c r="AA23" s="74">
        <v>0</v>
      </c>
      <c r="AB23" s="71">
        <v>3455</v>
      </c>
      <c r="AC23" s="72">
        <v>144</v>
      </c>
      <c r="AD23" s="73">
        <v>0</v>
      </c>
      <c r="AE23" s="74">
        <v>0</v>
      </c>
    </row>
    <row r="24" spans="2:31">
      <c r="B24" s="71">
        <v>3082</v>
      </c>
      <c r="C24" s="72">
        <v>160</v>
      </c>
      <c r="D24" s="73">
        <v>3141</v>
      </c>
      <c r="E24" s="72">
        <v>126</v>
      </c>
      <c r="F24" s="73">
        <v>0</v>
      </c>
      <c r="G24" s="74">
        <v>0</v>
      </c>
      <c r="H24" s="71">
        <v>3169</v>
      </c>
      <c r="I24" s="72">
        <v>84</v>
      </c>
      <c r="J24" s="73">
        <v>3310</v>
      </c>
      <c r="K24" s="72">
        <v>165</v>
      </c>
      <c r="L24" s="73">
        <v>0</v>
      </c>
      <c r="M24" s="72">
        <v>0</v>
      </c>
      <c r="N24" s="73">
        <v>0</v>
      </c>
      <c r="O24" s="72">
        <v>0</v>
      </c>
      <c r="P24" s="73">
        <v>0</v>
      </c>
      <c r="Q24" s="74">
        <v>0</v>
      </c>
      <c r="R24" s="71">
        <v>3359</v>
      </c>
      <c r="S24" s="72">
        <v>130</v>
      </c>
      <c r="T24" s="73">
        <v>3402</v>
      </c>
      <c r="U24" s="72">
        <v>100</v>
      </c>
      <c r="V24" s="76">
        <v>0</v>
      </c>
      <c r="W24" s="72">
        <v>0</v>
      </c>
      <c r="X24" s="76">
        <v>0</v>
      </c>
      <c r="Y24" s="72">
        <v>0</v>
      </c>
      <c r="Z24" s="76">
        <v>0</v>
      </c>
      <c r="AA24" s="74">
        <v>0</v>
      </c>
      <c r="AB24" s="71">
        <v>3461</v>
      </c>
      <c r="AC24" s="72">
        <v>150</v>
      </c>
      <c r="AD24" s="73">
        <v>0</v>
      </c>
      <c r="AE24" s="74">
        <v>0</v>
      </c>
    </row>
    <row r="25" spans="2:31">
      <c r="B25" s="71">
        <v>3145</v>
      </c>
      <c r="C25" s="72">
        <v>135</v>
      </c>
      <c r="D25" s="73">
        <v>3159</v>
      </c>
      <c r="E25" s="72">
        <v>138</v>
      </c>
      <c r="F25" s="73">
        <v>0</v>
      </c>
      <c r="G25" s="74">
        <v>0</v>
      </c>
      <c r="H25" s="71">
        <v>3260</v>
      </c>
      <c r="I25" s="72">
        <v>90</v>
      </c>
      <c r="J25" s="73">
        <v>3316</v>
      </c>
      <c r="K25" s="72">
        <v>135</v>
      </c>
      <c r="L25" s="73">
        <v>0</v>
      </c>
      <c r="M25" s="72">
        <v>0</v>
      </c>
      <c r="N25" s="73">
        <v>0</v>
      </c>
      <c r="O25" s="72">
        <v>0</v>
      </c>
      <c r="P25" s="73">
        <v>0</v>
      </c>
      <c r="Q25" s="74">
        <v>0</v>
      </c>
      <c r="R25" s="71">
        <v>3344</v>
      </c>
      <c r="S25" s="72">
        <v>216</v>
      </c>
      <c r="T25" s="73">
        <v>3411</v>
      </c>
      <c r="U25" s="72">
        <v>112</v>
      </c>
      <c r="V25" s="76">
        <v>0</v>
      </c>
      <c r="W25" s="72">
        <v>0</v>
      </c>
      <c r="X25" s="76">
        <v>0</v>
      </c>
      <c r="Y25" s="72">
        <v>0</v>
      </c>
      <c r="Z25" s="76">
        <v>0</v>
      </c>
      <c r="AA25" s="74">
        <v>0</v>
      </c>
      <c r="AB25" s="71">
        <v>3470</v>
      </c>
      <c r="AC25" s="72">
        <v>155</v>
      </c>
      <c r="AD25" s="73">
        <v>0</v>
      </c>
      <c r="AE25" s="74">
        <v>0</v>
      </c>
    </row>
    <row r="26" spans="2:31">
      <c r="B26" s="71">
        <v>2991</v>
      </c>
      <c r="C26" s="72">
        <v>70</v>
      </c>
      <c r="D26" s="73">
        <v>0</v>
      </c>
      <c r="E26" s="72">
        <v>0</v>
      </c>
      <c r="F26" s="73">
        <v>0</v>
      </c>
      <c r="G26" s="74">
        <v>0</v>
      </c>
      <c r="H26" s="71">
        <v>3237</v>
      </c>
      <c r="I26" s="72">
        <v>110</v>
      </c>
      <c r="J26" s="73">
        <v>3283</v>
      </c>
      <c r="K26" s="72">
        <v>85</v>
      </c>
      <c r="L26" s="73">
        <v>0</v>
      </c>
      <c r="M26" s="72">
        <v>0</v>
      </c>
      <c r="N26" s="73">
        <v>0</v>
      </c>
      <c r="O26" s="72">
        <v>0</v>
      </c>
      <c r="P26" s="73">
        <v>0</v>
      </c>
      <c r="Q26" s="74">
        <v>0</v>
      </c>
      <c r="R26" s="71">
        <v>3372</v>
      </c>
      <c r="S26" s="72">
        <v>135</v>
      </c>
      <c r="T26" s="73">
        <v>3401</v>
      </c>
      <c r="U26" s="72">
        <v>100</v>
      </c>
      <c r="V26" s="76">
        <v>0</v>
      </c>
      <c r="W26" s="72">
        <v>0</v>
      </c>
      <c r="X26" s="76">
        <v>0</v>
      </c>
      <c r="Y26" s="72">
        <v>0</v>
      </c>
      <c r="Z26" s="76">
        <v>0</v>
      </c>
      <c r="AA26" s="74">
        <v>0</v>
      </c>
      <c r="AB26" s="71">
        <v>3433</v>
      </c>
      <c r="AC26" s="72">
        <v>102</v>
      </c>
      <c r="AD26" s="73">
        <v>0</v>
      </c>
      <c r="AE26" s="74">
        <v>0</v>
      </c>
    </row>
    <row r="27" spans="2:31">
      <c r="B27" s="71">
        <v>2146</v>
      </c>
      <c r="C27" s="72">
        <v>105</v>
      </c>
      <c r="D27" s="73">
        <v>0</v>
      </c>
      <c r="E27" s="72">
        <v>0</v>
      </c>
      <c r="F27" s="73">
        <v>0</v>
      </c>
      <c r="G27" s="74">
        <v>0</v>
      </c>
      <c r="H27" s="71">
        <v>3139</v>
      </c>
      <c r="I27" s="72">
        <v>98</v>
      </c>
      <c r="J27" s="73">
        <v>3267</v>
      </c>
      <c r="K27" s="72">
        <v>165</v>
      </c>
      <c r="L27" s="73">
        <v>0</v>
      </c>
      <c r="M27" s="72">
        <v>0</v>
      </c>
      <c r="N27" s="73">
        <v>0</v>
      </c>
      <c r="O27" s="72">
        <v>0</v>
      </c>
      <c r="P27" s="73">
        <v>0</v>
      </c>
      <c r="Q27" s="74">
        <v>0</v>
      </c>
      <c r="R27" s="71">
        <v>3348</v>
      </c>
      <c r="S27" s="72">
        <v>128</v>
      </c>
      <c r="T27" s="73">
        <v>0</v>
      </c>
      <c r="U27" s="72">
        <v>0</v>
      </c>
      <c r="V27" s="76">
        <v>0</v>
      </c>
      <c r="W27" s="72">
        <v>0</v>
      </c>
      <c r="X27" s="76">
        <v>0</v>
      </c>
      <c r="Y27" s="72">
        <v>0</v>
      </c>
      <c r="Z27" s="76">
        <v>0</v>
      </c>
      <c r="AA27" s="74">
        <v>0</v>
      </c>
      <c r="AB27" s="71">
        <v>3353</v>
      </c>
      <c r="AC27" s="72">
        <v>133</v>
      </c>
      <c r="AD27" s="73">
        <v>0</v>
      </c>
      <c r="AE27" s="74">
        <v>0</v>
      </c>
    </row>
    <row r="28" spans="2:31">
      <c r="B28" s="71">
        <v>2126</v>
      </c>
      <c r="C28" s="72">
        <v>84</v>
      </c>
      <c r="D28" s="73">
        <v>0</v>
      </c>
      <c r="E28" s="72">
        <v>0</v>
      </c>
      <c r="F28" s="73">
        <v>0</v>
      </c>
      <c r="G28" s="74">
        <v>0</v>
      </c>
      <c r="H28" s="71">
        <v>3174</v>
      </c>
      <c r="I28" s="72">
        <v>91</v>
      </c>
      <c r="J28" s="73">
        <v>0</v>
      </c>
      <c r="K28" s="72">
        <v>0</v>
      </c>
      <c r="L28" s="73">
        <v>0</v>
      </c>
      <c r="M28" s="72">
        <v>0</v>
      </c>
      <c r="N28" s="73">
        <v>0</v>
      </c>
      <c r="O28" s="72">
        <v>0</v>
      </c>
      <c r="P28" s="73">
        <v>0</v>
      </c>
      <c r="Q28" s="74">
        <v>0</v>
      </c>
      <c r="R28" s="71">
        <v>3351</v>
      </c>
      <c r="S28" s="72">
        <v>130</v>
      </c>
      <c r="T28" s="73">
        <v>0</v>
      </c>
      <c r="U28" s="72">
        <v>0</v>
      </c>
      <c r="V28" s="76">
        <v>0</v>
      </c>
      <c r="W28" s="72">
        <v>0</v>
      </c>
      <c r="X28" s="76">
        <v>0</v>
      </c>
      <c r="Y28" s="72">
        <v>0</v>
      </c>
      <c r="Z28" s="76">
        <v>0</v>
      </c>
      <c r="AA28" s="74">
        <v>0</v>
      </c>
      <c r="AB28" s="71">
        <v>3478</v>
      </c>
      <c r="AC28" s="72">
        <v>128</v>
      </c>
      <c r="AD28" s="73">
        <v>0</v>
      </c>
      <c r="AE28" s="74">
        <v>0</v>
      </c>
    </row>
    <row r="29" spans="2:31">
      <c r="B29" s="71">
        <v>2129</v>
      </c>
      <c r="C29" s="72">
        <v>91</v>
      </c>
      <c r="D29" s="73">
        <v>0</v>
      </c>
      <c r="E29" s="72">
        <v>0</v>
      </c>
      <c r="F29" s="73">
        <v>0</v>
      </c>
      <c r="G29" s="74">
        <v>0</v>
      </c>
      <c r="H29" s="71">
        <v>3212</v>
      </c>
      <c r="I29" s="72">
        <v>155</v>
      </c>
      <c r="J29" s="73">
        <v>0</v>
      </c>
      <c r="K29" s="72">
        <v>0</v>
      </c>
      <c r="L29" s="73">
        <v>0</v>
      </c>
      <c r="M29" s="72">
        <v>0</v>
      </c>
      <c r="N29" s="73">
        <v>0</v>
      </c>
      <c r="O29" s="72">
        <v>0</v>
      </c>
      <c r="P29" s="73">
        <v>0</v>
      </c>
      <c r="Q29" s="74">
        <v>0</v>
      </c>
      <c r="R29" s="71">
        <v>3189</v>
      </c>
      <c r="S29" s="72">
        <v>30</v>
      </c>
      <c r="T29" s="73">
        <v>0</v>
      </c>
      <c r="U29" s="72">
        <v>0</v>
      </c>
      <c r="V29" s="76">
        <v>0</v>
      </c>
      <c r="W29" s="72">
        <v>0</v>
      </c>
      <c r="X29" s="76">
        <v>0</v>
      </c>
      <c r="Y29" s="72">
        <v>0</v>
      </c>
      <c r="Z29" s="76">
        <v>0</v>
      </c>
      <c r="AA29" s="74">
        <v>0</v>
      </c>
      <c r="AB29" s="71">
        <v>3480</v>
      </c>
      <c r="AC29" s="72">
        <v>170</v>
      </c>
      <c r="AD29" s="73">
        <v>0</v>
      </c>
      <c r="AE29" s="74">
        <v>0</v>
      </c>
    </row>
    <row r="30" spans="2:31">
      <c r="B30" s="71">
        <v>2130</v>
      </c>
      <c r="C30" s="72">
        <v>91</v>
      </c>
      <c r="D30" s="73">
        <v>0</v>
      </c>
      <c r="E30" s="72">
        <v>0</v>
      </c>
      <c r="F30" s="73">
        <v>0</v>
      </c>
      <c r="G30" s="74">
        <v>0</v>
      </c>
      <c r="H30" s="71">
        <v>3230</v>
      </c>
      <c r="I30" s="72">
        <v>154</v>
      </c>
      <c r="J30" s="73">
        <v>0</v>
      </c>
      <c r="K30" s="72">
        <v>0</v>
      </c>
      <c r="L30" s="73">
        <v>0</v>
      </c>
      <c r="M30" s="72">
        <v>0</v>
      </c>
      <c r="N30" s="73">
        <v>0</v>
      </c>
      <c r="O30" s="72">
        <v>0</v>
      </c>
      <c r="P30" s="73">
        <v>0</v>
      </c>
      <c r="Q30" s="74">
        <v>0</v>
      </c>
      <c r="R30" s="71">
        <v>3355</v>
      </c>
      <c r="S30" s="72">
        <v>140</v>
      </c>
      <c r="T30" s="73">
        <v>0</v>
      </c>
      <c r="U30" s="72">
        <v>0</v>
      </c>
      <c r="V30" s="76">
        <v>0</v>
      </c>
      <c r="W30" s="72">
        <v>0</v>
      </c>
      <c r="X30" s="76">
        <v>0</v>
      </c>
      <c r="Y30" s="72">
        <v>0</v>
      </c>
      <c r="Z30" s="76">
        <v>0</v>
      </c>
      <c r="AA30" s="74">
        <v>0</v>
      </c>
      <c r="AB30" s="71">
        <v>3275</v>
      </c>
      <c r="AC30" s="72">
        <v>95</v>
      </c>
      <c r="AD30" s="73">
        <v>0</v>
      </c>
      <c r="AE30" s="74">
        <v>0</v>
      </c>
    </row>
    <row r="31" spans="2:31">
      <c r="B31" s="71">
        <v>2131</v>
      </c>
      <c r="C31" s="72">
        <v>115</v>
      </c>
      <c r="D31" s="73">
        <v>0</v>
      </c>
      <c r="E31" s="72">
        <v>0</v>
      </c>
      <c r="F31" s="73">
        <v>0</v>
      </c>
      <c r="G31" s="74">
        <v>0</v>
      </c>
      <c r="H31" s="71">
        <v>3262</v>
      </c>
      <c r="I31" s="72">
        <v>145</v>
      </c>
      <c r="J31" s="73">
        <v>0</v>
      </c>
      <c r="K31" s="72">
        <v>0</v>
      </c>
      <c r="L31" s="73">
        <v>0</v>
      </c>
      <c r="M31" s="72">
        <v>0</v>
      </c>
      <c r="N31" s="73">
        <v>0</v>
      </c>
      <c r="O31" s="72">
        <v>0</v>
      </c>
      <c r="P31" s="73">
        <v>0</v>
      </c>
      <c r="Q31" s="74">
        <v>0</v>
      </c>
      <c r="R31" s="71">
        <v>3357</v>
      </c>
      <c r="S31" s="72">
        <v>120</v>
      </c>
      <c r="T31" s="73">
        <v>0</v>
      </c>
      <c r="U31" s="72">
        <v>0</v>
      </c>
      <c r="V31" s="76">
        <v>0</v>
      </c>
      <c r="W31" s="72">
        <v>0</v>
      </c>
      <c r="X31" s="76">
        <v>0</v>
      </c>
      <c r="Y31" s="72">
        <v>0</v>
      </c>
      <c r="Z31" s="76">
        <v>0</v>
      </c>
      <c r="AA31" s="74">
        <v>0</v>
      </c>
      <c r="AB31" s="71">
        <v>3408</v>
      </c>
      <c r="AC31" s="72">
        <v>145</v>
      </c>
      <c r="AD31" s="73">
        <v>0</v>
      </c>
      <c r="AE31" s="74">
        <v>0</v>
      </c>
    </row>
    <row r="32" spans="2:31">
      <c r="B32" s="71">
        <v>2148</v>
      </c>
      <c r="C32" s="72">
        <v>145</v>
      </c>
      <c r="D32" s="73">
        <v>0</v>
      </c>
      <c r="E32" s="72">
        <v>0</v>
      </c>
      <c r="F32" s="73">
        <v>0</v>
      </c>
      <c r="G32" s="74">
        <v>0</v>
      </c>
      <c r="H32" s="71">
        <v>3114</v>
      </c>
      <c r="I32" s="72">
        <v>132</v>
      </c>
      <c r="J32" s="73">
        <v>0</v>
      </c>
      <c r="K32" s="72">
        <v>0</v>
      </c>
      <c r="L32" s="73">
        <v>0</v>
      </c>
      <c r="M32" s="72">
        <v>0</v>
      </c>
      <c r="N32" s="73">
        <v>0</v>
      </c>
      <c r="O32" s="72">
        <v>0</v>
      </c>
      <c r="P32" s="73">
        <v>0</v>
      </c>
      <c r="Q32" s="74">
        <v>0</v>
      </c>
      <c r="R32" s="71">
        <v>3299</v>
      </c>
      <c r="S32" s="72">
        <v>115</v>
      </c>
      <c r="T32" s="73">
        <v>0</v>
      </c>
      <c r="U32" s="72">
        <v>0</v>
      </c>
      <c r="V32" s="76">
        <v>0</v>
      </c>
      <c r="W32" s="72">
        <v>0</v>
      </c>
      <c r="X32" s="76">
        <v>0</v>
      </c>
      <c r="Y32" s="72">
        <v>0</v>
      </c>
      <c r="Z32" s="76">
        <v>0</v>
      </c>
      <c r="AA32" s="74">
        <v>0</v>
      </c>
      <c r="AB32" s="71">
        <v>3482</v>
      </c>
      <c r="AC32" s="72">
        <v>170</v>
      </c>
      <c r="AD32" s="73">
        <v>0</v>
      </c>
      <c r="AE32" s="74">
        <v>0</v>
      </c>
    </row>
    <row r="33" spans="2:31">
      <c r="B33" s="71">
        <v>2150</v>
      </c>
      <c r="C33" s="72">
        <v>140</v>
      </c>
      <c r="D33" s="73">
        <v>0</v>
      </c>
      <c r="E33" s="72">
        <v>0</v>
      </c>
      <c r="F33" s="73">
        <v>0</v>
      </c>
      <c r="G33" s="74">
        <v>0</v>
      </c>
      <c r="H33" s="71">
        <v>3259</v>
      </c>
      <c r="I33" s="72">
        <v>135</v>
      </c>
      <c r="J33" s="73">
        <v>0</v>
      </c>
      <c r="K33" s="72">
        <v>0</v>
      </c>
      <c r="L33" s="73">
        <v>0</v>
      </c>
      <c r="M33" s="72">
        <v>0</v>
      </c>
      <c r="N33" s="73">
        <v>0</v>
      </c>
      <c r="O33" s="72">
        <v>0</v>
      </c>
      <c r="P33" s="73">
        <v>0</v>
      </c>
      <c r="Q33" s="74">
        <v>0</v>
      </c>
      <c r="R33" s="71">
        <v>3349</v>
      </c>
      <c r="S33" s="72">
        <v>130</v>
      </c>
      <c r="T33" s="73">
        <v>0</v>
      </c>
      <c r="U33" s="72">
        <v>0</v>
      </c>
      <c r="V33" s="76">
        <v>0</v>
      </c>
      <c r="W33" s="72">
        <v>0</v>
      </c>
      <c r="X33" s="76">
        <v>0</v>
      </c>
      <c r="Y33" s="72">
        <v>0</v>
      </c>
      <c r="Z33" s="76">
        <v>0</v>
      </c>
      <c r="AA33" s="74">
        <v>0</v>
      </c>
      <c r="AB33" s="71">
        <v>3469</v>
      </c>
      <c r="AC33" s="72">
        <v>155</v>
      </c>
      <c r="AD33" s="73">
        <v>0</v>
      </c>
      <c r="AE33" s="74">
        <v>0</v>
      </c>
    </row>
    <row r="34" spans="2:31">
      <c r="B34" s="71">
        <v>2151</v>
      </c>
      <c r="C34" s="72">
        <v>140</v>
      </c>
      <c r="D34" s="73">
        <v>0</v>
      </c>
      <c r="E34" s="72">
        <v>0</v>
      </c>
      <c r="F34" s="73">
        <v>0</v>
      </c>
      <c r="G34" s="74">
        <v>0</v>
      </c>
      <c r="H34" s="71">
        <v>3221</v>
      </c>
      <c r="I34" s="72">
        <v>90</v>
      </c>
      <c r="J34" s="73">
        <v>0</v>
      </c>
      <c r="K34" s="72">
        <v>0</v>
      </c>
      <c r="L34" s="73">
        <v>0</v>
      </c>
      <c r="M34" s="72">
        <v>0</v>
      </c>
      <c r="N34" s="73">
        <v>0</v>
      </c>
      <c r="O34" s="72">
        <v>0</v>
      </c>
      <c r="P34" s="73">
        <v>0</v>
      </c>
      <c r="Q34" s="74">
        <v>0</v>
      </c>
      <c r="R34" s="71">
        <v>3350</v>
      </c>
      <c r="S34" s="72">
        <v>135</v>
      </c>
      <c r="T34" s="73">
        <v>0</v>
      </c>
      <c r="U34" s="72">
        <v>0</v>
      </c>
      <c r="V34" s="76">
        <v>0</v>
      </c>
      <c r="W34" s="72">
        <v>0</v>
      </c>
      <c r="X34" s="76">
        <v>0</v>
      </c>
      <c r="Y34" s="72">
        <v>0</v>
      </c>
      <c r="Z34" s="76">
        <v>0</v>
      </c>
      <c r="AA34" s="74">
        <v>0</v>
      </c>
      <c r="AB34" s="71">
        <v>3472</v>
      </c>
      <c r="AC34" s="72">
        <v>180</v>
      </c>
      <c r="AD34" s="73">
        <v>0</v>
      </c>
      <c r="AE34" s="74">
        <v>0</v>
      </c>
    </row>
    <row r="35" spans="2:31">
      <c r="B35" s="71">
        <v>2051</v>
      </c>
      <c r="C35" s="72">
        <v>100</v>
      </c>
      <c r="D35" s="73">
        <v>0</v>
      </c>
      <c r="E35" s="72">
        <v>0</v>
      </c>
      <c r="F35" s="73">
        <v>0</v>
      </c>
      <c r="G35" s="74">
        <v>0</v>
      </c>
      <c r="H35" s="71">
        <v>3222</v>
      </c>
      <c r="I35" s="72">
        <v>60</v>
      </c>
      <c r="J35" s="73">
        <v>0</v>
      </c>
      <c r="K35" s="72">
        <v>0</v>
      </c>
      <c r="L35" s="73">
        <v>0</v>
      </c>
      <c r="M35" s="72">
        <v>0</v>
      </c>
      <c r="N35" s="73">
        <v>0</v>
      </c>
      <c r="O35" s="72">
        <v>0</v>
      </c>
      <c r="P35" s="73">
        <v>0</v>
      </c>
      <c r="Q35" s="74">
        <v>0</v>
      </c>
      <c r="R35" s="71">
        <v>3386</v>
      </c>
      <c r="S35" s="72">
        <v>120</v>
      </c>
      <c r="T35" s="73">
        <v>0</v>
      </c>
      <c r="U35" s="72">
        <v>0</v>
      </c>
      <c r="V35" s="76">
        <v>0</v>
      </c>
      <c r="W35" s="72">
        <v>0</v>
      </c>
      <c r="X35" s="76">
        <v>0</v>
      </c>
      <c r="Y35" s="72">
        <v>0</v>
      </c>
      <c r="Z35" s="76">
        <v>0</v>
      </c>
      <c r="AA35" s="74">
        <v>0</v>
      </c>
      <c r="AB35" s="71">
        <v>0</v>
      </c>
      <c r="AC35" s="72">
        <v>0</v>
      </c>
      <c r="AD35" s="73">
        <v>0</v>
      </c>
      <c r="AE35" s="74">
        <v>0</v>
      </c>
    </row>
    <row r="36" spans="2:31" ht="15.75" thickBot="1">
      <c r="B36" s="77">
        <v>2133</v>
      </c>
      <c r="C36" s="78">
        <v>95</v>
      </c>
      <c r="D36" s="79">
        <v>0</v>
      </c>
      <c r="E36" s="78">
        <v>0</v>
      </c>
      <c r="F36" s="79">
        <v>0</v>
      </c>
      <c r="G36" s="80">
        <v>0</v>
      </c>
      <c r="H36" s="77">
        <v>3223</v>
      </c>
      <c r="I36" s="78">
        <v>110</v>
      </c>
      <c r="J36" s="79">
        <v>0</v>
      </c>
      <c r="K36" s="78">
        <v>0</v>
      </c>
      <c r="L36" s="79">
        <v>0</v>
      </c>
      <c r="M36" s="78">
        <v>0</v>
      </c>
      <c r="N36" s="79">
        <v>0</v>
      </c>
      <c r="O36" s="78">
        <v>0</v>
      </c>
      <c r="P36" s="79">
        <v>0</v>
      </c>
      <c r="Q36" s="80">
        <v>0</v>
      </c>
      <c r="R36" s="77">
        <v>3367</v>
      </c>
      <c r="S36" s="78">
        <v>95</v>
      </c>
      <c r="T36" s="79">
        <v>0</v>
      </c>
      <c r="U36" s="78">
        <v>0</v>
      </c>
      <c r="V36" s="83">
        <v>0</v>
      </c>
      <c r="W36" s="78">
        <v>0</v>
      </c>
      <c r="X36" s="83">
        <v>0</v>
      </c>
      <c r="Y36" s="78">
        <v>0</v>
      </c>
      <c r="Z36" s="83">
        <v>0</v>
      </c>
      <c r="AA36" s="80">
        <v>0</v>
      </c>
      <c r="AB36" s="81">
        <v>0</v>
      </c>
      <c r="AC36" s="82">
        <v>0</v>
      </c>
      <c r="AD36" s="85">
        <v>0</v>
      </c>
      <c r="AE36" s="90">
        <v>0</v>
      </c>
    </row>
    <row r="37" spans="2:31" ht="19.5" thickBot="1">
      <c r="B37" s="237">
        <f>SUM(C5:C36,E5:E36)</f>
        <v>6494</v>
      </c>
      <c r="C37" s="247"/>
      <c r="D37" s="247"/>
      <c r="E37" s="238"/>
      <c r="F37" s="248">
        <f>SUM(G5:G36)</f>
        <v>1329</v>
      </c>
      <c r="G37" s="250"/>
      <c r="H37" s="237">
        <f>SUM(I5:I36,K5:K36)</f>
        <v>7132</v>
      </c>
      <c r="I37" s="247"/>
      <c r="J37" s="247"/>
      <c r="K37" s="238"/>
      <c r="L37" s="249">
        <f>SUM(M5:M36)</f>
        <v>530</v>
      </c>
      <c r="M37" s="250"/>
      <c r="N37" s="248">
        <f>SUM(O5:O36)</f>
        <v>165</v>
      </c>
      <c r="O37" s="250"/>
      <c r="P37" s="248">
        <f>SUM(Q5:Q36)</f>
        <v>133</v>
      </c>
      <c r="Q37" s="250"/>
      <c r="R37" s="237">
        <f>SUM(S5:S36,U5:U36)</f>
        <v>7178</v>
      </c>
      <c r="S37" s="247"/>
      <c r="T37" s="247"/>
      <c r="U37" s="238"/>
      <c r="V37" s="248">
        <f>SUM(W5:W36)</f>
        <v>909</v>
      </c>
      <c r="W37" s="250"/>
      <c r="X37" s="248">
        <f>SUM(Y5:Y36)</f>
        <v>483</v>
      </c>
      <c r="Y37" s="250"/>
      <c r="Z37" s="248">
        <f>SUM(AA5:AA36)</f>
        <v>330</v>
      </c>
      <c r="AA37" s="250"/>
      <c r="AB37" s="212">
        <f t="shared" ref="AB37" si="0">SUM(AC5:AC36)</f>
        <v>3848</v>
      </c>
      <c r="AC37" s="214"/>
      <c r="AD37" s="212">
        <f t="shared" ref="AD37" si="1">SUM(AE5:AE36)</f>
        <v>145</v>
      </c>
      <c r="AE37" s="214"/>
    </row>
    <row r="38" spans="2:31">
      <c r="E38" s="239">
        <f>SUM(B37:G37)</f>
        <v>7823</v>
      </c>
      <c r="F38" s="239"/>
      <c r="O38" s="239">
        <f>SUM(H37:Q37)</f>
        <v>7960</v>
      </c>
      <c r="P38" s="239"/>
      <c r="X38" s="239">
        <f>SUM(R37:AA37)</f>
        <v>8900</v>
      </c>
      <c r="Y38" s="239"/>
      <c r="Z38" s="239"/>
      <c r="AC38" s="239">
        <f>SUM(AB37:AE37)</f>
        <v>3993</v>
      </c>
      <c r="AD38" s="239"/>
    </row>
    <row r="39" spans="2:31" ht="15.75" thickBot="1"/>
    <row r="40" spans="2:31" ht="15" customHeight="1">
      <c r="F40" s="171" t="s">
        <v>101</v>
      </c>
      <c r="G40" s="172"/>
      <c r="H40" s="172"/>
      <c r="I40" s="172"/>
      <c r="J40" s="172"/>
      <c r="K40" s="172"/>
      <c r="L40" s="172"/>
      <c r="M40" s="172"/>
      <c r="N40" s="172"/>
      <c r="O40" s="172"/>
      <c r="P40" s="172"/>
      <c r="Q40" s="172"/>
      <c r="R40" s="172"/>
      <c r="S40" s="172"/>
      <c r="T40" s="172"/>
      <c r="U40" s="173"/>
    </row>
    <row r="41" spans="2:31" ht="15.75" customHeight="1" thickBot="1">
      <c r="F41" s="174"/>
      <c r="G41" s="175"/>
      <c r="H41" s="175"/>
      <c r="I41" s="175"/>
      <c r="J41" s="175"/>
      <c r="K41" s="175"/>
      <c r="L41" s="175"/>
      <c r="M41" s="175"/>
      <c r="N41" s="175"/>
      <c r="O41" s="175"/>
      <c r="P41" s="175"/>
      <c r="Q41" s="175"/>
      <c r="R41" s="175"/>
      <c r="S41" s="175"/>
      <c r="T41" s="175"/>
      <c r="U41" s="176"/>
    </row>
    <row r="42" spans="2:31" ht="34.5" thickBot="1">
      <c r="C42" s="1"/>
      <c r="D42" s="1"/>
      <c r="E42" s="1"/>
      <c r="F42" s="222" t="s">
        <v>91</v>
      </c>
      <c r="G42" s="223"/>
      <c r="H42" s="223"/>
      <c r="I42" s="224"/>
      <c r="J42" s="252" t="s">
        <v>33</v>
      </c>
      <c r="K42" s="253"/>
      <c r="L42" s="253"/>
      <c r="M42" s="254"/>
      <c r="N42" s="252" t="s">
        <v>85</v>
      </c>
      <c r="O42" s="253"/>
      <c r="P42" s="253"/>
      <c r="Q42" s="254"/>
      <c r="R42" s="252" t="s">
        <v>59</v>
      </c>
      <c r="S42" s="253"/>
      <c r="T42" s="253"/>
      <c r="U42" s="254"/>
      <c r="AA42" s="111">
        <f>SUM(B37:AE37)</f>
        <v>28676</v>
      </c>
      <c r="AB42" s="111"/>
    </row>
    <row r="43" spans="2:31" ht="34.5" thickBot="1">
      <c r="C43" s="204" t="s">
        <v>1</v>
      </c>
      <c r="D43" s="205"/>
      <c r="E43" s="206"/>
      <c r="F43" s="163">
        <f>F37+N37+X37</f>
        <v>1977</v>
      </c>
      <c r="G43" s="164"/>
      <c r="H43" s="164"/>
      <c r="I43" s="165"/>
      <c r="J43" s="134">
        <f>B37+H37+R37+AB37</f>
        <v>24652</v>
      </c>
      <c r="K43" s="135"/>
      <c r="L43" s="135"/>
      <c r="M43" s="136"/>
      <c r="N43" s="134">
        <f>L37+V37+AD37</f>
        <v>1584</v>
      </c>
      <c r="O43" s="135"/>
      <c r="P43" s="135"/>
      <c r="Q43" s="136"/>
      <c r="R43" s="134">
        <f>P37+Z37</f>
        <v>463</v>
      </c>
      <c r="S43" s="135"/>
      <c r="T43" s="135"/>
      <c r="U43" s="136"/>
      <c r="AA43" s="111">
        <f>SUM(F43:U43)</f>
        <v>28676</v>
      </c>
      <c r="AB43" s="111"/>
    </row>
    <row r="44" spans="2:31" ht="34.5" thickBot="1">
      <c r="C44" s="204" t="s">
        <v>2</v>
      </c>
      <c r="D44" s="205"/>
      <c r="E44" s="206"/>
      <c r="F44" s="186">
        <f>F43*120</f>
        <v>237240</v>
      </c>
      <c r="G44" s="187"/>
      <c r="H44" s="187"/>
      <c r="I44" s="188"/>
      <c r="J44" s="134">
        <f>J43*160</f>
        <v>3944320</v>
      </c>
      <c r="K44" s="135"/>
      <c r="L44" s="135"/>
      <c r="M44" s="136"/>
      <c r="N44" s="134">
        <f>N43*80</f>
        <v>126720</v>
      </c>
      <c r="O44" s="135"/>
      <c r="P44" s="135"/>
      <c r="Q44" s="136"/>
      <c r="R44" s="134">
        <f>R43*115</f>
        <v>53245</v>
      </c>
      <c r="S44" s="135"/>
      <c r="T44" s="135"/>
      <c r="U44" s="136"/>
    </row>
    <row r="45" spans="2:31" ht="21">
      <c r="C45" s="192" t="s">
        <v>3</v>
      </c>
      <c r="D45" s="193"/>
      <c r="E45" s="193"/>
      <c r="F45" s="193"/>
      <c r="G45" s="194"/>
      <c r="H45" s="198">
        <f>SUM(F44:U44)</f>
        <v>4361525</v>
      </c>
      <c r="I45" s="199"/>
      <c r="J45" s="199"/>
      <c r="K45" s="199"/>
      <c r="L45" s="199"/>
      <c r="M45" s="200"/>
      <c r="T45" s="323" t="s">
        <v>14</v>
      </c>
      <c r="U45" s="324"/>
      <c r="V45" s="324"/>
      <c r="W45" s="324"/>
      <c r="X45" s="324"/>
      <c r="Y45" s="325"/>
    </row>
    <row r="46" spans="2:31" ht="21.75" thickBot="1">
      <c r="C46" s="195"/>
      <c r="D46" s="196"/>
      <c r="E46" s="196"/>
      <c r="F46" s="196"/>
      <c r="G46" s="197"/>
      <c r="H46" s="201"/>
      <c r="I46" s="202"/>
      <c r="J46" s="202"/>
      <c r="K46" s="202"/>
      <c r="L46" s="202"/>
      <c r="M46" s="203"/>
      <c r="T46" s="231" t="s">
        <v>23</v>
      </c>
      <c r="U46" s="231"/>
      <c r="V46" s="231"/>
      <c r="W46" s="184">
        <v>500000</v>
      </c>
      <c r="X46" s="184"/>
      <c r="Y46" s="184"/>
    </row>
    <row r="47" spans="2:31" ht="21">
      <c r="C47" s="192" t="s">
        <v>79</v>
      </c>
      <c r="D47" s="193"/>
      <c r="E47" s="193"/>
      <c r="F47" s="193"/>
      <c r="G47" s="194"/>
      <c r="H47" s="198">
        <v>1000000</v>
      </c>
      <c r="I47" s="199"/>
      <c r="J47" s="199"/>
      <c r="K47" s="199"/>
      <c r="L47" s="199"/>
      <c r="M47" s="200"/>
      <c r="T47" s="231" t="s">
        <v>36</v>
      </c>
      <c r="U47" s="231"/>
      <c r="V47" s="231"/>
      <c r="W47" s="184">
        <v>780000</v>
      </c>
      <c r="X47" s="184"/>
      <c r="Y47" s="184"/>
    </row>
    <row r="48" spans="2:31" ht="21.75" thickBot="1">
      <c r="C48" s="195"/>
      <c r="D48" s="196"/>
      <c r="E48" s="196"/>
      <c r="F48" s="196"/>
      <c r="G48" s="197"/>
      <c r="H48" s="201"/>
      <c r="I48" s="202"/>
      <c r="J48" s="202"/>
      <c r="K48" s="202"/>
      <c r="L48" s="202"/>
      <c r="M48" s="203"/>
      <c r="T48" s="232" t="s">
        <v>3</v>
      </c>
      <c r="U48" s="232"/>
      <c r="V48" s="232"/>
      <c r="W48" s="233">
        <f>SUM(W46:Y47)</f>
        <v>1280000</v>
      </c>
      <c r="X48" s="233"/>
      <c r="Y48" s="233"/>
    </row>
    <row r="49" spans="3:26" ht="21">
      <c r="C49" s="192" t="s">
        <v>21</v>
      </c>
      <c r="D49" s="193"/>
      <c r="E49" s="193"/>
      <c r="F49" s="193"/>
      <c r="G49" s="194"/>
      <c r="H49" s="198">
        <f>500000+770000+10000</f>
        <v>1280000</v>
      </c>
      <c r="I49" s="199"/>
      <c r="J49" s="199"/>
      <c r="K49" s="199"/>
      <c r="L49" s="199"/>
      <c r="M49" s="200"/>
      <c r="T49" s="326"/>
      <c r="U49" s="326"/>
      <c r="V49" s="326"/>
      <c r="W49" s="327"/>
      <c r="X49" s="327"/>
      <c r="Y49" s="327"/>
    </row>
    <row r="50" spans="3:26" ht="15.75" thickBot="1">
      <c r="C50" s="195"/>
      <c r="D50" s="196"/>
      <c r="E50" s="196"/>
      <c r="F50" s="196"/>
      <c r="G50" s="197"/>
      <c r="H50" s="201"/>
      <c r="I50" s="202"/>
      <c r="J50" s="202"/>
      <c r="K50" s="202"/>
      <c r="L50" s="202"/>
      <c r="M50" s="203"/>
    </row>
    <row r="51" spans="3:26">
      <c r="C51" s="192" t="s">
        <v>22</v>
      </c>
      <c r="D51" s="193"/>
      <c r="E51" s="193"/>
      <c r="F51" s="193"/>
      <c r="G51" s="194"/>
      <c r="H51" s="198">
        <f>H45-H47-H49</f>
        <v>2081525</v>
      </c>
      <c r="I51" s="199"/>
      <c r="J51" s="199"/>
      <c r="K51" s="199"/>
      <c r="L51" s="199"/>
      <c r="M51" s="200"/>
    </row>
    <row r="52" spans="3:26" ht="15.75" thickBot="1">
      <c r="C52" s="195"/>
      <c r="D52" s="196"/>
      <c r="E52" s="196"/>
      <c r="F52" s="196"/>
      <c r="G52" s="197"/>
      <c r="H52" s="201"/>
      <c r="I52" s="202"/>
      <c r="J52" s="202"/>
      <c r="K52" s="202"/>
      <c r="L52" s="202"/>
      <c r="M52" s="203"/>
    </row>
    <row r="53" spans="3:26" ht="15.75" thickBot="1">
      <c r="C53" s="10"/>
      <c r="D53" s="10"/>
      <c r="E53" s="10"/>
      <c r="F53" s="10"/>
      <c r="G53" s="10"/>
      <c r="H53" s="10"/>
      <c r="I53" s="10"/>
      <c r="J53" s="10"/>
      <c r="K53" s="10"/>
      <c r="P53" s="308" t="s">
        <v>96</v>
      </c>
      <c r="Q53" s="309"/>
      <c r="R53" s="309"/>
      <c r="S53" s="309"/>
      <c r="T53" s="310"/>
      <c r="U53" s="259">
        <v>2000000</v>
      </c>
      <c r="V53" s="260"/>
      <c r="W53" s="260"/>
      <c r="X53" s="260"/>
      <c r="Y53" s="260"/>
      <c r="Z53" s="261"/>
    </row>
    <row r="54" spans="3:26" ht="15.75" thickBot="1">
      <c r="C54" s="113" t="s">
        <v>15</v>
      </c>
      <c r="D54" s="114"/>
      <c r="E54" s="114"/>
      <c r="F54" s="114"/>
      <c r="G54" s="115"/>
      <c r="H54" s="225">
        <f>2081000</f>
        <v>2081000</v>
      </c>
      <c r="I54" s="226"/>
      <c r="J54" s="226"/>
      <c r="K54" s="226"/>
      <c r="L54" s="226"/>
      <c r="M54" s="227"/>
      <c r="P54" s="311"/>
      <c r="Q54" s="312"/>
      <c r="R54" s="312"/>
      <c r="S54" s="312"/>
      <c r="T54" s="313"/>
      <c r="U54" s="262"/>
      <c r="V54" s="263"/>
      <c r="W54" s="263"/>
      <c r="X54" s="263"/>
      <c r="Y54" s="263"/>
      <c r="Z54" s="264"/>
    </row>
    <row r="55" spans="3:26" ht="15.75" thickBot="1">
      <c r="C55" s="116"/>
      <c r="D55" s="117"/>
      <c r="E55" s="117"/>
      <c r="F55" s="117"/>
      <c r="G55" s="118"/>
      <c r="H55" s="228"/>
      <c r="I55" s="229"/>
      <c r="J55" s="229"/>
      <c r="K55" s="229"/>
      <c r="L55" s="229"/>
      <c r="M55" s="230"/>
      <c r="P55" s="314" t="s">
        <v>79</v>
      </c>
      <c r="Q55" s="315"/>
      <c r="R55" s="315"/>
      <c r="S55" s="315"/>
      <c r="T55" s="316"/>
      <c r="U55" s="259">
        <v>1000000</v>
      </c>
      <c r="V55" s="260"/>
      <c r="W55" s="260"/>
      <c r="X55" s="260"/>
      <c r="Y55" s="260"/>
      <c r="Z55" s="261"/>
    </row>
    <row r="56" spans="3:26" ht="15.75" thickBot="1">
      <c r="C56" s="113" t="s">
        <v>16</v>
      </c>
      <c r="D56" s="114"/>
      <c r="E56" s="114"/>
      <c r="F56" s="114"/>
      <c r="G56" s="115"/>
      <c r="H56" s="225">
        <v>0</v>
      </c>
      <c r="I56" s="226"/>
      <c r="J56" s="226"/>
      <c r="K56" s="226"/>
      <c r="L56" s="226"/>
      <c r="M56" s="227"/>
      <c r="P56" s="317"/>
      <c r="Q56" s="318"/>
      <c r="R56" s="318"/>
      <c r="S56" s="318"/>
      <c r="T56" s="319"/>
      <c r="U56" s="262"/>
      <c r="V56" s="263"/>
      <c r="W56" s="263"/>
      <c r="X56" s="263"/>
      <c r="Y56" s="263"/>
      <c r="Z56" s="264"/>
    </row>
    <row r="57" spans="3:26" ht="15.75" customHeight="1" thickBot="1">
      <c r="C57" s="116"/>
      <c r="D57" s="117"/>
      <c r="E57" s="117"/>
      <c r="F57" s="117"/>
      <c r="G57" s="118"/>
      <c r="H57" s="228"/>
      <c r="I57" s="229"/>
      <c r="J57" s="229"/>
      <c r="K57" s="229"/>
      <c r="L57" s="229"/>
      <c r="M57" s="230"/>
      <c r="P57" s="265" t="s">
        <v>80</v>
      </c>
      <c r="Q57" s="266"/>
      <c r="R57" s="266"/>
      <c r="S57" s="266"/>
      <c r="T57" s="267"/>
      <c r="U57" s="259">
        <f>U53-U55</f>
        <v>1000000</v>
      </c>
      <c r="V57" s="260"/>
      <c r="W57" s="260"/>
      <c r="X57" s="260"/>
      <c r="Y57" s="260"/>
      <c r="Z57" s="261"/>
    </row>
    <row r="58" spans="3:26" ht="15.75" customHeight="1" thickBot="1">
      <c r="P58" s="268"/>
      <c r="Q58" s="269"/>
      <c r="R58" s="269"/>
      <c r="S58" s="269"/>
      <c r="T58" s="270"/>
      <c r="U58" s="262"/>
      <c r="V58" s="263"/>
      <c r="W58" s="263"/>
      <c r="X58" s="263"/>
      <c r="Y58" s="263"/>
      <c r="Z58" s="264"/>
    </row>
    <row r="60" spans="3:26" ht="15.75" thickBot="1"/>
    <row r="61" spans="3:26" ht="15" customHeight="1">
      <c r="P61" s="330" t="s">
        <v>105</v>
      </c>
      <c r="Q61" s="331"/>
      <c r="R61" s="331"/>
      <c r="S61" s="331"/>
      <c r="T61" s="331"/>
      <c r="U61" s="331"/>
      <c r="V61" s="331"/>
      <c r="W61" s="332"/>
      <c r="X61" s="259">
        <v>500000</v>
      </c>
      <c r="Y61" s="260"/>
      <c r="Z61" s="261"/>
    </row>
    <row r="62" spans="3:26" ht="15.75" customHeight="1" thickBot="1">
      <c r="P62" s="333"/>
      <c r="Q62" s="334"/>
      <c r="R62" s="334"/>
      <c r="S62" s="334"/>
      <c r="T62" s="334"/>
      <c r="U62" s="334"/>
      <c r="V62" s="334"/>
      <c r="W62" s="335"/>
      <c r="X62" s="262"/>
      <c r="Y62" s="263"/>
      <c r="Z62" s="264"/>
    </row>
  </sheetData>
  <mergeCells count="79">
    <mergeCell ref="B1:AE1"/>
    <mergeCell ref="AB37:AC37"/>
    <mergeCell ref="AD37:AE37"/>
    <mergeCell ref="AC38:AD38"/>
    <mergeCell ref="AB4:AC4"/>
    <mergeCell ref="AD4:AE4"/>
    <mergeCell ref="AB2:AE2"/>
    <mergeCell ref="B2:G2"/>
    <mergeCell ref="B4:E4"/>
    <mergeCell ref="F4:G4"/>
    <mergeCell ref="H4:K4"/>
    <mergeCell ref="L4:M4"/>
    <mergeCell ref="F37:G37"/>
    <mergeCell ref="E38:F38"/>
    <mergeCell ref="B37:E37"/>
    <mergeCell ref="X38:Z38"/>
    <mergeCell ref="H2:Q2"/>
    <mergeCell ref="P37:Q37"/>
    <mergeCell ref="R42:U42"/>
    <mergeCell ref="O38:P38"/>
    <mergeCell ref="N4:O4"/>
    <mergeCell ref="H37:K37"/>
    <mergeCell ref="L37:M37"/>
    <mergeCell ref="N37:O37"/>
    <mergeCell ref="N42:Q42"/>
    <mergeCell ref="R2:AA2"/>
    <mergeCell ref="V37:W37"/>
    <mergeCell ref="X37:Y37"/>
    <mergeCell ref="Z37:AA37"/>
    <mergeCell ref="Z4:AA4"/>
    <mergeCell ref="F42:I42"/>
    <mergeCell ref="J42:M42"/>
    <mergeCell ref="C43:E43"/>
    <mergeCell ref="F43:I43"/>
    <mergeCell ref="J43:M43"/>
    <mergeCell ref="N43:Q43"/>
    <mergeCell ref="C44:E44"/>
    <mergeCell ref="F44:I44"/>
    <mergeCell ref="J44:M44"/>
    <mergeCell ref="N44:Q44"/>
    <mergeCell ref="C45:G46"/>
    <mergeCell ref="H45:M46"/>
    <mergeCell ref="T45:Y45"/>
    <mergeCell ref="T46:V46"/>
    <mergeCell ref="W46:Y46"/>
    <mergeCell ref="C47:G48"/>
    <mergeCell ref="H47:M48"/>
    <mergeCell ref="T47:V47"/>
    <mergeCell ref="W47:Y47"/>
    <mergeCell ref="T48:V48"/>
    <mergeCell ref="W48:Y48"/>
    <mergeCell ref="C49:G50"/>
    <mergeCell ref="H49:M50"/>
    <mergeCell ref="T49:V49"/>
    <mergeCell ref="W49:Y49"/>
    <mergeCell ref="C51:G52"/>
    <mergeCell ref="H51:M52"/>
    <mergeCell ref="AA42:AB42"/>
    <mergeCell ref="AA43:AB43"/>
    <mergeCell ref="P53:T54"/>
    <mergeCell ref="U53:Z54"/>
    <mergeCell ref="R44:U44"/>
    <mergeCell ref="R43:U43"/>
    <mergeCell ref="X61:Z62"/>
    <mergeCell ref="P61:W62"/>
    <mergeCell ref="F40:U41"/>
    <mergeCell ref="R37:U37"/>
    <mergeCell ref="R4:U4"/>
    <mergeCell ref="V4:W4"/>
    <mergeCell ref="X4:Y4"/>
    <mergeCell ref="P4:Q4"/>
    <mergeCell ref="C54:G55"/>
    <mergeCell ref="H54:M55"/>
    <mergeCell ref="P55:T56"/>
    <mergeCell ref="U55:Z56"/>
    <mergeCell ref="C56:G57"/>
    <mergeCell ref="H56:M57"/>
    <mergeCell ref="P57:T58"/>
    <mergeCell ref="U57:Z58"/>
  </mergeCells>
  <printOptions horizontalCentered="1" verticalCentered="1"/>
  <pageMargins left="0.19685039370078741" right="0.19685039370078741" top="0.27559055118110237" bottom="0.23622047244094491" header="0.31496062992125984" footer="0.31496062992125984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B61"/>
  <sheetViews>
    <sheetView rightToLeft="1" zoomScale="90" zoomScaleNormal="90" workbookViewId="0">
      <pane ySplit="4" topLeftCell="A43" activePane="bottomLeft" state="frozen"/>
      <selection pane="bottomLeft" activeCell="B1" sqref="B1:AB59"/>
    </sheetView>
  </sheetViews>
  <sheetFormatPr defaultRowHeight="15"/>
  <cols>
    <col min="2" max="3" width="3.85546875" bestFit="1" customWidth="1"/>
    <col min="4" max="4" width="4.5703125" bestFit="1" customWidth="1"/>
    <col min="5" max="5" width="3.85546875" bestFit="1" customWidth="1"/>
    <col min="6" max="6" width="4.5703125" bestFit="1" customWidth="1"/>
    <col min="7" max="15" width="3.85546875" bestFit="1" customWidth="1"/>
    <col min="16" max="16" width="4.5703125" bestFit="1" customWidth="1"/>
    <col min="17" max="31" width="3.85546875" bestFit="1" customWidth="1"/>
  </cols>
  <sheetData>
    <row r="1" spans="2:27" ht="14.25" customHeight="1" thickBot="1">
      <c r="B1" s="137" t="s">
        <v>102</v>
      </c>
      <c r="C1" s="138"/>
      <c r="D1" s="138"/>
      <c r="E1" s="138"/>
      <c r="F1" s="138"/>
      <c r="G1" s="138"/>
      <c r="H1" s="138"/>
      <c r="I1" s="138"/>
      <c r="J1" s="138"/>
      <c r="K1" s="138"/>
      <c r="L1" s="138"/>
      <c r="M1" s="138"/>
      <c r="N1" s="138"/>
      <c r="O1" s="138"/>
      <c r="P1" s="138"/>
      <c r="Q1" s="138"/>
      <c r="R1" s="138"/>
      <c r="S1" s="138"/>
      <c r="T1" s="138"/>
      <c r="U1" s="138"/>
      <c r="V1" s="138"/>
      <c r="W1" s="138"/>
      <c r="X1" s="138"/>
      <c r="Y1" s="138"/>
      <c r="Z1" s="138"/>
      <c r="AA1" s="139"/>
    </row>
    <row r="2" spans="2:27" ht="15.75" thickBot="1">
      <c r="B2" s="154" t="s">
        <v>6</v>
      </c>
      <c r="C2" s="162"/>
      <c r="D2" s="162"/>
      <c r="E2" s="162"/>
      <c r="F2" s="162"/>
      <c r="G2" s="162"/>
      <c r="H2" s="162"/>
      <c r="I2" s="155"/>
      <c r="J2" s="154" t="s">
        <v>4</v>
      </c>
      <c r="K2" s="162"/>
      <c r="L2" s="162"/>
      <c r="M2" s="162"/>
      <c r="N2" s="162"/>
      <c r="O2" s="155"/>
      <c r="P2" s="154" t="s">
        <v>18</v>
      </c>
      <c r="Q2" s="162"/>
      <c r="R2" s="162"/>
      <c r="S2" s="155"/>
      <c r="T2" s="154" t="s">
        <v>104</v>
      </c>
      <c r="U2" s="162"/>
      <c r="V2" s="162"/>
      <c r="W2" s="162"/>
      <c r="X2" s="162"/>
      <c r="Y2" s="162"/>
      <c r="Z2" s="162"/>
      <c r="AA2" s="155"/>
    </row>
    <row r="3" spans="2:27" ht="15.75" thickBot="1">
      <c r="B3" s="86" t="s">
        <v>0</v>
      </c>
      <c r="C3" s="87" t="s">
        <v>1</v>
      </c>
      <c r="D3" s="86" t="s">
        <v>0</v>
      </c>
      <c r="E3" s="87" t="s">
        <v>1</v>
      </c>
      <c r="F3" s="86" t="s">
        <v>0</v>
      </c>
      <c r="G3" s="87" t="s">
        <v>1</v>
      </c>
      <c r="H3" s="45" t="s">
        <v>0</v>
      </c>
      <c r="I3" s="46" t="s">
        <v>1</v>
      </c>
      <c r="J3" s="45" t="s">
        <v>0</v>
      </c>
      <c r="K3" s="48" t="s">
        <v>1</v>
      </c>
      <c r="L3" s="47" t="s">
        <v>0</v>
      </c>
      <c r="M3" s="46" t="s">
        <v>1</v>
      </c>
      <c r="N3" s="45" t="s">
        <v>0</v>
      </c>
      <c r="O3" s="46" t="s">
        <v>1</v>
      </c>
      <c r="P3" s="45" t="s">
        <v>0</v>
      </c>
      <c r="Q3" s="46" t="s">
        <v>1</v>
      </c>
      <c r="R3" s="45" t="s">
        <v>0</v>
      </c>
      <c r="S3" s="46" t="s">
        <v>1</v>
      </c>
      <c r="T3" s="45" t="s">
        <v>0</v>
      </c>
      <c r="U3" s="48" t="s">
        <v>1</v>
      </c>
      <c r="V3" s="47" t="s">
        <v>0</v>
      </c>
      <c r="W3" s="46" t="s">
        <v>1</v>
      </c>
      <c r="X3" s="45" t="s">
        <v>0</v>
      </c>
      <c r="Y3" s="46" t="s">
        <v>1</v>
      </c>
      <c r="Z3" s="45" t="s">
        <v>0</v>
      </c>
      <c r="AA3" s="46" t="s">
        <v>1</v>
      </c>
    </row>
    <row r="4" spans="2:27" ht="15.75" thickBot="1">
      <c r="B4" s="244" t="s">
        <v>77</v>
      </c>
      <c r="C4" s="245"/>
      <c r="D4" s="245"/>
      <c r="E4" s="246"/>
      <c r="F4" s="244" t="s">
        <v>85</v>
      </c>
      <c r="G4" s="246"/>
      <c r="H4" s="272" t="s">
        <v>58</v>
      </c>
      <c r="I4" s="256"/>
      <c r="J4" s="244" t="s">
        <v>77</v>
      </c>
      <c r="K4" s="245"/>
      <c r="L4" s="245"/>
      <c r="M4" s="246"/>
      <c r="N4" s="272" t="s">
        <v>98</v>
      </c>
      <c r="O4" s="256"/>
      <c r="P4" s="154" t="s">
        <v>77</v>
      </c>
      <c r="Q4" s="162"/>
      <c r="R4" s="162"/>
      <c r="S4" s="155"/>
      <c r="T4" s="244" t="s">
        <v>77</v>
      </c>
      <c r="U4" s="245"/>
      <c r="V4" s="245"/>
      <c r="W4" s="246"/>
      <c r="X4" s="272" t="s">
        <v>31</v>
      </c>
      <c r="Y4" s="256"/>
      <c r="Z4" s="272" t="s">
        <v>58</v>
      </c>
      <c r="AA4" s="256"/>
    </row>
    <row r="5" spans="2:27">
      <c r="B5" s="67">
        <v>3420</v>
      </c>
      <c r="C5" s="68">
        <v>115</v>
      </c>
      <c r="D5" s="69">
        <v>3474</v>
      </c>
      <c r="E5" s="68">
        <v>145</v>
      </c>
      <c r="F5" s="69">
        <v>3596</v>
      </c>
      <c r="G5" s="68">
        <v>165</v>
      </c>
      <c r="H5" s="69">
        <v>3537</v>
      </c>
      <c r="I5" s="70">
        <v>198</v>
      </c>
      <c r="J5" s="67">
        <v>3603</v>
      </c>
      <c r="K5" s="68">
        <v>108</v>
      </c>
      <c r="L5" s="69">
        <v>3606</v>
      </c>
      <c r="M5" s="68">
        <v>56</v>
      </c>
      <c r="N5" s="69">
        <v>3584</v>
      </c>
      <c r="O5" s="70">
        <v>186</v>
      </c>
      <c r="P5" s="67">
        <v>3664</v>
      </c>
      <c r="Q5" s="68">
        <v>110</v>
      </c>
      <c r="R5" s="69">
        <v>3767</v>
      </c>
      <c r="S5" s="70">
        <v>130</v>
      </c>
      <c r="T5" s="67">
        <v>3856</v>
      </c>
      <c r="U5" s="68">
        <v>110</v>
      </c>
      <c r="V5" s="69">
        <v>3863</v>
      </c>
      <c r="W5" s="68">
        <v>125</v>
      </c>
      <c r="X5" s="69">
        <v>3823</v>
      </c>
      <c r="Y5" s="68">
        <v>192</v>
      </c>
      <c r="Z5" s="69">
        <v>3979</v>
      </c>
      <c r="AA5" s="70">
        <v>95</v>
      </c>
    </row>
    <row r="6" spans="2:27">
      <c r="B6" s="71">
        <v>3409</v>
      </c>
      <c r="C6" s="72">
        <v>85</v>
      </c>
      <c r="D6" s="73">
        <v>3440</v>
      </c>
      <c r="E6" s="72">
        <v>80</v>
      </c>
      <c r="F6" s="73">
        <v>3574</v>
      </c>
      <c r="G6" s="72">
        <v>120</v>
      </c>
      <c r="H6" s="73">
        <v>3588</v>
      </c>
      <c r="I6" s="74">
        <v>204</v>
      </c>
      <c r="J6" s="71">
        <v>3604</v>
      </c>
      <c r="K6" s="72">
        <v>108</v>
      </c>
      <c r="L6" s="73">
        <v>3684</v>
      </c>
      <c r="M6" s="72">
        <v>140</v>
      </c>
      <c r="N6" s="73">
        <v>3587</v>
      </c>
      <c r="O6" s="74">
        <v>168</v>
      </c>
      <c r="P6" s="71">
        <v>3665</v>
      </c>
      <c r="Q6" s="72">
        <v>110</v>
      </c>
      <c r="R6" s="73">
        <v>3693</v>
      </c>
      <c r="S6" s="74">
        <v>140</v>
      </c>
      <c r="T6" s="71">
        <v>3771</v>
      </c>
      <c r="U6" s="72">
        <v>162</v>
      </c>
      <c r="V6" s="73">
        <v>3889</v>
      </c>
      <c r="W6" s="72">
        <v>170</v>
      </c>
      <c r="X6" s="73">
        <v>3824</v>
      </c>
      <c r="Y6" s="72">
        <v>162</v>
      </c>
      <c r="Z6" s="73">
        <v>3959</v>
      </c>
      <c r="AA6" s="74">
        <v>72</v>
      </c>
    </row>
    <row r="7" spans="2:27">
      <c r="B7" s="71">
        <v>3416</v>
      </c>
      <c r="C7" s="72">
        <v>45</v>
      </c>
      <c r="D7" s="73">
        <v>3445</v>
      </c>
      <c r="E7" s="72">
        <v>144</v>
      </c>
      <c r="F7" s="73">
        <v>357</v>
      </c>
      <c r="G7" s="72">
        <v>110</v>
      </c>
      <c r="H7" s="73">
        <v>0</v>
      </c>
      <c r="I7" s="74">
        <v>0</v>
      </c>
      <c r="J7" s="71">
        <v>3605</v>
      </c>
      <c r="K7" s="72">
        <v>105</v>
      </c>
      <c r="L7" s="73">
        <v>3660</v>
      </c>
      <c r="M7" s="72">
        <v>130</v>
      </c>
      <c r="N7" s="73">
        <v>3592</v>
      </c>
      <c r="O7" s="74">
        <v>108</v>
      </c>
      <c r="P7" s="71">
        <v>3666</v>
      </c>
      <c r="Q7" s="72">
        <v>40</v>
      </c>
      <c r="R7" s="73">
        <v>3745</v>
      </c>
      <c r="S7" s="74">
        <v>348</v>
      </c>
      <c r="T7" s="71">
        <v>3842</v>
      </c>
      <c r="U7" s="72">
        <v>120</v>
      </c>
      <c r="V7" s="73">
        <v>3920</v>
      </c>
      <c r="W7" s="72">
        <v>80</v>
      </c>
      <c r="X7" s="73">
        <v>3825</v>
      </c>
      <c r="Y7" s="72">
        <v>96</v>
      </c>
      <c r="Z7" s="73">
        <v>3960</v>
      </c>
      <c r="AA7" s="74">
        <v>36</v>
      </c>
    </row>
    <row r="8" spans="2:27">
      <c r="B8" s="71">
        <v>3504</v>
      </c>
      <c r="C8" s="72">
        <v>108</v>
      </c>
      <c r="D8" s="73">
        <v>3562</v>
      </c>
      <c r="E8" s="72">
        <v>120</v>
      </c>
      <c r="F8" s="73">
        <v>3448</v>
      </c>
      <c r="G8" s="72">
        <v>174</v>
      </c>
      <c r="H8" s="73">
        <v>0</v>
      </c>
      <c r="I8" s="74">
        <v>0</v>
      </c>
      <c r="J8" s="71">
        <v>3556</v>
      </c>
      <c r="K8" s="72">
        <v>175</v>
      </c>
      <c r="L8" s="73">
        <v>3659</v>
      </c>
      <c r="M8" s="72">
        <v>110</v>
      </c>
      <c r="N8" s="73">
        <v>3588</v>
      </c>
      <c r="O8" s="74">
        <v>204</v>
      </c>
      <c r="P8" s="71">
        <v>3715</v>
      </c>
      <c r="Q8" s="72">
        <v>135</v>
      </c>
      <c r="R8" s="73">
        <v>3565</v>
      </c>
      <c r="S8" s="74">
        <v>120</v>
      </c>
      <c r="T8" s="71">
        <v>3759</v>
      </c>
      <c r="U8" s="72">
        <v>124</v>
      </c>
      <c r="V8" s="73">
        <v>3918</v>
      </c>
      <c r="W8" s="72">
        <v>80</v>
      </c>
      <c r="X8" s="73">
        <v>0</v>
      </c>
      <c r="Y8" s="72">
        <v>0</v>
      </c>
      <c r="Z8" s="73">
        <v>3961</v>
      </c>
      <c r="AA8" s="74">
        <v>54</v>
      </c>
    </row>
    <row r="9" spans="2:27">
      <c r="B9" s="71">
        <v>3505</v>
      </c>
      <c r="C9" s="72">
        <v>84</v>
      </c>
      <c r="D9" s="73">
        <v>3550</v>
      </c>
      <c r="E9" s="72">
        <v>170</v>
      </c>
      <c r="F9" s="73">
        <v>3549</v>
      </c>
      <c r="G9" s="72">
        <v>170</v>
      </c>
      <c r="H9" s="73">
        <v>0</v>
      </c>
      <c r="I9" s="74">
        <v>0</v>
      </c>
      <c r="J9" s="71">
        <v>3586</v>
      </c>
      <c r="K9" s="72">
        <v>114</v>
      </c>
      <c r="L9" s="73">
        <v>3694</v>
      </c>
      <c r="M9" s="72">
        <v>108</v>
      </c>
      <c r="N9" s="73">
        <v>0</v>
      </c>
      <c r="O9" s="74">
        <v>0</v>
      </c>
      <c r="P9" s="71">
        <v>3730</v>
      </c>
      <c r="Q9" s="72">
        <v>135</v>
      </c>
      <c r="R9" s="73">
        <v>3780</v>
      </c>
      <c r="S9" s="74">
        <v>130</v>
      </c>
      <c r="T9" s="71">
        <v>3808</v>
      </c>
      <c r="U9" s="72">
        <v>75</v>
      </c>
      <c r="V9" s="73">
        <v>3933</v>
      </c>
      <c r="W9" s="72">
        <v>60</v>
      </c>
      <c r="X9" s="73">
        <v>0</v>
      </c>
      <c r="Y9" s="72">
        <v>0</v>
      </c>
      <c r="Z9" s="73">
        <v>0</v>
      </c>
      <c r="AA9" s="74">
        <v>0</v>
      </c>
    </row>
    <row r="10" spans="2:27">
      <c r="B10" s="71">
        <v>3497</v>
      </c>
      <c r="C10" s="72">
        <v>108</v>
      </c>
      <c r="D10" s="73">
        <v>3543</v>
      </c>
      <c r="E10" s="72">
        <v>165</v>
      </c>
      <c r="F10" s="73">
        <v>3560</v>
      </c>
      <c r="G10" s="72">
        <v>155</v>
      </c>
      <c r="H10" s="73">
        <v>0</v>
      </c>
      <c r="I10" s="74">
        <v>0</v>
      </c>
      <c r="J10" s="71">
        <v>3587</v>
      </c>
      <c r="K10" s="72">
        <v>168</v>
      </c>
      <c r="L10" s="73">
        <v>3638</v>
      </c>
      <c r="M10" s="72">
        <v>120</v>
      </c>
      <c r="N10" s="73">
        <v>0</v>
      </c>
      <c r="O10" s="74">
        <v>0</v>
      </c>
      <c r="P10" s="71">
        <v>3720</v>
      </c>
      <c r="Q10" s="72">
        <v>170</v>
      </c>
      <c r="R10" s="73">
        <v>3764</v>
      </c>
      <c r="S10" s="74">
        <v>132</v>
      </c>
      <c r="T10" s="71">
        <v>3823</v>
      </c>
      <c r="U10" s="72">
        <v>192</v>
      </c>
      <c r="V10" s="73">
        <v>3924</v>
      </c>
      <c r="W10" s="72">
        <v>140</v>
      </c>
      <c r="X10" s="73">
        <v>0</v>
      </c>
      <c r="Y10" s="72">
        <v>0</v>
      </c>
      <c r="Z10" s="73">
        <v>0</v>
      </c>
      <c r="AA10" s="74">
        <v>0</v>
      </c>
    </row>
    <row r="11" spans="2:27">
      <c r="B11" s="71">
        <v>3496</v>
      </c>
      <c r="C11" s="72">
        <v>60</v>
      </c>
      <c r="D11" s="73">
        <v>3563</v>
      </c>
      <c r="E11" s="72">
        <v>140</v>
      </c>
      <c r="F11" s="73">
        <v>3617</v>
      </c>
      <c r="G11" s="72">
        <v>65</v>
      </c>
      <c r="H11" s="73">
        <v>0</v>
      </c>
      <c r="I11" s="74">
        <v>0</v>
      </c>
      <c r="J11" s="71">
        <v>3597</v>
      </c>
      <c r="K11" s="72">
        <v>160</v>
      </c>
      <c r="L11" s="73">
        <v>3641</v>
      </c>
      <c r="M11" s="72">
        <v>144</v>
      </c>
      <c r="N11" s="73">
        <v>0</v>
      </c>
      <c r="O11" s="74">
        <v>0</v>
      </c>
      <c r="P11" s="71">
        <v>3731</v>
      </c>
      <c r="Q11" s="72">
        <v>110</v>
      </c>
      <c r="R11" s="73">
        <v>3785</v>
      </c>
      <c r="S11" s="74">
        <v>115</v>
      </c>
      <c r="T11" s="71">
        <v>3825</v>
      </c>
      <c r="U11" s="72">
        <v>96</v>
      </c>
      <c r="V11" s="73">
        <v>3926</v>
      </c>
      <c r="W11" s="72">
        <v>130</v>
      </c>
      <c r="X11" s="73">
        <v>0</v>
      </c>
      <c r="Y11" s="72">
        <v>0</v>
      </c>
      <c r="Z11" s="73">
        <v>0</v>
      </c>
      <c r="AA11" s="74">
        <v>0</v>
      </c>
    </row>
    <row r="12" spans="2:27">
      <c r="B12" s="71">
        <v>3495</v>
      </c>
      <c r="C12" s="72">
        <v>48</v>
      </c>
      <c r="D12" s="73">
        <v>3448</v>
      </c>
      <c r="E12" s="72">
        <v>174</v>
      </c>
      <c r="F12" s="73">
        <v>3540</v>
      </c>
      <c r="G12" s="72">
        <v>140</v>
      </c>
      <c r="H12" s="73">
        <v>0</v>
      </c>
      <c r="I12" s="74">
        <v>0</v>
      </c>
      <c r="J12" s="71">
        <v>3584</v>
      </c>
      <c r="K12" s="72">
        <v>186</v>
      </c>
      <c r="L12" s="73">
        <v>3636</v>
      </c>
      <c r="M12" s="72">
        <v>234</v>
      </c>
      <c r="N12" s="73">
        <v>0</v>
      </c>
      <c r="O12" s="74">
        <v>0</v>
      </c>
      <c r="P12" s="71">
        <v>3716</v>
      </c>
      <c r="Q12" s="72">
        <v>162</v>
      </c>
      <c r="R12" s="73">
        <v>3796</v>
      </c>
      <c r="S12" s="74">
        <v>147</v>
      </c>
      <c r="T12" s="71">
        <v>3835</v>
      </c>
      <c r="U12" s="72">
        <v>135</v>
      </c>
      <c r="V12" s="73">
        <v>3932</v>
      </c>
      <c r="W12" s="72">
        <v>104</v>
      </c>
      <c r="X12" s="73">
        <v>0</v>
      </c>
      <c r="Y12" s="72">
        <v>0</v>
      </c>
      <c r="Z12" s="73">
        <v>0</v>
      </c>
      <c r="AA12" s="74">
        <v>0</v>
      </c>
    </row>
    <row r="13" spans="2:27">
      <c r="B13" s="71">
        <v>3477</v>
      </c>
      <c r="C13" s="72">
        <v>52</v>
      </c>
      <c r="D13" s="73">
        <v>3537</v>
      </c>
      <c r="E13" s="72">
        <v>198</v>
      </c>
      <c r="F13" s="73">
        <v>3539</v>
      </c>
      <c r="G13" s="72">
        <v>145</v>
      </c>
      <c r="H13" s="73">
        <v>0</v>
      </c>
      <c r="I13" s="74">
        <v>0</v>
      </c>
      <c r="J13" s="71">
        <v>3591</v>
      </c>
      <c r="K13" s="72">
        <v>228</v>
      </c>
      <c r="L13" s="73">
        <v>3661</v>
      </c>
      <c r="M13" s="72">
        <v>130</v>
      </c>
      <c r="N13" s="73">
        <v>0</v>
      </c>
      <c r="O13" s="74">
        <v>0</v>
      </c>
      <c r="P13" s="71">
        <v>3739</v>
      </c>
      <c r="Q13" s="72">
        <v>155</v>
      </c>
      <c r="R13" s="73">
        <v>3728</v>
      </c>
      <c r="S13" s="74">
        <v>170</v>
      </c>
      <c r="T13" s="71">
        <v>3860</v>
      </c>
      <c r="U13" s="72">
        <v>130</v>
      </c>
      <c r="V13" s="73">
        <v>3958</v>
      </c>
      <c r="W13" s="72">
        <v>140</v>
      </c>
      <c r="X13" s="73">
        <v>0</v>
      </c>
      <c r="Y13" s="72">
        <v>0</v>
      </c>
      <c r="Z13" s="73">
        <v>0</v>
      </c>
      <c r="AA13" s="74">
        <v>0</v>
      </c>
    </row>
    <row r="14" spans="2:27">
      <c r="B14" s="71">
        <v>3488</v>
      </c>
      <c r="C14" s="72">
        <v>85</v>
      </c>
      <c r="D14" s="73">
        <v>3560</v>
      </c>
      <c r="E14" s="72">
        <v>155</v>
      </c>
      <c r="F14" s="73">
        <v>0</v>
      </c>
      <c r="G14" s="72">
        <v>0</v>
      </c>
      <c r="H14" s="73">
        <v>0</v>
      </c>
      <c r="I14" s="74">
        <v>0</v>
      </c>
      <c r="J14" s="71">
        <v>3588</v>
      </c>
      <c r="K14" s="72">
        <v>204</v>
      </c>
      <c r="L14" s="73">
        <v>3579</v>
      </c>
      <c r="M14" s="72">
        <v>42</v>
      </c>
      <c r="N14" s="73">
        <v>0</v>
      </c>
      <c r="O14" s="74">
        <v>0</v>
      </c>
      <c r="P14" s="71">
        <v>3740</v>
      </c>
      <c r="Q14" s="72">
        <v>150</v>
      </c>
      <c r="R14" s="73">
        <v>3794</v>
      </c>
      <c r="S14" s="74">
        <v>126</v>
      </c>
      <c r="T14" s="71">
        <v>3837</v>
      </c>
      <c r="U14" s="72">
        <v>140</v>
      </c>
      <c r="V14" s="73">
        <v>3925</v>
      </c>
      <c r="W14" s="72">
        <v>140</v>
      </c>
      <c r="X14" s="73">
        <v>0</v>
      </c>
      <c r="Y14" s="72">
        <v>0</v>
      </c>
      <c r="Z14" s="73">
        <v>0</v>
      </c>
      <c r="AA14" s="74">
        <v>0</v>
      </c>
    </row>
    <row r="15" spans="2:27">
      <c r="B15" s="71">
        <v>3512</v>
      </c>
      <c r="C15" s="72">
        <v>132</v>
      </c>
      <c r="D15" s="73">
        <v>3561</v>
      </c>
      <c r="E15" s="72">
        <v>65</v>
      </c>
      <c r="F15" s="73">
        <v>0</v>
      </c>
      <c r="G15" s="72">
        <v>0</v>
      </c>
      <c r="H15" s="73">
        <v>0</v>
      </c>
      <c r="I15" s="74">
        <v>0</v>
      </c>
      <c r="J15" s="71">
        <v>3616</v>
      </c>
      <c r="K15" s="72">
        <v>174</v>
      </c>
      <c r="L15" s="73">
        <v>3669</v>
      </c>
      <c r="M15" s="72">
        <v>97</v>
      </c>
      <c r="N15" s="73">
        <v>0</v>
      </c>
      <c r="O15" s="74">
        <v>0</v>
      </c>
      <c r="P15" s="71">
        <v>3710</v>
      </c>
      <c r="Q15" s="72">
        <v>120</v>
      </c>
      <c r="R15" s="73">
        <v>3769</v>
      </c>
      <c r="S15" s="74">
        <v>135</v>
      </c>
      <c r="T15" s="71">
        <v>3805</v>
      </c>
      <c r="U15" s="72">
        <v>135</v>
      </c>
      <c r="V15" s="73">
        <v>3923</v>
      </c>
      <c r="W15" s="72">
        <v>155</v>
      </c>
      <c r="X15" s="73">
        <v>0</v>
      </c>
      <c r="Y15" s="72">
        <v>0</v>
      </c>
      <c r="Z15" s="73">
        <v>0</v>
      </c>
      <c r="AA15" s="74">
        <v>0</v>
      </c>
    </row>
    <row r="16" spans="2:27">
      <c r="B16" s="71">
        <v>3513</v>
      </c>
      <c r="C16" s="72">
        <v>168</v>
      </c>
      <c r="D16" s="73">
        <v>3544</v>
      </c>
      <c r="E16" s="72">
        <v>145</v>
      </c>
      <c r="F16" s="73">
        <v>0</v>
      </c>
      <c r="G16" s="72">
        <v>0</v>
      </c>
      <c r="H16" s="73">
        <v>0</v>
      </c>
      <c r="I16" s="74">
        <v>0</v>
      </c>
      <c r="J16" s="71">
        <v>3614</v>
      </c>
      <c r="K16" s="72">
        <v>96</v>
      </c>
      <c r="L16" s="73">
        <v>3698</v>
      </c>
      <c r="M16" s="72">
        <v>95</v>
      </c>
      <c r="N16" s="73">
        <v>0</v>
      </c>
      <c r="O16" s="74">
        <v>0</v>
      </c>
      <c r="P16" s="71">
        <v>3718</v>
      </c>
      <c r="Q16" s="72">
        <v>240</v>
      </c>
      <c r="R16" s="73">
        <v>3775</v>
      </c>
      <c r="S16" s="74">
        <v>145</v>
      </c>
      <c r="T16" s="71">
        <v>3880</v>
      </c>
      <c r="U16" s="72">
        <v>70</v>
      </c>
      <c r="V16" s="73">
        <v>3927</v>
      </c>
      <c r="W16" s="72">
        <v>90</v>
      </c>
      <c r="X16" s="73">
        <v>0</v>
      </c>
      <c r="Y16" s="72">
        <v>0</v>
      </c>
      <c r="Z16" s="73">
        <v>0</v>
      </c>
      <c r="AA16" s="74">
        <v>0</v>
      </c>
    </row>
    <row r="17" spans="2:27">
      <c r="B17" s="71">
        <v>3514</v>
      </c>
      <c r="C17" s="72">
        <v>246</v>
      </c>
      <c r="D17" s="73">
        <v>3548</v>
      </c>
      <c r="E17" s="72">
        <v>165</v>
      </c>
      <c r="F17" s="73">
        <v>0</v>
      </c>
      <c r="G17" s="72">
        <v>0</v>
      </c>
      <c r="H17" s="73">
        <v>0</v>
      </c>
      <c r="I17" s="74">
        <v>0</v>
      </c>
      <c r="J17" s="71">
        <v>3599</v>
      </c>
      <c r="K17" s="72">
        <v>198</v>
      </c>
      <c r="L17" s="73">
        <v>3689</v>
      </c>
      <c r="M17" s="72">
        <v>168</v>
      </c>
      <c r="N17" s="73">
        <v>0</v>
      </c>
      <c r="O17" s="74">
        <v>0</v>
      </c>
      <c r="P17" s="71">
        <v>3719</v>
      </c>
      <c r="Q17" s="72">
        <v>170</v>
      </c>
      <c r="R17" s="73">
        <v>3750</v>
      </c>
      <c r="S17" s="74">
        <v>125</v>
      </c>
      <c r="T17" s="71">
        <v>3828</v>
      </c>
      <c r="U17" s="72">
        <v>78</v>
      </c>
      <c r="V17" s="73">
        <v>3946</v>
      </c>
      <c r="W17" s="72">
        <v>126</v>
      </c>
      <c r="X17" s="73">
        <v>0</v>
      </c>
      <c r="Y17" s="72">
        <v>0</v>
      </c>
      <c r="Z17" s="73">
        <v>0</v>
      </c>
      <c r="AA17" s="74">
        <v>0</v>
      </c>
    </row>
    <row r="18" spans="2:27">
      <c r="B18" s="71">
        <v>3503</v>
      </c>
      <c r="C18" s="72">
        <v>240</v>
      </c>
      <c r="D18" s="73">
        <v>3585</v>
      </c>
      <c r="E18" s="72">
        <v>102</v>
      </c>
      <c r="F18" s="73">
        <v>0</v>
      </c>
      <c r="G18" s="72">
        <v>0</v>
      </c>
      <c r="H18" s="73">
        <v>0</v>
      </c>
      <c r="I18" s="74">
        <v>0</v>
      </c>
      <c r="J18" s="71">
        <v>3608</v>
      </c>
      <c r="K18" s="72">
        <v>180</v>
      </c>
      <c r="L18" s="73">
        <v>3643</v>
      </c>
      <c r="M18" s="72">
        <v>84</v>
      </c>
      <c r="N18" s="73">
        <v>0</v>
      </c>
      <c r="O18" s="74">
        <v>0</v>
      </c>
      <c r="P18" s="71">
        <v>3699</v>
      </c>
      <c r="Q18" s="72">
        <v>85</v>
      </c>
      <c r="R18" s="73">
        <v>3813</v>
      </c>
      <c r="S18" s="74">
        <v>120</v>
      </c>
      <c r="T18" s="71">
        <v>3869</v>
      </c>
      <c r="U18" s="72">
        <v>116</v>
      </c>
      <c r="V18" s="73">
        <v>3944</v>
      </c>
      <c r="W18" s="72">
        <v>126</v>
      </c>
      <c r="X18" s="73">
        <v>0</v>
      </c>
      <c r="Y18" s="72">
        <v>0</v>
      </c>
      <c r="Z18" s="73">
        <v>0</v>
      </c>
      <c r="AA18" s="74">
        <v>0</v>
      </c>
    </row>
    <row r="19" spans="2:27">
      <c r="B19" s="71">
        <v>3276</v>
      </c>
      <c r="C19" s="72">
        <v>95</v>
      </c>
      <c r="D19" s="73">
        <v>3450</v>
      </c>
      <c r="E19" s="72">
        <v>72</v>
      </c>
      <c r="F19" s="73">
        <v>0</v>
      </c>
      <c r="G19" s="72">
        <v>0</v>
      </c>
      <c r="H19" s="73">
        <v>0</v>
      </c>
      <c r="I19" s="74">
        <v>0</v>
      </c>
      <c r="J19" s="71">
        <v>3632</v>
      </c>
      <c r="K19" s="72">
        <v>88</v>
      </c>
      <c r="L19" s="73">
        <v>3642</v>
      </c>
      <c r="M19" s="72">
        <v>66</v>
      </c>
      <c r="N19" s="73">
        <v>0</v>
      </c>
      <c r="O19" s="74">
        <v>0</v>
      </c>
      <c r="P19" s="71">
        <v>3754</v>
      </c>
      <c r="Q19" s="72">
        <v>130</v>
      </c>
      <c r="R19" s="73">
        <v>3810</v>
      </c>
      <c r="S19" s="74">
        <v>88</v>
      </c>
      <c r="T19" s="71">
        <v>3867</v>
      </c>
      <c r="U19" s="72">
        <v>108</v>
      </c>
      <c r="V19" s="73">
        <v>3950</v>
      </c>
      <c r="W19" s="72">
        <v>130</v>
      </c>
      <c r="X19" s="73">
        <v>0</v>
      </c>
      <c r="Y19" s="72">
        <v>0</v>
      </c>
      <c r="Z19" s="73">
        <v>0</v>
      </c>
      <c r="AA19" s="74">
        <v>0</v>
      </c>
    </row>
    <row r="20" spans="2:27">
      <c r="B20" s="71">
        <v>3524</v>
      </c>
      <c r="C20" s="72">
        <v>90</v>
      </c>
      <c r="D20" s="73">
        <v>3573</v>
      </c>
      <c r="E20" s="72">
        <v>95</v>
      </c>
      <c r="F20" s="73">
        <v>0</v>
      </c>
      <c r="G20" s="72">
        <v>0</v>
      </c>
      <c r="H20" s="73">
        <v>0</v>
      </c>
      <c r="I20" s="74">
        <v>0</v>
      </c>
      <c r="J20" s="71">
        <v>3571</v>
      </c>
      <c r="K20" s="72">
        <v>144</v>
      </c>
      <c r="L20" s="73">
        <v>3703</v>
      </c>
      <c r="M20" s="72">
        <v>145</v>
      </c>
      <c r="N20" s="73">
        <v>0</v>
      </c>
      <c r="O20" s="74">
        <v>0</v>
      </c>
      <c r="P20" s="71">
        <v>3741</v>
      </c>
      <c r="Q20" s="72">
        <v>145</v>
      </c>
      <c r="R20" s="73">
        <v>3784</v>
      </c>
      <c r="S20" s="74">
        <v>140</v>
      </c>
      <c r="T20" s="71">
        <v>3868</v>
      </c>
      <c r="U20" s="72">
        <v>72</v>
      </c>
      <c r="V20" s="73">
        <v>3949</v>
      </c>
      <c r="W20" s="72">
        <v>70</v>
      </c>
      <c r="X20" s="73">
        <v>0</v>
      </c>
      <c r="Y20" s="72">
        <v>0</v>
      </c>
      <c r="Z20" s="73">
        <v>0</v>
      </c>
      <c r="AA20" s="74">
        <v>0</v>
      </c>
    </row>
    <row r="21" spans="2:27">
      <c r="B21" s="71">
        <v>3500</v>
      </c>
      <c r="C21" s="72">
        <v>110</v>
      </c>
      <c r="D21" s="73">
        <v>3576</v>
      </c>
      <c r="E21" s="72">
        <v>115</v>
      </c>
      <c r="F21" s="73">
        <v>0</v>
      </c>
      <c r="G21" s="72">
        <v>0</v>
      </c>
      <c r="H21" s="73">
        <v>0</v>
      </c>
      <c r="I21" s="74">
        <v>0</v>
      </c>
      <c r="J21" s="71">
        <v>3644</v>
      </c>
      <c r="K21" s="72">
        <v>85</v>
      </c>
      <c r="L21" s="73">
        <v>3697</v>
      </c>
      <c r="M21" s="72">
        <v>100</v>
      </c>
      <c r="N21" s="73">
        <v>0</v>
      </c>
      <c r="O21" s="74">
        <v>0</v>
      </c>
      <c r="P21" s="71">
        <v>3732</v>
      </c>
      <c r="Q21" s="72">
        <v>100</v>
      </c>
      <c r="R21" s="73">
        <v>3783</v>
      </c>
      <c r="S21" s="74">
        <v>55</v>
      </c>
      <c r="T21" s="71">
        <v>3861</v>
      </c>
      <c r="U21" s="72">
        <v>160</v>
      </c>
      <c r="V21" s="73">
        <v>3937</v>
      </c>
      <c r="W21" s="72">
        <v>216</v>
      </c>
      <c r="X21" s="73">
        <v>0</v>
      </c>
      <c r="Y21" s="72">
        <v>0</v>
      </c>
      <c r="Z21" s="73">
        <v>0</v>
      </c>
      <c r="AA21" s="74">
        <v>0</v>
      </c>
    </row>
    <row r="22" spans="2:27">
      <c r="B22" s="71">
        <v>3541</v>
      </c>
      <c r="C22" s="72">
        <v>135</v>
      </c>
      <c r="D22" s="73">
        <v>3515</v>
      </c>
      <c r="E22" s="72">
        <v>105</v>
      </c>
      <c r="F22" s="73">
        <v>0</v>
      </c>
      <c r="G22" s="72">
        <v>0</v>
      </c>
      <c r="H22" s="73">
        <v>0</v>
      </c>
      <c r="I22" s="74">
        <v>0</v>
      </c>
      <c r="J22" s="71">
        <v>3647</v>
      </c>
      <c r="K22" s="72">
        <v>135</v>
      </c>
      <c r="L22" s="73">
        <v>3528</v>
      </c>
      <c r="M22" s="72">
        <v>133</v>
      </c>
      <c r="N22" s="73">
        <v>0</v>
      </c>
      <c r="O22" s="74">
        <v>0</v>
      </c>
      <c r="P22" s="71">
        <v>3755</v>
      </c>
      <c r="Q22" s="72">
        <v>135</v>
      </c>
      <c r="R22" s="73">
        <v>3786</v>
      </c>
      <c r="S22" s="74">
        <v>80</v>
      </c>
      <c r="T22" s="71">
        <v>3862</v>
      </c>
      <c r="U22" s="72">
        <v>160</v>
      </c>
      <c r="V22" s="73">
        <v>3938</v>
      </c>
      <c r="W22" s="72">
        <v>156</v>
      </c>
      <c r="X22" s="73">
        <v>0</v>
      </c>
      <c r="Y22" s="72">
        <v>0</v>
      </c>
      <c r="Z22" s="73">
        <v>0</v>
      </c>
      <c r="AA22" s="74">
        <v>0</v>
      </c>
    </row>
    <row r="23" spans="2:27">
      <c r="B23" s="71">
        <v>3540</v>
      </c>
      <c r="C23" s="72">
        <v>140</v>
      </c>
      <c r="D23" s="73">
        <v>3593</v>
      </c>
      <c r="E23" s="72">
        <v>174</v>
      </c>
      <c r="F23" s="73">
        <v>0</v>
      </c>
      <c r="G23" s="72">
        <v>0</v>
      </c>
      <c r="H23" s="73">
        <v>0</v>
      </c>
      <c r="I23" s="74">
        <v>0</v>
      </c>
      <c r="J23" s="71">
        <v>3649</v>
      </c>
      <c r="K23" s="72">
        <v>120</v>
      </c>
      <c r="L23" s="73">
        <v>3582</v>
      </c>
      <c r="M23" s="72">
        <v>138</v>
      </c>
      <c r="N23" s="73">
        <v>0</v>
      </c>
      <c r="O23" s="74">
        <v>0</v>
      </c>
      <c r="P23" s="71">
        <v>3733</v>
      </c>
      <c r="Q23" s="72">
        <v>124</v>
      </c>
      <c r="R23" s="73">
        <v>3797</v>
      </c>
      <c r="S23" s="74">
        <v>119</v>
      </c>
      <c r="T23" s="71">
        <v>3866</v>
      </c>
      <c r="U23" s="72">
        <v>150</v>
      </c>
      <c r="V23" s="73">
        <v>3939</v>
      </c>
      <c r="W23" s="72">
        <v>120</v>
      </c>
      <c r="X23" s="73">
        <v>0</v>
      </c>
      <c r="Y23" s="72">
        <v>0</v>
      </c>
      <c r="Z23" s="73">
        <v>0</v>
      </c>
      <c r="AA23" s="74">
        <v>0</v>
      </c>
    </row>
    <row r="24" spans="2:27">
      <c r="B24" s="71">
        <v>3539</v>
      </c>
      <c r="C24" s="72">
        <v>145</v>
      </c>
      <c r="D24" s="73">
        <v>3596</v>
      </c>
      <c r="E24" s="72">
        <v>165</v>
      </c>
      <c r="F24" s="73">
        <v>0</v>
      </c>
      <c r="G24" s="72">
        <v>0</v>
      </c>
      <c r="H24" s="73">
        <v>0</v>
      </c>
      <c r="I24" s="74">
        <v>0</v>
      </c>
      <c r="J24" s="71">
        <v>3635</v>
      </c>
      <c r="K24" s="72">
        <v>135</v>
      </c>
      <c r="L24" s="73">
        <v>3612</v>
      </c>
      <c r="M24" s="72">
        <v>110</v>
      </c>
      <c r="N24" s="73">
        <v>0</v>
      </c>
      <c r="O24" s="74">
        <v>0</v>
      </c>
      <c r="P24" s="71">
        <v>3758</v>
      </c>
      <c r="Q24" s="72">
        <v>108</v>
      </c>
      <c r="R24" s="73">
        <v>3793</v>
      </c>
      <c r="S24" s="74">
        <v>145</v>
      </c>
      <c r="T24" s="71">
        <v>3884</v>
      </c>
      <c r="U24" s="72">
        <v>180</v>
      </c>
      <c r="V24" s="73">
        <v>3940</v>
      </c>
      <c r="W24" s="72">
        <v>126</v>
      </c>
      <c r="X24" s="73">
        <v>0</v>
      </c>
      <c r="Y24" s="72">
        <v>0</v>
      </c>
      <c r="Z24" s="73">
        <v>0</v>
      </c>
      <c r="AA24" s="74">
        <v>0</v>
      </c>
    </row>
    <row r="25" spans="2:27">
      <c r="B25" s="71">
        <v>3538</v>
      </c>
      <c r="C25" s="72">
        <v>234</v>
      </c>
      <c r="D25" s="73">
        <v>3518</v>
      </c>
      <c r="E25" s="72">
        <v>133</v>
      </c>
      <c r="F25" s="73">
        <v>0</v>
      </c>
      <c r="G25" s="72">
        <v>0</v>
      </c>
      <c r="H25" s="73">
        <v>0</v>
      </c>
      <c r="I25" s="74">
        <v>0</v>
      </c>
      <c r="J25" s="71">
        <v>3639</v>
      </c>
      <c r="K25" s="72">
        <v>192</v>
      </c>
      <c r="L25" s="73">
        <v>3675</v>
      </c>
      <c r="M25" s="72">
        <v>95</v>
      </c>
      <c r="N25" s="73">
        <v>0</v>
      </c>
      <c r="O25" s="74">
        <v>0</v>
      </c>
      <c r="P25" s="71">
        <v>3724</v>
      </c>
      <c r="Q25" s="72">
        <v>185</v>
      </c>
      <c r="R25" s="73">
        <v>3800</v>
      </c>
      <c r="S25" s="74">
        <v>140</v>
      </c>
      <c r="T25" s="71">
        <v>3830</v>
      </c>
      <c r="U25" s="72">
        <v>105</v>
      </c>
      <c r="V25" s="73">
        <v>3928</v>
      </c>
      <c r="W25" s="72">
        <v>165</v>
      </c>
      <c r="X25" s="73">
        <v>0</v>
      </c>
      <c r="Y25" s="72">
        <v>0</v>
      </c>
      <c r="Z25" s="73">
        <v>0</v>
      </c>
      <c r="AA25" s="74">
        <v>0</v>
      </c>
    </row>
    <row r="26" spans="2:27">
      <c r="B26" s="71">
        <v>3352</v>
      </c>
      <c r="C26" s="72">
        <v>133</v>
      </c>
      <c r="D26" s="73">
        <v>3552</v>
      </c>
      <c r="E26" s="72">
        <v>90</v>
      </c>
      <c r="F26" s="73">
        <v>0</v>
      </c>
      <c r="G26" s="72">
        <v>0</v>
      </c>
      <c r="H26" s="73">
        <v>0</v>
      </c>
      <c r="I26" s="74">
        <v>0</v>
      </c>
      <c r="J26" s="71">
        <v>3640</v>
      </c>
      <c r="K26" s="72">
        <v>168</v>
      </c>
      <c r="L26" s="73">
        <v>3709</v>
      </c>
      <c r="M26" s="72">
        <v>140</v>
      </c>
      <c r="N26" s="73">
        <v>0</v>
      </c>
      <c r="O26" s="74">
        <v>0</v>
      </c>
      <c r="P26" s="71">
        <v>3753</v>
      </c>
      <c r="Q26" s="72">
        <v>135</v>
      </c>
      <c r="R26" s="73">
        <v>3865</v>
      </c>
      <c r="S26" s="74">
        <v>128</v>
      </c>
      <c r="T26" s="71">
        <v>3855</v>
      </c>
      <c r="U26" s="72">
        <v>110</v>
      </c>
      <c r="V26" s="73">
        <v>3935</v>
      </c>
      <c r="W26" s="72">
        <v>160</v>
      </c>
      <c r="X26" s="73">
        <v>0</v>
      </c>
      <c r="Y26" s="72">
        <v>0</v>
      </c>
      <c r="Z26" s="73">
        <v>0</v>
      </c>
      <c r="AA26" s="74">
        <v>0</v>
      </c>
    </row>
    <row r="27" spans="2:27">
      <c r="B27" s="71">
        <v>3554</v>
      </c>
      <c r="C27" s="72">
        <v>100</v>
      </c>
      <c r="D27" s="73">
        <v>0</v>
      </c>
      <c r="E27" s="72">
        <v>0</v>
      </c>
      <c r="F27" s="73">
        <v>0</v>
      </c>
      <c r="G27" s="72">
        <v>0</v>
      </c>
      <c r="H27" s="73">
        <v>0</v>
      </c>
      <c r="I27" s="74">
        <v>0</v>
      </c>
      <c r="J27" s="71">
        <v>3637</v>
      </c>
      <c r="K27" s="72">
        <v>246</v>
      </c>
      <c r="L27" s="73">
        <v>3711</v>
      </c>
      <c r="M27" s="72">
        <v>155</v>
      </c>
      <c r="N27" s="73">
        <v>0</v>
      </c>
      <c r="O27" s="74">
        <v>0</v>
      </c>
      <c r="P27" s="71">
        <v>3743</v>
      </c>
      <c r="Q27" s="72">
        <v>174</v>
      </c>
      <c r="R27" s="73">
        <v>3789</v>
      </c>
      <c r="S27" s="74">
        <v>140</v>
      </c>
      <c r="T27" s="71">
        <v>3901</v>
      </c>
      <c r="U27" s="72">
        <v>122</v>
      </c>
      <c r="V27" s="73">
        <v>3896</v>
      </c>
      <c r="W27" s="72">
        <v>120</v>
      </c>
      <c r="X27" s="73">
        <v>0</v>
      </c>
      <c r="Y27" s="72">
        <v>0</v>
      </c>
      <c r="Z27" s="73">
        <v>0</v>
      </c>
      <c r="AA27" s="74">
        <v>0</v>
      </c>
    </row>
    <row r="28" spans="2:27">
      <c r="B28" s="71">
        <v>3501</v>
      </c>
      <c r="C28" s="72">
        <v>222</v>
      </c>
      <c r="D28" s="73">
        <v>0</v>
      </c>
      <c r="E28" s="72">
        <v>0</v>
      </c>
      <c r="F28" s="73">
        <v>0</v>
      </c>
      <c r="G28" s="72">
        <v>0</v>
      </c>
      <c r="H28" s="73">
        <v>0</v>
      </c>
      <c r="I28" s="74">
        <v>0</v>
      </c>
      <c r="J28" s="71">
        <v>3645</v>
      </c>
      <c r="K28" s="72">
        <v>140</v>
      </c>
      <c r="L28" s="73">
        <v>3656</v>
      </c>
      <c r="M28" s="72">
        <v>96</v>
      </c>
      <c r="N28" s="73">
        <v>0</v>
      </c>
      <c r="O28" s="74">
        <v>0</v>
      </c>
      <c r="P28" s="71">
        <v>3652</v>
      </c>
      <c r="Q28" s="72">
        <v>168</v>
      </c>
      <c r="R28" s="73">
        <v>3815</v>
      </c>
      <c r="S28" s="74">
        <v>140</v>
      </c>
      <c r="T28" s="71">
        <v>3898</v>
      </c>
      <c r="U28" s="72">
        <v>136</v>
      </c>
      <c r="V28" s="73">
        <v>3964</v>
      </c>
      <c r="W28" s="72">
        <v>60</v>
      </c>
      <c r="X28" s="73">
        <v>0</v>
      </c>
      <c r="Y28" s="72">
        <v>0</v>
      </c>
      <c r="Z28" s="73">
        <v>0</v>
      </c>
      <c r="AA28" s="74">
        <v>0</v>
      </c>
    </row>
    <row r="29" spans="2:27">
      <c r="B29" s="71">
        <v>3531</v>
      </c>
      <c r="C29" s="72">
        <v>75</v>
      </c>
      <c r="D29" s="73">
        <v>0</v>
      </c>
      <c r="E29" s="72">
        <v>0</v>
      </c>
      <c r="F29" s="73">
        <v>0</v>
      </c>
      <c r="G29" s="72">
        <v>0</v>
      </c>
      <c r="H29" s="73">
        <v>0</v>
      </c>
      <c r="I29" s="74">
        <v>0</v>
      </c>
      <c r="J29" s="71">
        <v>3607</v>
      </c>
      <c r="K29" s="72">
        <v>84</v>
      </c>
      <c r="L29" s="73">
        <v>3700</v>
      </c>
      <c r="M29" s="72">
        <v>125</v>
      </c>
      <c r="N29" s="73">
        <v>0</v>
      </c>
      <c r="O29" s="74">
        <v>0</v>
      </c>
      <c r="P29" s="71">
        <v>3671</v>
      </c>
      <c r="Q29" s="72">
        <v>97</v>
      </c>
      <c r="R29" s="73">
        <v>3821</v>
      </c>
      <c r="S29" s="74">
        <v>228</v>
      </c>
      <c r="T29" s="71">
        <v>3882</v>
      </c>
      <c r="U29" s="72">
        <v>80</v>
      </c>
      <c r="V29" s="73">
        <v>3929</v>
      </c>
      <c r="W29" s="72">
        <v>165</v>
      </c>
      <c r="X29" s="73">
        <v>0</v>
      </c>
      <c r="Y29" s="72">
        <v>0</v>
      </c>
      <c r="Z29" s="73">
        <v>0</v>
      </c>
      <c r="AA29" s="74">
        <v>0</v>
      </c>
    </row>
    <row r="30" spans="2:27">
      <c r="B30" s="71">
        <v>3499</v>
      </c>
      <c r="C30" s="72">
        <v>35</v>
      </c>
      <c r="D30" s="73">
        <v>0</v>
      </c>
      <c r="E30" s="72">
        <v>0</v>
      </c>
      <c r="F30" s="73">
        <v>0</v>
      </c>
      <c r="G30" s="72">
        <v>0</v>
      </c>
      <c r="H30" s="73">
        <v>0</v>
      </c>
      <c r="I30" s="74">
        <v>0</v>
      </c>
      <c r="J30" s="71">
        <v>3658</v>
      </c>
      <c r="K30" s="72">
        <v>105</v>
      </c>
      <c r="L30" s="73">
        <v>3566</v>
      </c>
      <c r="M30" s="72">
        <v>138</v>
      </c>
      <c r="N30" s="73">
        <v>0</v>
      </c>
      <c r="O30" s="74">
        <v>0</v>
      </c>
      <c r="P30" s="71">
        <v>3722</v>
      </c>
      <c r="Q30" s="72">
        <v>180</v>
      </c>
      <c r="R30" s="73">
        <v>3816</v>
      </c>
      <c r="S30" s="74">
        <v>100</v>
      </c>
      <c r="T30" s="71">
        <v>3902</v>
      </c>
      <c r="U30" s="72">
        <v>160</v>
      </c>
      <c r="V30" s="73">
        <v>3947</v>
      </c>
      <c r="W30" s="72">
        <v>210</v>
      </c>
      <c r="X30" s="73">
        <v>0</v>
      </c>
      <c r="Y30" s="72">
        <v>0</v>
      </c>
      <c r="Z30" s="73">
        <v>0</v>
      </c>
      <c r="AA30" s="74">
        <v>0</v>
      </c>
    </row>
    <row r="31" spans="2:27">
      <c r="B31" s="71">
        <v>3523</v>
      </c>
      <c r="C31" s="72">
        <v>105</v>
      </c>
      <c r="D31" s="73">
        <v>0</v>
      </c>
      <c r="E31" s="72">
        <v>0</v>
      </c>
      <c r="F31" s="73">
        <v>0</v>
      </c>
      <c r="G31" s="72">
        <v>0</v>
      </c>
      <c r="H31" s="73">
        <v>0</v>
      </c>
      <c r="I31" s="74">
        <v>0</v>
      </c>
      <c r="J31" s="71">
        <v>3570</v>
      </c>
      <c r="K31" s="72">
        <v>156</v>
      </c>
      <c r="L31" s="73">
        <v>3714</v>
      </c>
      <c r="M31" s="72">
        <v>160</v>
      </c>
      <c r="N31" s="73">
        <v>0</v>
      </c>
      <c r="O31" s="74">
        <v>0</v>
      </c>
      <c r="P31" s="71">
        <v>3723</v>
      </c>
      <c r="Q31" s="72">
        <v>180</v>
      </c>
      <c r="R31" s="73">
        <v>3826</v>
      </c>
      <c r="S31" s="74">
        <v>114</v>
      </c>
      <c r="T31" s="71">
        <v>3895</v>
      </c>
      <c r="U31" s="72">
        <v>130</v>
      </c>
      <c r="V31" s="73">
        <v>3962</v>
      </c>
      <c r="W31" s="72">
        <v>198</v>
      </c>
      <c r="X31" s="73">
        <v>0</v>
      </c>
      <c r="Y31" s="72">
        <v>0</v>
      </c>
      <c r="Z31" s="73">
        <v>0</v>
      </c>
      <c r="AA31" s="74">
        <v>0</v>
      </c>
    </row>
    <row r="32" spans="2:27">
      <c r="B32" s="71">
        <v>3546</v>
      </c>
      <c r="C32" s="72">
        <v>115</v>
      </c>
      <c r="D32" s="73">
        <v>0</v>
      </c>
      <c r="E32" s="72">
        <v>0</v>
      </c>
      <c r="F32" s="73">
        <v>0</v>
      </c>
      <c r="G32" s="72">
        <v>0</v>
      </c>
      <c r="H32" s="73">
        <v>0</v>
      </c>
      <c r="I32" s="74">
        <v>0</v>
      </c>
      <c r="J32" s="71">
        <v>3581</v>
      </c>
      <c r="K32" s="72">
        <v>138</v>
      </c>
      <c r="L32" s="73">
        <v>3712</v>
      </c>
      <c r="M32" s="72">
        <v>155</v>
      </c>
      <c r="N32" s="73">
        <v>0</v>
      </c>
      <c r="O32" s="74">
        <v>0</v>
      </c>
      <c r="P32" s="71">
        <v>3746</v>
      </c>
      <c r="Q32" s="72">
        <v>174</v>
      </c>
      <c r="R32" s="73">
        <v>0</v>
      </c>
      <c r="S32" s="74">
        <v>0</v>
      </c>
      <c r="T32" s="71">
        <v>3905</v>
      </c>
      <c r="U32" s="72">
        <v>90</v>
      </c>
      <c r="V32" s="73">
        <v>0</v>
      </c>
      <c r="W32" s="72">
        <v>0</v>
      </c>
      <c r="X32" s="73">
        <v>0</v>
      </c>
      <c r="Y32" s="72">
        <v>0</v>
      </c>
      <c r="Z32" s="73">
        <v>0</v>
      </c>
      <c r="AA32" s="74">
        <v>0</v>
      </c>
    </row>
    <row r="33" spans="2:28">
      <c r="B33" s="71">
        <v>3559</v>
      </c>
      <c r="C33" s="72">
        <v>152</v>
      </c>
      <c r="D33" s="73">
        <v>0</v>
      </c>
      <c r="E33" s="72">
        <v>0</v>
      </c>
      <c r="F33" s="73">
        <v>0</v>
      </c>
      <c r="G33" s="72">
        <v>0</v>
      </c>
      <c r="H33" s="73">
        <v>0</v>
      </c>
      <c r="I33" s="74">
        <v>0</v>
      </c>
      <c r="J33" s="71">
        <v>3517</v>
      </c>
      <c r="K33" s="72">
        <v>110</v>
      </c>
      <c r="L33" s="73">
        <v>3687</v>
      </c>
      <c r="M33" s="72">
        <v>150</v>
      </c>
      <c r="N33" s="73">
        <v>0</v>
      </c>
      <c r="O33" s="74">
        <v>0</v>
      </c>
      <c r="P33" s="71">
        <v>3776</v>
      </c>
      <c r="Q33" s="72">
        <v>135</v>
      </c>
      <c r="R33" s="73">
        <v>0</v>
      </c>
      <c r="S33" s="74">
        <v>0</v>
      </c>
      <c r="T33" s="71">
        <v>3908</v>
      </c>
      <c r="U33" s="72">
        <v>160</v>
      </c>
      <c r="V33" s="73">
        <v>0</v>
      </c>
      <c r="W33" s="72">
        <v>0</v>
      </c>
      <c r="X33" s="73">
        <v>0</v>
      </c>
      <c r="Y33" s="72">
        <v>0</v>
      </c>
      <c r="Z33" s="73">
        <v>0</v>
      </c>
      <c r="AA33" s="74">
        <v>0</v>
      </c>
    </row>
    <row r="34" spans="2:28">
      <c r="B34" s="71">
        <v>3354</v>
      </c>
      <c r="C34" s="72">
        <v>133</v>
      </c>
      <c r="D34" s="73">
        <v>0</v>
      </c>
      <c r="E34" s="72">
        <v>0</v>
      </c>
      <c r="F34" s="73">
        <v>0</v>
      </c>
      <c r="G34" s="72">
        <v>0</v>
      </c>
      <c r="H34" s="73">
        <v>0</v>
      </c>
      <c r="I34" s="74">
        <v>0</v>
      </c>
      <c r="J34" s="71">
        <v>3629</v>
      </c>
      <c r="K34" s="72">
        <v>60</v>
      </c>
      <c r="L34" s="73">
        <v>3653</v>
      </c>
      <c r="M34" s="72">
        <v>78</v>
      </c>
      <c r="N34" s="73">
        <v>0</v>
      </c>
      <c r="O34" s="74">
        <v>0</v>
      </c>
      <c r="P34" s="71">
        <v>3766</v>
      </c>
      <c r="Q34" s="72">
        <v>128</v>
      </c>
      <c r="R34" s="73">
        <v>0</v>
      </c>
      <c r="S34" s="74">
        <v>0</v>
      </c>
      <c r="T34" s="71">
        <v>3916</v>
      </c>
      <c r="U34" s="72">
        <v>120</v>
      </c>
      <c r="V34" s="73">
        <v>0</v>
      </c>
      <c r="W34" s="72">
        <v>0</v>
      </c>
      <c r="X34" s="73">
        <v>0</v>
      </c>
      <c r="Y34" s="72">
        <v>0</v>
      </c>
      <c r="Z34" s="73">
        <v>0</v>
      </c>
      <c r="AA34" s="74">
        <v>0</v>
      </c>
    </row>
    <row r="35" spans="2:28">
      <c r="B35" s="71">
        <v>3447</v>
      </c>
      <c r="C35" s="72">
        <v>144</v>
      </c>
      <c r="D35" s="73">
        <v>0</v>
      </c>
      <c r="E35" s="72">
        <v>0</v>
      </c>
      <c r="F35" s="73">
        <v>0</v>
      </c>
      <c r="G35" s="72">
        <v>0</v>
      </c>
      <c r="H35" s="73">
        <v>0</v>
      </c>
      <c r="I35" s="74">
        <v>0</v>
      </c>
      <c r="J35" s="71">
        <v>3631</v>
      </c>
      <c r="K35" s="72">
        <v>92</v>
      </c>
      <c r="L35" s="73">
        <v>3695</v>
      </c>
      <c r="M35" s="72">
        <v>116</v>
      </c>
      <c r="N35" s="73">
        <v>0</v>
      </c>
      <c r="O35" s="74">
        <v>0</v>
      </c>
      <c r="P35" s="71">
        <v>3734</v>
      </c>
      <c r="Q35" s="72">
        <v>88</v>
      </c>
      <c r="R35" s="73">
        <v>0</v>
      </c>
      <c r="S35" s="74">
        <v>0</v>
      </c>
      <c r="T35" s="71">
        <v>3904</v>
      </c>
      <c r="U35" s="72">
        <v>125</v>
      </c>
      <c r="V35" s="73">
        <v>0</v>
      </c>
      <c r="W35" s="72">
        <v>0</v>
      </c>
      <c r="X35" s="73">
        <v>0</v>
      </c>
      <c r="Y35" s="72">
        <v>0</v>
      </c>
      <c r="Z35" s="73">
        <v>0</v>
      </c>
      <c r="AA35" s="74">
        <v>0</v>
      </c>
    </row>
    <row r="36" spans="2:28" ht="15.75" thickBot="1">
      <c r="B36" s="77">
        <v>3494</v>
      </c>
      <c r="C36" s="78">
        <v>156</v>
      </c>
      <c r="D36" s="79">
        <v>0</v>
      </c>
      <c r="E36" s="78">
        <v>0</v>
      </c>
      <c r="F36" s="79">
        <v>0</v>
      </c>
      <c r="G36" s="78">
        <v>0</v>
      </c>
      <c r="H36" s="79">
        <v>0</v>
      </c>
      <c r="I36" s="80">
        <v>0</v>
      </c>
      <c r="J36" s="77">
        <v>3646</v>
      </c>
      <c r="K36" s="78">
        <v>130</v>
      </c>
      <c r="L36" s="79">
        <v>3678</v>
      </c>
      <c r="M36" s="78">
        <v>84</v>
      </c>
      <c r="N36" s="79">
        <v>0</v>
      </c>
      <c r="O36" s="80">
        <v>0</v>
      </c>
      <c r="P36" s="77">
        <v>3779</v>
      </c>
      <c r="Q36" s="78">
        <v>115</v>
      </c>
      <c r="R36" s="79">
        <v>0</v>
      </c>
      <c r="S36" s="80">
        <v>0</v>
      </c>
      <c r="T36" s="77">
        <v>3885</v>
      </c>
      <c r="U36" s="78">
        <v>170</v>
      </c>
      <c r="V36" s="79">
        <v>0</v>
      </c>
      <c r="W36" s="78">
        <v>0</v>
      </c>
      <c r="X36" s="79">
        <v>0</v>
      </c>
      <c r="Y36" s="78">
        <v>0</v>
      </c>
      <c r="Z36" s="79">
        <v>0</v>
      </c>
      <c r="AA36" s="80">
        <v>0</v>
      </c>
    </row>
    <row r="37" spans="2:28" ht="19.5" thickBot="1">
      <c r="B37" s="237">
        <f>SUM(C5:C36,E5:E36)</f>
        <v>6812</v>
      </c>
      <c r="C37" s="247"/>
      <c r="D37" s="247"/>
      <c r="E37" s="238"/>
      <c r="F37" s="248">
        <f>SUM(G5:G36)</f>
        <v>1244</v>
      </c>
      <c r="G37" s="250"/>
      <c r="H37" s="248">
        <f>SUM(I5:I36)</f>
        <v>402</v>
      </c>
      <c r="I37" s="250"/>
      <c r="J37" s="237">
        <f>SUM(K5:K36,M5:M36)</f>
        <v>8374</v>
      </c>
      <c r="K37" s="247"/>
      <c r="L37" s="247"/>
      <c r="M37" s="238"/>
      <c r="N37" s="248">
        <f>SUM(O5:O36)</f>
        <v>666</v>
      </c>
      <c r="O37" s="250"/>
      <c r="P37" s="237">
        <f>SUM(Q5:Q36,S5:S36)</f>
        <v>8093</v>
      </c>
      <c r="Q37" s="247"/>
      <c r="R37" s="247"/>
      <c r="S37" s="238"/>
      <c r="T37" s="237">
        <f>SUM(U5:U36,W5:W36)</f>
        <v>7583</v>
      </c>
      <c r="U37" s="247"/>
      <c r="V37" s="247"/>
      <c r="W37" s="238"/>
      <c r="X37" s="248">
        <f>SUM(Y5:Y36)</f>
        <v>450</v>
      </c>
      <c r="Y37" s="250"/>
      <c r="Z37" s="248">
        <f>SUM(AA5:AA36)</f>
        <v>257</v>
      </c>
      <c r="AA37" s="250"/>
    </row>
    <row r="38" spans="2:28">
      <c r="E38" s="239">
        <f>SUM(B37:I37)</f>
        <v>8458</v>
      </c>
      <c r="F38" s="239"/>
      <c r="M38" s="239">
        <f>SUM(J37:O37)</f>
        <v>9040</v>
      </c>
      <c r="N38" s="239"/>
      <c r="O38" s="239"/>
      <c r="P38" s="239"/>
      <c r="X38" s="239">
        <f>SUM(T37:AA37)</f>
        <v>8290</v>
      </c>
      <c r="Y38" s="239"/>
      <c r="Z38" s="239"/>
    </row>
    <row r="39" spans="2:28" ht="15.75" thickBot="1"/>
    <row r="40" spans="2:28" ht="15" customHeight="1">
      <c r="F40" s="171" t="s">
        <v>103</v>
      </c>
      <c r="G40" s="172"/>
      <c r="H40" s="172"/>
      <c r="I40" s="172"/>
      <c r="J40" s="172"/>
      <c r="K40" s="172"/>
      <c r="L40" s="172"/>
      <c r="M40" s="172"/>
      <c r="N40" s="172"/>
      <c r="O40" s="172"/>
      <c r="P40" s="172"/>
      <c r="Q40" s="172"/>
      <c r="R40" s="172"/>
      <c r="S40" s="172"/>
      <c r="T40" s="172"/>
      <c r="U40" s="172"/>
      <c r="V40" s="172"/>
      <c r="W40" s="172"/>
      <c r="X40" s="172"/>
      <c r="Y40" s="173"/>
    </row>
    <row r="41" spans="2:28" ht="15.75" customHeight="1" thickBot="1">
      <c r="F41" s="174"/>
      <c r="G41" s="175"/>
      <c r="H41" s="175"/>
      <c r="I41" s="175"/>
      <c r="J41" s="175"/>
      <c r="K41" s="175"/>
      <c r="L41" s="175"/>
      <c r="M41" s="175"/>
      <c r="N41" s="175"/>
      <c r="O41" s="175"/>
      <c r="P41" s="175"/>
      <c r="Q41" s="175"/>
      <c r="R41" s="175"/>
      <c r="S41" s="175"/>
      <c r="T41" s="175"/>
      <c r="U41" s="175"/>
      <c r="V41" s="175"/>
      <c r="W41" s="175"/>
      <c r="X41" s="175"/>
      <c r="Y41" s="176"/>
    </row>
    <row r="42" spans="2:28" ht="34.5" thickBot="1">
      <c r="C42" s="1"/>
      <c r="D42" s="1"/>
      <c r="E42" s="1"/>
      <c r="F42" s="222" t="s">
        <v>91</v>
      </c>
      <c r="G42" s="223"/>
      <c r="H42" s="223"/>
      <c r="I42" s="224"/>
      <c r="J42" s="252" t="s">
        <v>33</v>
      </c>
      <c r="K42" s="253"/>
      <c r="L42" s="253"/>
      <c r="M42" s="254"/>
      <c r="N42" s="252" t="s">
        <v>85</v>
      </c>
      <c r="O42" s="253"/>
      <c r="P42" s="253"/>
      <c r="Q42" s="254"/>
      <c r="R42" s="252" t="s">
        <v>59</v>
      </c>
      <c r="S42" s="253"/>
      <c r="T42" s="253"/>
      <c r="U42" s="254"/>
      <c r="V42" s="252" t="s">
        <v>10</v>
      </c>
      <c r="W42" s="253"/>
      <c r="X42" s="253"/>
      <c r="Y42" s="254"/>
      <c r="AA42" s="111">
        <f>SUM(B37:AA37)</f>
        <v>33881</v>
      </c>
      <c r="AB42" s="111"/>
    </row>
    <row r="43" spans="2:28" ht="34.5" thickBot="1">
      <c r="C43" s="204" t="s">
        <v>1</v>
      </c>
      <c r="D43" s="205"/>
      <c r="E43" s="206"/>
      <c r="F43" s="163">
        <f>N37</f>
        <v>666</v>
      </c>
      <c r="G43" s="164"/>
      <c r="H43" s="164"/>
      <c r="I43" s="165"/>
      <c r="J43" s="134">
        <f>B37+J37+P37+T37</f>
        <v>30862</v>
      </c>
      <c r="K43" s="135"/>
      <c r="L43" s="135"/>
      <c r="M43" s="136"/>
      <c r="N43" s="134">
        <f>F37</f>
        <v>1244</v>
      </c>
      <c r="O43" s="135"/>
      <c r="P43" s="135"/>
      <c r="Q43" s="136"/>
      <c r="R43" s="134">
        <f>H37+Z37</f>
        <v>659</v>
      </c>
      <c r="S43" s="135"/>
      <c r="T43" s="135"/>
      <c r="U43" s="136"/>
      <c r="V43" s="134">
        <f>X37</f>
        <v>450</v>
      </c>
      <c r="W43" s="135"/>
      <c r="X43" s="135"/>
      <c r="Y43" s="136"/>
      <c r="AA43" s="111">
        <f>SUM(F43:U43)</f>
        <v>33431</v>
      </c>
      <c r="AB43" s="111"/>
    </row>
    <row r="44" spans="2:28" ht="34.5" thickBot="1">
      <c r="C44" s="204" t="s">
        <v>2</v>
      </c>
      <c r="D44" s="205"/>
      <c r="E44" s="206"/>
      <c r="F44" s="186">
        <f>F43*120</f>
        <v>79920</v>
      </c>
      <c r="G44" s="187"/>
      <c r="H44" s="187"/>
      <c r="I44" s="188"/>
      <c r="J44" s="134">
        <f>J43*160</f>
        <v>4937920</v>
      </c>
      <c r="K44" s="135"/>
      <c r="L44" s="135"/>
      <c r="M44" s="136"/>
      <c r="N44" s="134">
        <f>N43*80</f>
        <v>99520</v>
      </c>
      <c r="O44" s="135"/>
      <c r="P44" s="135"/>
      <c r="Q44" s="136"/>
      <c r="R44" s="134">
        <f>R43*115</f>
        <v>75785</v>
      </c>
      <c r="S44" s="135"/>
      <c r="T44" s="135"/>
      <c r="U44" s="136"/>
      <c r="V44" s="134">
        <f>V43*120</f>
        <v>54000</v>
      </c>
      <c r="W44" s="135"/>
      <c r="X44" s="135"/>
      <c r="Y44" s="136"/>
    </row>
    <row r="45" spans="2:28">
      <c r="C45" s="192" t="s">
        <v>3</v>
      </c>
      <c r="D45" s="193"/>
      <c r="E45" s="193"/>
      <c r="F45" s="193"/>
      <c r="G45" s="194"/>
      <c r="H45" s="198">
        <f>SUM(F44:Y44)</f>
        <v>5247145</v>
      </c>
      <c r="I45" s="199"/>
      <c r="J45" s="199"/>
      <c r="K45" s="199"/>
      <c r="L45" s="199"/>
      <c r="M45" s="200"/>
    </row>
    <row r="46" spans="2:28" ht="15.75" thickBot="1">
      <c r="C46" s="195"/>
      <c r="D46" s="196"/>
      <c r="E46" s="196"/>
      <c r="F46" s="196"/>
      <c r="G46" s="197"/>
      <c r="H46" s="201"/>
      <c r="I46" s="202"/>
      <c r="J46" s="202"/>
      <c r="K46" s="202"/>
      <c r="L46" s="202"/>
      <c r="M46" s="203"/>
    </row>
    <row r="47" spans="2:28" ht="20.25" customHeight="1">
      <c r="C47" s="192" t="s">
        <v>79</v>
      </c>
      <c r="D47" s="193"/>
      <c r="E47" s="193"/>
      <c r="F47" s="193"/>
      <c r="G47" s="194"/>
      <c r="H47" s="198">
        <v>1000000</v>
      </c>
      <c r="I47" s="199"/>
      <c r="J47" s="199"/>
      <c r="K47" s="199"/>
      <c r="L47" s="199"/>
      <c r="M47" s="200"/>
      <c r="T47" s="323" t="s">
        <v>14</v>
      </c>
      <c r="U47" s="324"/>
      <c r="V47" s="324"/>
      <c r="W47" s="324"/>
      <c r="X47" s="324"/>
      <c r="Y47" s="325"/>
    </row>
    <row r="48" spans="2:28" ht="20.25" customHeight="1" thickBot="1">
      <c r="C48" s="195"/>
      <c r="D48" s="196"/>
      <c r="E48" s="196"/>
      <c r="F48" s="196"/>
      <c r="G48" s="197"/>
      <c r="H48" s="201"/>
      <c r="I48" s="202"/>
      <c r="J48" s="202"/>
      <c r="K48" s="202"/>
      <c r="L48" s="202"/>
      <c r="M48" s="203"/>
      <c r="T48" s="342" t="s">
        <v>23</v>
      </c>
      <c r="U48" s="343"/>
      <c r="V48" s="344"/>
      <c r="W48" s="345">
        <v>1000000</v>
      </c>
      <c r="X48" s="346"/>
      <c r="Y48" s="347"/>
    </row>
    <row r="49" spans="3:26" s="92" customFormat="1" ht="15.75" customHeight="1">
      <c r="C49" s="330" t="s">
        <v>106</v>
      </c>
      <c r="D49" s="331"/>
      <c r="E49" s="331"/>
      <c r="F49" s="331"/>
      <c r="G49" s="332"/>
      <c r="H49" s="198">
        <v>500000</v>
      </c>
      <c r="I49" s="199"/>
      <c r="J49" s="199"/>
      <c r="K49" s="199"/>
      <c r="L49" s="199"/>
      <c r="M49" s="200"/>
      <c r="T49" s="336" t="s">
        <v>3</v>
      </c>
      <c r="U49" s="337"/>
      <c r="V49" s="338"/>
      <c r="W49" s="339">
        <f ca="1">SUM(W48:Y49)</f>
        <v>1000000</v>
      </c>
      <c r="X49" s="340"/>
      <c r="Y49" s="341"/>
    </row>
    <row r="50" spans="3:26" s="92" customFormat="1" ht="15.75" customHeight="1" thickBot="1">
      <c r="C50" s="333"/>
      <c r="D50" s="334"/>
      <c r="E50" s="334"/>
      <c r="F50" s="334"/>
      <c r="G50" s="335"/>
      <c r="H50" s="201"/>
      <c r="I50" s="202"/>
      <c r="J50" s="202"/>
      <c r="K50" s="202"/>
      <c r="L50" s="202"/>
      <c r="M50" s="203"/>
    </row>
    <row r="51" spans="3:26">
      <c r="C51" s="192" t="s">
        <v>21</v>
      </c>
      <c r="D51" s="193"/>
      <c r="E51" s="193"/>
      <c r="F51" s="193"/>
      <c r="G51" s="194"/>
      <c r="H51" s="198">
        <v>1000000</v>
      </c>
      <c r="I51" s="199"/>
      <c r="J51" s="199"/>
      <c r="K51" s="199"/>
      <c r="L51" s="199"/>
      <c r="M51" s="200"/>
    </row>
    <row r="52" spans="3:26" ht="15.75" thickBot="1">
      <c r="C52" s="195"/>
      <c r="D52" s="196"/>
      <c r="E52" s="196"/>
      <c r="F52" s="196"/>
      <c r="G52" s="197"/>
      <c r="H52" s="201"/>
      <c r="I52" s="202"/>
      <c r="J52" s="202"/>
      <c r="K52" s="202"/>
      <c r="L52" s="202"/>
      <c r="M52" s="203"/>
    </row>
    <row r="53" spans="3:26" ht="15.75" customHeight="1">
      <c r="C53" s="192" t="s">
        <v>22</v>
      </c>
      <c r="D53" s="193"/>
      <c r="E53" s="193"/>
      <c r="F53" s="193"/>
      <c r="G53" s="194"/>
      <c r="H53" s="198">
        <f>H45-H47+H49-H51</f>
        <v>3747145</v>
      </c>
      <c r="I53" s="199"/>
      <c r="J53" s="199"/>
      <c r="K53" s="199"/>
      <c r="L53" s="199"/>
      <c r="M53" s="200"/>
      <c r="P53" s="308" t="s">
        <v>96</v>
      </c>
      <c r="Q53" s="309"/>
      <c r="R53" s="309"/>
      <c r="S53" s="309"/>
      <c r="T53" s="310"/>
      <c r="U53" s="259">
        <v>1000000</v>
      </c>
      <c r="V53" s="260"/>
      <c r="W53" s="260"/>
      <c r="X53" s="260"/>
      <c r="Y53" s="260"/>
      <c r="Z53" s="261"/>
    </row>
    <row r="54" spans="3:26" ht="15.75" customHeight="1" thickBot="1">
      <c r="C54" s="195"/>
      <c r="D54" s="196"/>
      <c r="E54" s="196"/>
      <c r="F54" s="196"/>
      <c r="G54" s="197"/>
      <c r="H54" s="201"/>
      <c r="I54" s="202"/>
      <c r="J54" s="202"/>
      <c r="K54" s="202"/>
      <c r="L54" s="202"/>
      <c r="M54" s="203"/>
      <c r="P54" s="311"/>
      <c r="Q54" s="312"/>
      <c r="R54" s="312"/>
      <c r="S54" s="312"/>
      <c r="T54" s="313"/>
      <c r="U54" s="262"/>
      <c r="V54" s="263"/>
      <c r="W54" s="263"/>
      <c r="X54" s="263"/>
      <c r="Y54" s="263"/>
      <c r="Z54" s="264"/>
    </row>
    <row r="55" spans="3:26" ht="15.75" customHeight="1" thickBot="1">
      <c r="C55" s="10"/>
      <c r="D55" s="10"/>
      <c r="E55" s="10"/>
      <c r="F55" s="10"/>
      <c r="G55" s="10"/>
      <c r="H55" s="10"/>
      <c r="I55" s="10"/>
      <c r="J55" s="10"/>
      <c r="K55" s="10"/>
      <c r="P55" s="314" t="s">
        <v>79</v>
      </c>
      <c r="Q55" s="315"/>
      <c r="R55" s="315"/>
      <c r="S55" s="315"/>
      <c r="T55" s="316"/>
      <c r="U55" s="259">
        <v>1000000</v>
      </c>
      <c r="V55" s="260"/>
      <c r="W55" s="260"/>
      <c r="X55" s="260"/>
      <c r="Y55" s="260"/>
      <c r="Z55" s="261"/>
    </row>
    <row r="56" spans="3:26" ht="15.75" customHeight="1" thickBot="1">
      <c r="C56" s="113" t="s">
        <v>15</v>
      </c>
      <c r="D56" s="114"/>
      <c r="E56" s="114"/>
      <c r="F56" s="114"/>
      <c r="G56" s="115"/>
      <c r="H56" s="225"/>
      <c r="I56" s="226"/>
      <c r="J56" s="226"/>
      <c r="K56" s="226"/>
      <c r="L56" s="226"/>
      <c r="M56" s="227"/>
      <c r="P56" s="317"/>
      <c r="Q56" s="318"/>
      <c r="R56" s="318"/>
      <c r="S56" s="318"/>
      <c r="T56" s="319"/>
      <c r="U56" s="262"/>
      <c r="V56" s="263"/>
      <c r="W56" s="263"/>
      <c r="X56" s="263"/>
      <c r="Y56" s="263"/>
      <c r="Z56" s="264"/>
    </row>
    <row r="57" spans="3:26" ht="15.75" customHeight="1" thickBot="1">
      <c r="C57" s="116"/>
      <c r="D57" s="117"/>
      <c r="E57" s="117"/>
      <c r="F57" s="117"/>
      <c r="G57" s="118"/>
      <c r="H57" s="228"/>
      <c r="I57" s="229"/>
      <c r="J57" s="229"/>
      <c r="K57" s="229"/>
      <c r="L57" s="229"/>
      <c r="M57" s="230"/>
      <c r="P57" s="265" t="s">
        <v>80</v>
      </c>
      <c r="Q57" s="266"/>
      <c r="R57" s="266"/>
      <c r="S57" s="266"/>
      <c r="T57" s="267"/>
      <c r="U57" s="259">
        <v>0</v>
      </c>
      <c r="V57" s="260"/>
      <c r="W57" s="260"/>
      <c r="X57" s="260"/>
      <c r="Y57" s="260"/>
      <c r="Z57" s="261"/>
    </row>
    <row r="58" spans="3:26" ht="15.75" customHeight="1" thickBot="1">
      <c r="C58" s="113" t="s">
        <v>16</v>
      </c>
      <c r="D58" s="114"/>
      <c r="E58" s="114"/>
      <c r="F58" s="114"/>
      <c r="G58" s="115"/>
      <c r="H58" s="225"/>
      <c r="I58" s="226"/>
      <c r="J58" s="226"/>
      <c r="K58" s="226"/>
      <c r="L58" s="226"/>
      <c r="M58" s="227"/>
      <c r="P58" s="268"/>
      <c r="Q58" s="269"/>
      <c r="R58" s="269"/>
      <c r="S58" s="269"/>
      <c r="T58" s="270"/>
      <c r="U58" s="262"/>
      <c r="V58" s="263"/>
      <c r="W58" s="263"/>
      <c r="X58" s="263"/>
      <c r="Y58" s="263"/>
      <c r="Z58" s="264"/>
    </row>
    <row r="59" spans="3:26" ht="15.75" thickBot="1">
      <c r="C59" s="116"/>
      <c r="D59" s="117"/>
      <c r="E59" s="117"/>
      <c r="F59" s="117"/>
      <c r="G59" s="118"/>
      <c r="H59" s="228"/>
      <c r="I59" s="229"/>
      <c r="J59" s="229"/>
      <c r="K59" s="229"/>
      <c r="L59" s="229"/>
      <c r="M59" s="230"/>
    </row>
    <row r="60" spans="3:26" ht="15" customHeight="1"/>
    <row r="61" spans="3:26" ht="15.75" customHeight="1"/>
  </sheetData>
  <mergeCells count="72">
    <mergeCell ref="V44:Y44"/>
    <mergeCell ref="F40:Y41"/>
    <mergeCell ref="T49:V49"/>
    <mergeCell ref="W49:Y49"/>
    <mergeCell ref="C49:G50"/>
    <mergeCell ref="H49:M50"/>
    <mergeCell ref="C47:G48"/>
    <mergeCell ref="H47:M48"/>
    <mergeCell ref="N44:Q44"/>
    <mergeCell ref="R44:U44"/>
    <mergeCell ref="T47:Y47"/>
    <mergeCell ref="T48:V48"/>
    <mergeCell ref="W48:Y48"/>
    <mergeCell ref="B1:AA1"/>
    <mergeCell ref="T2:AA2"/>
    <mergeCell ref="V42:Y42"/>
    <mergeCell ref="V43:Y43"/>
    <mergeCell ref="C43:E43"/>
    <mergeCell ref="F43:I43"/>
    <mergeCell ref="J43:M43"/>
    <mergeCell ref="N43:Q43"/>
    <mergeCell ref="R43:U43"/>
    <mergeCell ref="AA43:AB43"/>
    <mergeCell ref="F42:I42"/>
    <mergeCell ref="J42:M42"/>
    <mergeCell ref="N42:Q42"/>
    <mergeCell ref="R42:U42"/>
    <mergeCell ref="AA42:AB42"/>
    <mergeCell ref="E38:F38"/>
    <mergeCell ref="C58:G59"/>
    <mergeCell ref="H58:M59"/>
    <mergeCell ref="P57:T58"/>
    <mergeCell ref="U57:Z58"/>
    <mergeCell ref="C53:G54"/>
    <mergeCell ref="H53:M54"/>
    <mergeCell ref="P53:T54"/>
    <mergeCell ref="U53:Z54"/>
    <mergeCell ref="C56:G57"/>
    <mergeCell ref="H56:M57"/>
    <mergeCell ref="P55:T56"/>
    <mergeCell ref="U55:Z56"/>
    <mergeCell ref="C51:G52"/>
    <mergeCell ref="H51:M52"/>
    <mergeCell ref="C44:E44"/>
    <mergeCell ref="F44:I44"/>
    <mergeCell ref="J44:M44"/>
    <mergeCell ref="C45:G46"/>
    <mergeCell ref="H45:M46"/>
    <mergeCell ref="O38:P38"/>
    <mergeCell ref="X38:Z38"/>
    <mergeCell ref="M38:N38"/>
    <mergeCell ref="H37:I37"/>
    <mergeCell ref="P37:S37"/>
    <mergeCell ref="X37:Y37"/>
    <mergeCell ref="T37:W37"/>
    <mergeCell ref="B37:E37"/>
    <mergeCell ref="F37:G37"/>
    <mergeCell ref="N37:O37"/>
    <mergeCell ref="J37:M37"/>
    <mergeCell ref="Z37:AA37"/>
    <mergeCell ref="Z4:AA4"/>
    <mergeCell ref="H4:I4"/>
    <mergeCell ref="B2:I2"/>
    <mergeCell ref="P4:S4"/>
    <mergeCell ref="P2:S2"/>
    <mergeCell ref="X4:Y4"/>
    <mergeCell ref="B4:E4"/>
    <mergeCell ref="F4:G4"/>
    <mergeCell ref="N4:O4"/>
    <mergeCell ref="J4:M4"/>
    <mergeCell ref="J2:O2"/>
    <mergeCell ref="T4:W4"/>
  </mergeCells>
  <printOptions horizontalCentered="1" verticalCentered="1"/>
  <pageMargins left="0.2" right="0.45" top="0.2" bottom="0.2" header="0.31496062992125984" footer="0.31496062992125984"/>
  <pageSetup paperSize="9" orientation="landscape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B58"/>
  <sheetViews>
    <sheetView rightToLeft="1" zoomScale="110" zoomScaleNormal="110" workbookViewId="0">
      <pane ySplit="4" topLeftCell="A39" activePane="bottomLeft" state="frozen"/>
      <selection pane="bottomLeft" activeCell="F44" sqref="F44:I44"/>
    </sheetView>
  </sheetViews>
  <sheetFormatPr defaultRowHeight="15"/>
  <cols>
    <col min="2" max="9" width="3.85546875" bestFit="1" customWidth="1"/>
    <col min="10" max="10" width="4.5703125" bestFit="1" customWidth="1"/>
    <col min="11" max="27" width="3.85546875" bestFit="1" customWidth="1"/>
  </cols>
  <sheetData>
    <row r="1" spans="2:21" ht="16.5" customHeight="1" thickBot="1">
      <c r="B1" s="137" t="s">
        <v>121</v>
      </c>
      <c r="C1" s="138"/>
      <c r="D1" s="138"/>
      <c r="E1" s="138"/>
      <c r="F1" s="138"/>
      <c r="G1" s="138"/>
      <c r="H1" s="138"/>
      <c r="I1" s="138"/>
      <c r="J1" s="138"/>
      <c r="K1" s="138"/>
      <c r="L1" s="138"/>
      <c r="M1" s="138"/>
      <c r="N1" s="138"/>
      <c r="O1" s="138"/>
      <c r="P1" s="138"/>
      <c r="Q1" s="138"/>
      <c r="R1" s="138"/>
      <c r="S1" s="138"/>
      <c r="T1" s="138"/>
      <c r="U1" s="139"/>
    </row>
    <row r="2" spans="2:21" ht="15.75" thickBot="1">
      <c r="B2" s="154" t="s">
        <v>6</v>
      </c>
      <c r="C2" s="162"/>
      <c r="D2" s="162"/>
      <c r="E2" s="155"/>
      <c r="F2" s="154" t="s">
        <v>4</v>
      </c>
      <c r="G2" s="162"/>
      <c r="H2" s="162"/>
      <c r="I2" s="155"/>
      <c r="J2" s="154" t="s">
        <v>18</v>
      </c>
      <c r="K2" s="162"/>
      <c r="L2" s="162"/>
      <c r="M2" s="162"/>
      <c r="N2" s="162"/>
      <c r="O2" s="155"/>
      <c r="P2" s="154" t="s">
        <v>104</v>
      </c>
      <c r="Q2" s="162"/>
      <c r="R2" s="162"/>
      <c r="S2" s="162"/>
      <c r="T2" s="162"/>
      <c r="U2" s="155"/>
    </row>
    <row r="3" spans="2:21" ht="15.75" thickBot="1">
      <c r="B3" s="86" t="s">
        <v>0</v>
      </c>
      <c r="C3" s="87" t="s">
        <v>1</v>
      </c>
      <c r="D3" s="86" t="s">
        <v>0</v>
      </c>
      <c r="E3" s="87" t="s">
        <v>1</v>
      </c>
      <c r="F3" s="86" t="s">
        <v>0</v>
      </c>
      <c r="G3" s="87" t="s">
        <v>1</v>
      </c>
      <c r="H3" s="45" t="s">
        <v>0</v>
      </c>
      <c r="I3" s="46" t="s">
        <v>1</v>
      </c>
      <c r="J3" s="45" t="s">
        <v>0</v>
      </c>
      <c r="K3" s="48" t="s">
        <v>1</v>
      </c>
      <c r="L3" s="47" t="s">
        <v>0</v>
      </c>
      <c r="M3" s="46" t="s">
        <v>1</v>
      </c>
      <c r="N3" s="45" t="s">
        <v>0</v>
      </c>
      <c r="O3" s="46" t="s">
        <v>1</v>
      </c>
      <c r="P3" s="45" t="s">
        <v>0</v>
      </c>
      <c r="Q3" s="46" t="s">
        <v>1</v>
      </c>
      <c r="R3" s="45" t="s">
        <v>0</v>
      </c>
      <c r="S3" s="46" t="s">
        <v>1</v>
      </c>
      <c r="T3" s="45" t="s">
        <v>0</v>
      </c>
      <c r="U3" s="46" t="s">
        <v>1</v>
      </c>
    </row>
    <row r="4" spans="2:21" ht="13.5" customHeight="1" thickBot="1">
      <c r="B4" s="154" t="s">
        <v>77</v>
      </c>
      <c r="C4" s="162"/>
      <c r="D4" s="162"/>
      <c r="E4" s="155"/>
      <c r="F4" s="154" t="s">
        <v>77</v>
      </c>
      <c r="G4" s="162"/>
      <c r="H4" s="162"/>
      <c r="I4" s="155"/>
      <c r="J4" s="154" t="s">
        <v>77</v>
      </c>
      <c r="K4" s="162"/>
      <c r="L4" s="162"/>
      <c r="M4" s="155"/>
      <c r="N4" s="271" t="s">
        <v>58</v>
      </c>
      <c r="O4" s="258"/>
      <c r="P4" s="154" t="s">
        <v>77</v>
      </c>
      <c r="Q4" s="162"/>
      <c r="R4" s="162"/>
      <c r="S4" s="155"/>
      <c r="T4" s="154" t="s">
        <v>85</v>
      </c>
      <c r="U4" s="155"/>
    </row>
    <row r="5" spans="2:21">
      <c r="B5" s="67">
        <v>4017</v>
      </c>
      <c r="C5" s="68">
        <v>126</v>
      </c>
      <c r="D5" s="69">
        <v>4057</v>
      </c>
      <c r="E5" s="70">
        <v>130</v>
      </c>
      <c r="F5" s="67">
        <v>4096</v>
      </c>
      <c r="G5" s="68">
        <v>105</v>
      </c>
      <c r="H5" s="69">
        <v>4169</v>
      </c>
      <c r="I5" s="70">
        <v>150</v>
      </c>
      <c r="J5" s="67">
        <v>4230</v>
      </c>
      <c r="K5" s="68">
        <v>145</v>
      </c>
      <c r="L5" s="69">
        <v>4308</v>
      </c>
      <c r="M5" s="68">
        <v>168</v>
      </c>
      <c r="N5" s="69">
        <v>4292</v>
      </c>
      <c r="O5" s="70">
        <v>240</v>
      </c>
      <c r="P5" s="67">
        <v>4355</v>
      </c>
      <c r="Q5" s="68">
        <v>90</v>
      </c>
      <c r="R5" s="69">
        <v>4381</v>
      </c>
      <c r="S5" s="68">
        <v>145</v>
      </c>
      <c r="T5" s="69">
        <v>4369</v>
      </c>
      <c r="U5" s="70">
        <v>154</v>
      </c>
    </row>
    <row r="6" spans="2:21">
      <c r="B6" s="71">
        <v>4020</v>
      </c>
      <c r="C6" s="72">
        <v>35</v>
      </c>
      <c r="D6" s="73">
        <v>4058</v>
      </c>
      <c r="E6" s="74">
        <v>120</v>
      </c>
      <c r="F6" s="71">
        <v>4099</v>
      </c>
      <c r="G6" s="72">
        <v>105</v>
      </c>
      <c r="H6" s="73">
        <v>4098</v>
      </c>
      <c r="I6" s="74">
        <v>65</v>
      </c>
      <c r="J6" s="71">
        <v>4231</v>
      </c>
      <c r="K6" s="72">
        <v>95</v>
      </c>
      <c r="L6" s="73">
        <v>4302</v>
      </c>
      <c r="M6" s="72">
        <v>154</v>
      </c>
      <c r="N6" s="73">
        <v>0</v>
      </c>
      <c r="O6" s="74">
        <v>0</v>
      </c>
      <c r="P6" s="71">
        <v>4337</v>
      </c>
      <c r="Q6" s="72">
        <v>105</v>
      </c>
      <c r="R6" s="73">
        <v>4376</v>
      </c>
      <c r="S6" s="72">
        <v>120</v>
      </c>
      <c r="T6" s="73">
        <v>4370</v>
      </c>
      <c r="U6" s="74">
        <v>154</v>
      </c>
    </row>
    <row r="7" spans="2:21">
      <c r="B7" s="71">
        <v>4021</v>
      </c>
      <c r="C7" s="72">
        <v>35</v>
      </c>
      <c r="D7" s="73">
        <v>4055</v>
      </c>
      <c r="E7" s="74">
        <v>140</v>
      </c>
      <c r="F7" s="71">
        <v>4100</v>
      </c>
      <c r="G7" s="72">
        <v>100</v>
      </c>
      <c r="H7" s="73">
        <v>4127</v>
      </c>
      <c r="I7" s="74">
        <v>20</v>
      </c>
      <c r="J7" s="71">
        <v>4232</v>
      </c>
      <c r="K7" s="72">
        <v>160</v>
      </c>
      <c r="L7" s="73">
        <v>4344</v>
      </c>
      <c r="M7" s="72">
        <v>115</v>
      </c>
      <c r="N7" s="73">
        <v>0</v>
      </c>
      <c r="O7" s="74">
        <v>0</v>
      </c>
      <c r="P7" s="71">
        <v>4390</v>
      </c>
      <c r="Q7" s="72">
        <v>115</v>
      </c>
      <c r="R7" s="73">
        <v>4422</v>
      </c>
      <c r="S7" s="72">
        <v>156</v>
      </c>
      <c r="T7" s="73">
        <v>4371</v>
      </c>
      <c r="U7" s="74">
        <v>161</v>
      </c>
    </row>
    <row r="8" spans="2:21">
      <c r="B8" s="71">
        <v>4019</v>
      </c>
      <c r="C8" s="72">
        <v>126</v>
      </c>
      <c r="D8" s="73">
        <v>4004</v>
      </c>
      <c r="E8" s="74">
        <v>155</v>
      </c>
      <c r="F8" s="71">
        <v>4126</v>
      </c>
      <c r="G8" s="72">
        <v>105</v>
      </c>
      <c r="H8" s="73">
        <v>4178</v>
      </c>
      <c r="I8" s="74">
        <v>122</v>
      </c>
      <c r="J8" s="71">
        <v>4233</v>
      </c>
      <c r="K8" s="72">
        <v>140</v>
      </c>
      <c r="L8" s="73">
        <v>4301</v>
      </c>
      <c r="M8" s="72">
        <v>49</v>
      </c>
      <c r="N8" s="73">
        <v>0</v>
      </c>
      <c r="O8" s="74">
        <v>0</v>
      </c>
      <c r="P8" s="71">
        <v>4369</v>
      </c>
      <c r="Q8" s="72">
        <v>154</v>
      </c>
      <c r="R8" s="73">
        <v>4445</v>
      </c>
      <c r="S8" s="72">
        <v>165</v>
      </c>
      <c r="T8" s="73">
        <v>0</v>
      </c>
      <c r="U8" s="74">
        <v>0</v>
      </c>
    </row>
    <row r="9" spans="2:21">
      <c r="B9" s="71">
        <v>3982</v>
      </c>
      <c r="C9" s="72">
        <v>130</v>
      </c>
      <c r="D9" s="73">
        <v>4080</v>
      </c>
      <c r="E9" s="74">
        <v>100</v>
      </c>
      <c r="F9" s="71">
        <v>4070</v>
      </c>
      <c r="G9" s="72">
        <v>100</v>
      </c>
      <c r="H9" s="73">
        <v>4175</v>
      </c>
      <c r="I9" s="74">
        <v>140</v>
      </c>
      <c r="J9" s="71">
        <v>4226</v>
      </c>
      <c r="K9" s="72">
        <v>204</v>
      </c>
      <c r="L9" s="73">
        <v>4331</v>
      </c>
      <c r="M9" s="72">
        <v>130</v>
      </c>
      <c r="N9" s="73">
        <v>0</v>
      </c>
      <c r="O9" s="74">
        <v>0</v>
      </c>
      <c r="P9" s="71">
        <v>4371</v>
      </c>
      <c r="Q9" s="72">
        <v>161</v>
      </c>
      <c r="R9" s="73">
        <v>4447</v>
      </c>
      <c r="S9" s="72">
        <v>145</v>
      </c>
      <c r="T9" s="73">
        <v>0</v>
      </c>
      <c r="U9" s="74">
        <v>0</v>
      </c>
    </row>
    <row r="10" spans="2:21">
      <c r="B10" s="71">
        <v>3993</v>
      </c>
      <c r="C10" s="72">
        <v>80</v>
      </c>
      <c r="D10" s="73">
        <v>4041</v>
      </c>
      <c r="E10" s="74">
        <v>154</v>
      </c>
      <c r="F10" s="71">
        <v>4112</v>
      </c>
      <c r="G10" s="72">
        <v>130</v>
      </c>
      <c r="H10" s="73">
        <v>4168</v>
      </c>
      <c r="I10" s="74">
        <v>160</v>
      </c>
      <c r="J10" s="71">
        <v>4227</v>
      </c>
      <c r="K10" s="72">
        <v>192</v>
      </c>
      <c r="L10" s="73">
        <v>4332</v>
      </c>
      <c r="M10" s="72">
        <v>140</v>
      </c>
      <c r="N10" s="73">
        <v>0</v>
      </c>
      <c r="O10" s="74">
        <v>0</v>
      </c>
      <c r="P10" s="71">
        <v>4392</v>
      </c>
      <c r="Q10" s="72">
        <v>135</v>
      </c>
      <c r="R10" s="73">
        <v>4421</v>
      </c>
      <c r="S10" s="72">
        <v>162</v>
      </c>
      <c r="T10" s="73">
        <v>0</v>
      </c>
      <c r="U10" s="74">
        <v>0</v>
      </c>
    </row>
    <row r="11" spans="2:21">
      <c r="B11" s="71">
        <v>3970</v>
      </c>
      <c r="C11" s="72">
        <v>122</v>
      </c>
      <c r="D11" s="73">
        <v>4085</v>
      </c>
      <c r="E11" s="74">
        <v>104</v>
      </c>
      <c r="F11" s="71">
        <v>4081</v>
      </c>
      <c r="G11" s="72">
        <v>132</v>
      </c>
      <c r="H11" s="73">
        <v>4189</v>
      </c>
      <c r="I11" s="74">
        <v>115</v>
      </c>
      <c r="J11" s="71">
        <v>4248</v>
      </c>
      <c r="K11" s="72">
        <v>155</v>
      </c>
      <c r="L11" s="73">
        <v>4333</v>
      </c>
      <c r="M11" s="72">
        <v>140</v>
      </c>
      <c r="N11" s="73">
        <v>0</v>
      </c>
      <c r="O11" s="74">
        <v>0</v>
      </c>
      <c r="P11" s="71">
        <v>4389</v>
      </c>
      <c r="Q11" s="72">
        <v>150</v>
      </c>
      <c r="R11" s="73">
        <v>0</v>
      </c>
      <c r="S11" s="72">
        <v>0</v>
      </c>
      <c r="T11" s="73">
        <v>0</v>
      </c>
      <c r="U11" s="74">
        <v>0</v>
      </c>
    </row>
    <row r="12" spans="2:21">
      <c r="B12" s="71">
        <v>3976</v>
      </c>
      <c r="C12" s="72">
        <v>150</v>
      </c>
      <c r="D12" s="73">
        <v>4086</v>
      </c>
      <c r="E12" s="74">
        <v>132</v>
      </c>
      <c r="F12" s="71">
        <v>4116</v>
      </c>
      <c r="G12" s="72">
        <v>150</v>
      </c>
      <c r="H12" s="73">
        <v>4194</v>
      </c>
      <c r="I12" s="74">
        <v>125</v>
      </c>
      <c r="J12" s="71">
        <v>4250</v>
      </c>
      <c r="K12" s="72">
        <v>145</v>
      </c>
      <c r="L12" s="73">
        <v>4318</v>
      </c>
      <c r="M12" s="72">
        <v>105</v>
      </c>
      <c r="N12" s="73">
        <v>0</v>
      </c>
      <c r="O12" s="74">
        <v>0</v>
      </c>
      <c r="P12" s="71">
        <v>4383</v>
      </c>
      <c r="Q12" s="72">
        <v>85</v>
      </c>
      <c r="R12" s="73">
        <v>0</v>
      </c>
      <c r="S12" s="72">
        <v>0</v>
      </c>
      <c r="T12" s="73">
        <v>0</v>
      </c>
      <c r="U12" s="74">
        <v>0</v>
      </c>
    </row>
    <row r="13" spans="2:21">
      <c r="B13" s="71">
        <v>3992</v>
      </c>
      <c r="C13" s="72">
        <v>119</v>
      </c>
      <c r="D13" s="73">
        <v>4066</v>
      </c>
      <c r="E13" s="74">
        <v>125</v>
      </c>
      <c r="F13" s="71">
        <v>4118</v>
      </c>
      <c r="G13" s="72">
        <v>126</v>
      </c>
      <c r="H13" s="73">
        <v>4190</v>
      </c>
      <c r="I13" s="74">
        <v>165</v>
      </c>
      <c r="J13" s="71">
        <v>4255</v>
      </c>
      <c r="K13" s="72">
        <v>126</v>
      </c>
      <c r="L13" s="73">
        <v>4319</v>
      </c>
      <c r="M13" s="72">
        <v>120</v>
      </c>
      <c r="N13" s="73">
        <v>0</v>
      </c>
      <c r="O13" s="74">
        <v>0</v>
      </c>
      <c r="P13" s="71">
        <v>4347</v>
      </c>
      <c r="Q13" s="72">
        <v>150</v>
      </c>
      <c r="R13" s="73">
        <v>0</v>
      </c>
      <c r="S13" s="72">
        <v>0</v>
      </c>
      <c r="T13" s="73">
        <v>0</v>
      </c>
      <c r="U13" s="74">
        <v>0</v>
      </c>
    </row>
    <row r="14" spans="2:21">
      <c r="B14" s="71">
        <v>3978</v>
      </c>
      <c r="C14" s="72">
        <v>160</v>
      </c>
      <c r="D14" s="73">
        <v>4071</v>
      </c>
      <c r="E14" s="74">
        <v>100</v>
      </c>
      <c r="F14" s="71">
        <v>4123</v>
      </c>
      <c r="G14" s="72">
        <v>155</v>
      </c>
      <c r="H14" s="73">
        <v>4188</v>
      </c>
      <c r="I14" s="74">
        <v>100</v>
      </c>
      <c r="J14" s="71">
        <v>4285</v>
      </c>
      <c r="K14" s="72">
        <v>120</v>
      </c>
      <c r="L14" s="73">
        <v>4309</v>
      </c>
      <c r="M14" s="72">
        <v>161</v>
      </c>
      <c r="N14" s="73">
        <v>0</v>
      </c>
      <c r="O14" s="74">
        <v>0</v>
      </c>
      <c r="P14" s="71">
        <v>4399</v>
      </c>
      <c r="Q14" s="72">
        <v>185</v>
      </c>
      <c r="R14" s="73">
        <v>0</v>
      </c>
      <c r="S14" s="72">
        <v>0</v>
      </c>
      <c r="T14" s="73">
        <v>0</v>
      </c>
      <c r="U14" s="74">
        <v>0</v>
      </c>
    </row>
    <row r="15" spans="2:21">
      <c r="B15" s="71">
        <v>3974</v>
      </c>
      <c r="C15" s="72">
        <v>108</v>
      </c>
      <c r="D15" s="73">
        <v>4049</v>
      </c>
      <c r="E15" s="74">
        <v>95</v>
      </c>
      <c r="F15" s="71">
        <v>4107</v>
      </c>
      <c r="G15" s="72">
        <v>85</v>
      </c>
      <c r="H15" s="73">
        <v>4198</v>
      </c>
      <c r="I15" s="74">
        <v>145</v>
      </c>
      <c r="J15" s="71">
        <v>4256</v>
      </c>
      <c r="K15" s="72">
        <v>126</v>
      </c>
      <c r="L15" s="73">
        <v>4340</v>
      </c>
      <c r="M15" s="72">
        <v>108</v>
      </c>
      <c r="N15" s="73">
        <v>0</v>
      </c>
      <c r="O15" s="74">
        <v>0</v>
      </c>
      <c r="P15" s="71">
        <v>4394</v>
      </c>
      <c r="Q15" s="72">
        <v>135</v>
      </c>
      <c r="R15" s="73">
        <v>0</v>
      </c>
      <c r="S15" s="72">
        <v>0</v>
      </c>
      <c r="T15" s="73">
        <v>0</v>
      </c>
      <c r="U15" s="74">
        <v>0</v>
      </c>
    </row>
    <row r="16" spans="2:21">
      <c r="B16" s="71">
        <v>3975</v>
      </c>
      <c r="C16" s="72">
        <v>140</v>
      </c>
      <c r="D16" s="73">
        <v>3988</v>
      </c>
      <c r="E16" s="74">
        <v>160</v>
      </c>
      <c r="F16" s="71">
        <v>4117</v>
      </c>
      <c r="G16" s="72">
        <v>140</v>
      </c>
      <c r="H16" s="73">
        <v>4174</v>
      </c>
      <c r="I16" s="74">
        <v>160</v>
      </c>
      <c r="J16" s="71">
        <v>4251</v>
      </c>
      <c r="K16" s="72">
        <v>135</v>
      </c>
      <c r="L16" s="73">
        <v>4352</v>
      </c>
      <c r="M16" s="72">
        <v>147</v>
      </c>
      <c r="N16" s="73">
        <v>0</v>
      </c>
      <c r="O16" s="74">
        <v>0</v>
      </c>
      <c r="P16" s="71">
        <v>4353</v>
      </c>
      <c r="Q16" s="72">
        <v>135</v>
      </c>
      <c r="R16" s="73">
        <v>0</v>
      </c>
      <c r="S16" s="72">
        <v>0</v>
      </c>
      <c r="T16" s="73">
        <v>0</v>
      </c>
      <c r="U16" s="74">
        <v>0</v>
      </c>
    </row>
    <row r="17" spans="2:21">
      <c r="B17" s="71">
        <v>4009</v>
      </c>
      <c r="C17" s="72">
        <v>135</v>
      </c>
      <c r="D17" s="73">
        <v>4065</v>
      </c>
      <c r="E17" s="74">
        <v>110</v>
      </c>
      <c r="F17" s="71">
        <v>4141</v>
      </c>
      <c r="G17" s="72">
        <v>160</v>
      </c>
      <c r="H17" s="73">
        <v>4199</v>
      </c>
      <c r="I17" s="74">
        <v>135</v>
      </c>
      <c r="J17" s="71">
        <v>4253</v>
      </c>
      <c r="K17" s="72">
        <v>155</v>
      </c>
      <c r="L17" s="73">
        <v>4366</v>
      </c>
      <c r="M17" s="72">
        <v>204</v>
      </c>
      <c r="N17" s="73">
        <v>0</v>
      </c>
      <c r="O17" s="74">
        <v>0</v>
      </c>
      <c r="P17" s="71">
        <v>4414</v>
      </c>
      <c r="Q17" s="72">
        <v>95</v>
      </c>
      <c r="R17" s="73">
        <v>0</v>
      </c>
      <c r="S17" s="72">
        <v>0</v>
      </c>
      <c r="T17" s="73">
        <v>0</v>
      </c>
      <c r="U17" s="74">
        <v>0</v>
      </c>
    </row>
    <row r="18" spans="2:21">
      <c r="B18" s="71">
        <v>3968</v>
      </c>
      <c r="C18" s="72">
        <v>105</v>
      </c>
      <c r="D18" s="73">
        <v>4002</v>
      </c>
      <c r="E18" s="74">
        <v>155</v>
      </c>
      <c r="F18" s="71">
        <v>4115</v>
      </c>
      <c r="G18" s="72">
        <v>110</v>
      </c>
      <c r="H18" s="73">
        <v>4191</v>
      </c>
      <c r="I18" s="74">
        <v>92</v>
      </c>
      <c r="J18" s="71">
        <v>4257</v>
      </c>
      <c r="K18" s="72">
        <v>168</v>
      </c>
      <c r="L18" s="73">
        <v>4325</v>
      </c>
      <c r="M18" s="72">
        <v>165</v>
      </c>
      <c r="N18" s="73">
        <v>0</v>
      </c>
      <c r="O18" s="74">
        <v>0</v>
      </c>
      <c r="P18" s="71">
        <v>4398</v>
      </c>
      <c r="Q18" s="72">
        <v>175</v>
      </c>
      <c r="R18" s="73">
        <v>0</v>
      </c>
      <c r="S18" s="72">
        <v>0</v>
      </c>
      <c r="T18" s="73">
        <v>0</v>
      </c>
      <c r="U18" s="74">
        <v>0</v>
      </c>
    </row>
    <row r="19" spans="2:21">
      <c r="B19" s="71">
        <v>3985</v>
      </c>
      <c r="C19" s="72">
        <v>150</v>
      </c>
      <c r="D19" s="73">
        <v>4068</v>
      </c>
      <c r="E19" s="74">
        <v>135</v>
      </c>
      <c r="F19" s="71">
        <v>4139</v>
      </c>
      <c r="G19" s="72">
        <v>168</v>
      </c>
      <c r="H19" s="73">
        <v>4203</v>
      </c>
      <c r="I19" s="74">
        <v>252</v>
      </c>
      <c r="J19" s="71">
        <v>4259</v>
      </c>
      <c r="K19" s="72">
        <v>91</v>
      </c>
      <c r="L19" s="73">
        <v>4348</v>
      </c>
      <c r="M19" s="72">
        <v>126</v>
      </c>
      <c r="N19" s="73">
        <v>0</v>
      </c>
      <c r="O19" s="74">
        <v>0</v>
      </c>
      <c r="P19" s="71">
        <v>4412</v>
      </c>
      <c r="Q19" s="72">
        <v>80</v>
      </c>
      <c r="R19" s="73">
        <v>0</v>
      </c>
      <c r="S19" s="72">
        <v>0</v>
      </c>
      <c r="T19" s="73">
        <v>0</v>
      </c>
      <c r="U19" s="74">
        <v>0</v>
      </c>
    </row>
    <row r="20" spans="2:21">
      <c r="B20" s="71">
        <v>4008</v>
      </c>
      <c r="C20" s="72">
        <v>140</v>
      </c>
      <c r="D20" s="73">
        <v>4102</v>
      </c>
      <c r="E20" s="74">
        <v>130</v>
      </c>
      <c r="F20" s="71">
        <v>4160</v>
      </c>
      <c r="G20" s="72">
        <v>77</v>
      </c>
      <c r="H20" s="73">
        <v>4200</v>
      </c>
      <c r="I20" s="74">
        <v>125</v>
      </c>
      <c r="J20" s="71">
        <v>4264</v>
      </c>
      <c r="K20" s="72">
        <v>85</v>
      </c>
      <c r="L20" s="73">
        <v>4349</v>
      </c>
      <c r="M20" s="72">
        <v>133</v>
      </c>
      <c r="N20" s="73">
        <v>0</v>
      </c>
      <c r="O20" s="74">
        <v>0</v>
      </c>
      <c r="P20" s="71">
        <v>4418</v>
      </c>
      <c r="Q20" s="72">
        <v>126</v>
      </c>
      <c r="R20" s="73">
        <v>0</v>
      </c>
      <c r="S20" s="72">
        <v>0</v>
      </c>
      <c r="T20" s="73">
        <v>0</v>
      </c>
      <c r="U20" s="74">
        <v>0</v>
      </c>
    </row>
    <row r="21" spans="2:21">
      <c r="B21" s="71">
        <v>4015</v>
      </c>
      <c r="C21" s="72">
        <v>130</v>
      </c>
      <c r="D21" s="73">
        <v>4087</v>
      </c>
      <c r="E21" s="74">
        <v>90</v>
      </c>
      <c r="F21" s="71">
        <v>4161</v>
      </c>
      <c r="G21" s="72">
        <v>70</v>
      </c>
      <c r="H21" s="73">
        <v>4201</v>
      </c>
      <c r="I21" s="74">
        <v>175</v>
      </c>
      <c r="J21" s="71">
        <v>4260</v>
      </c>
      <c r="K21" s="72">
        <v>125</v>
      </c>
      <c r="L21" s="73">
        <v>4391</v>
      </c>
      <c r="M21" s="72">
        <v>155</v>
      </c>
      <c r="N21" s="73">
        <v>0</v>
      </c>
      <c r="O21" s="74">
        <v>0</v>
      </c>
      <c r="P21" s="71">
        <v>4417</v>
      </c>
      <c r="Q21" s="72">
        <v>133</v>
      </c>
      <c r="R21" s="73">
        <v>0</v>
      </c>
      <c r="S21" s="72">
        <v>0</v>
      </c>
      <c r="T21" s="73">
        <v>0</v>
      </c>
      <c r="U21" s="74">
        <v>0</v>
      </c>
    </row>
    <row r="22" spans="2:21">
      <c r="B22" s="71">
        <v>4028</v>
      </c>
      <c r="C22" s="72">
        <v>138</v>
      </c>
      <c r="D22" s="73">
        <v>4093</v>
      </c>
      <c r="E22" s="74">
        <v>168</v>
      </c>
      <c r="F22" s="71">
        <v>4162</v>
      </c>
      <c r="G22" s="72">
        <v>140</v>
      </c>
      <c r="H22" s="73">
        <v>4202</v>
      </c>
      <c r="I22" s="74">
        <v>170</v>
      </c>
      <c r="J22" s="71">
        <v>4290</v>
      </c>
      <c r="K22" s="72">
        <v>180</v>
      </c>
      <c r="L22" s="73">
        <v>4368</v>
      </c>
      <c r="M22" s="72">
        <v>147</v>
      </c>
      <c r="N22" s="73">
        <v>0</v>
      </c>
      <c r="O22" s="74">
        <v>0</v>
      </c>
      <c r="P22" s="71">
        <v>4415</v>
      </c>
      <c r="Q22" s="72">
        <v>75</v>
      </c>
      <c r="R22" s="73">
        <v>0</v>
      </c>
      <c r="S22" s="72">
        <v>0</v>
      </c>
      <c r="T22" s="73">
        <v>0</v>
      </c>
      <c r="U22" s="74">
        <v>0</v>
      </c>
    </row>
    <row r="23" spans="2:21">
      <c r="B23" s="71">
        <v>4030</v>
      </c>
      <c r="C23" s="72">
        <v>228</v>
      </c>
      <c r="D23" s="73">
        <v>4106</v>
      </c>
      <c r="E23" s="74">
        <v>130</v>
      </c>
      <c r="F23" s="71">
        <v>4135</v>
      </c>
      <c r="G23" s="72">
        <v>155</v>
      </c>
      <c r="H23" s="73">
        <v>4234</v>
      </c>
      <c r="I23" s="74">
        <v>126</v>
      </c>
      <c r="J23" s="71">
        <v>4288</v>
      </c>
      <c r="K23" s="72">
        <v>95</v>
      </c>
      <c r="L23" s="73">
        <v>4320</v>
      </c>
      <c r="M23" s="72">
        <v>150</v>
      </c>
      <c r="N23" s="73">
        <v>0</v>
      </c>
      <c r="O23" s="74">
        <v>0</v>
      </c>
      <c r="P23" s="71">
        <v>4419</v>
      </c>
      <c r="Q23" s="72">
        <v>140</v>
      </c>
      <c r="R23" s="73">
        <v>0</v>
      </c>
      <c r="S23" s="72">
        <v>0</v>
      </c>
      <c r="T23" s="73">
        <v>0</v>
      </c>
      <c r="U23" s="74">
        <v>0</v>
      </c>
    </row>
    <row r="24" spans="2:21">
      <c r="B24" s="71">
        <v>3998</v>
      </c>
      <c r="C24" s="72">
        <v>192</v>
      </c>
      <c r="D24" s="73">
        <v>4108</v>
      </c>
      <c r="E24" s="74">
        <v>125</v>
      </c>
      <c r="F24" s="71">
        <v>4136</v>
      </c>
      <c r="G24" s="72">
        <v>170</v>
      </c>
      <c r="H24" s="73">
        <v>4237</v>
      </c>
      <c r="I24" s="74">
        <v>168</v>
      </c>
      <c r="J24" s="71">
        <v>4289</v>
      </c>
      <c r="K24" s="72">
        <v>175</v>
      </c>
      <c r="L24" s="73">
        <v>4382</v>
      </c>
      <c r="M24" s="72">
        <v>85</v>
      </c>
      <c r="N24" s="73">
        <v>0</v>
      </c>
      <c r="O24" s="74">
        <v>0</v>
      </c>
      <c r="P24" s="71">
        <v>4401</v>
      </c>
      <c r="Q24" s="72">
        <v>110</v>
      </c>
      <c r="R24" s="73">
        <v>0</v>
      </c>
      <c r="S24" s="72">
        <v>0</v>
      </c>
      <c r="T24" s="73">
        <v>0</v>
      </c>
      <c r="U24" s="74">
        <v>0</v>
      </c>
    </row>
    <row r="25" spans="2:21">
      <c r="B25" s="71">
        <v>4000</v>
      </c>
      <c r="C25" s="72">
        <v>90</v>
      </c>
      <c r="D25" s="73">
        <v>4075</v>
      </c>
      <c r="E25" s="74">
        <v>105</v>
      </c>
      <c r="F25" s="71">
        <v>4144</v>
      </c>
      <c r="G25" s="72">
        <v>130</v>
      </c>
      <c r="H25" s="73">
        <v>4211</v>
      </c>
      <c r="I25" s="74">
        <v>133</v>
      </c>
      <c r="J25" s="71">
        <v>4291</v>
      </c>
      <c r="K25" s="72">
        <v>252</v>
      </c>
      <c r="L25" s="73">
        <v>4346</v>
      </c>
      <c r="M25" s="72">
        <v>155</v>
      </c>
      <c r="N25" s="73">
        <v>0</v>
      </c>
      <c r="O25" s="74">
        <v>0</v>
      </c>
      <c r="P25" s="71">
        <v>4402</v>
      </c>
      <c r="Q25" s="72">
        <v>110</v>
      </c>
      <c r="R25" s="73">
        <v>0</v>
      </c>
      <c r="S25" s="72">
        <v>0</v>
      </c>
      <c r="T25" s="73">
        <v>0</v>
      </c>
      <c r="U25" s="74">
        <v>0</v>
      </c>
    </row>
    <row r="26" spans="2:21">
      <c r="B26" s="71">
        <v>4050</v>
      </c>
      <c r="C26" s="72">
        <v>168</v>
      </c>
      <c r="D26" s="73">
        <v>4069</v>
      </c>
      <c r="E26" s="74">
        <v>105</v>
      </c>
      <c r="F26" s="71">
        <v>4145</v>
      </c>
      <c r="G26" s="72">
        <v>130</v>
      </c>
      <c r="H26" s="73">
        <v>4206</v>
      </c>
      <c r="I26" s="74">
        <v>145</v>
      </c>
      <c r="J26" s="71">
        <v>4261</v>
      </c>
      <c r="K26" s="72">
        <v>125</v>
      </c>
      <c r="L26" s="73">
        <v>4370</v>
      </c>
      <c r="M26" s="72">
        <v>154</v>
      </c>
      <c r="N26" s="73">
        <v>0</v>
      </c>
      <c r="O26" s="74">
        <v>0</v>
      </c>
      <c r="P26" s="71">
        <v>4338</v>
      </c>
      <c r="Q26" s="72">
        <v>95</v>
      </c>
      <c r="R26" s="73">
        <v>0</v>
      </c>
      <c r="S26" s="72">
        <v>0</v>
      </c>
      <c r="T26" s="73">
        <v>0</v>
      </c>
      <c r="U26" s="74">
        <v>0</v>
      </c>
    </row>
    <row r="27" spans="2:21">
      <c r="B27" s="71">
        <v>4051</v>
      </c>
      <c r="C27" s="72">
        <v>154</v>
      </c>
      <c r="D27" s="73">
        <v>4101</v>
      </c>
      <c r="E27" s="74">
        <v>130</v>
      </c>
      <c r="F27" s="71">
        <v>4152</v>
      </c>
      <c r="G27" s="72">
        <v>140</v>
      </c>
      <c r="H27" s="73">
        <v>4221</v>
      </c>
      <c r="I27" s="74">
        <v>154</v>
      </c>
      <c r="J27" s="71">
        <v>4293</v>
      </c>
      <c r="K27" s="72">
        <v>186</v>
      </c>
      <c r="L27" s="73">
        <v>0</v>
      </c>
      <c r="M27" s="72">
        <v>0</v>
      </c>
      <c r="N27" s="73">
        <v>0</v>
      </c>
      <c r="O27" s="74">
        <v>0</v>
      </c>
      <c r="P27" s="71">
        <v>4432</v>
      </c>
      <c r="Q27" s="72">
        <v>174</v>
      </c>
      <c r="R27" s="73">
        <v>0</v>
      </c>
      <c r="S27" s="72">
        <v>0</v>
      </c>
      <c r="T27" s="73">
        <v>0</v>
      </c>
      <c r="U27" s="74">
        <v>0</v>
      </c>
    </row>
    <row r="28" spans="2:21">
      <c r="B28" s="71">
        <v>4036</v>
      </c>
      <c r="C28" s="72">
        <v>174</v>
      </c>
      <c r="D28" s="73">
        <v>4092</v>
      </c>
      <c r="E28" s="74">
        <v>168</v>
      </c>
      <c r="F28" s="71">
        <v>4157</v>
      </c>
      <c r="G28" s="72">
        <v>161</v>
      </c>
      <c r="H28" s="73">
        <v>4209</v>
      </c>
      <c r="I28" s="74">
        <v>140</v>
      </c>
      <c r="J28" s="71">
        <v>4286</v>
      </c>
      <c r="K28" s="72">
        <v>80</v>
      </c>
      <c r="L28" s="73">
        <v>0</v>
      </c>
      <c r="M28" s="72">
        <v>0</v>
      </c>
      <c r="N28" s="73">
        <v>0</v>
      </c>
      <c r="O28" s="74">
        <v>0</v>
      </c>
      <c r="P28" s="71">
        <v>4425</v>
      </c>
      <c r="Q28" s="72">
        <v>154</v>
      </c>
      <c r="R28" s="73">
        <v>0</v>
      </c>
      <c r="S28" s="72">
        <v>0</v>
      </c>
      <c r="T28" s="73">
        <v>0</v>
      </c>
      <c r="U28" s="74">
        <v>0</v>
      </c>
    </row>
    <row r="29" spans="2:21">
      <c r="B29" s="71">
        <v>4023</v>
      </c>
      <c r="C29" s="72">
        <v>130</v>
      </c>
      <c r="D29" s="73">
        <v>0</v>
      </c>
      <c r="E29" s="74">
        <v>0</v>
      </c>
      <c r="F29" s="71">
        <v>4177</v>
      </c>
      <c r="G29" s="72">
        <v>147</v>
      </c>
      <c r="H29" s="73">
        <v>4219</v>
      </c>
      <c r="I29" s="74">
        <v>126</v>
      </c>
      <c r="J29" s="71">
        <v>4295</v>
      </c>
      <c r="K29" s="72">
        <v>108</v>
      </c>
      <c r="L29" s="73">
        <v>0</v>
      </c>
      <c r="M29" s="72">
        <v>0</v>
      </c>
      <c r="N29" s="73">
        <v>0</v>
      </c>
      <c r="O29" s="74">
        <v>0</v>
      </c>
      <c r="P29" s="71">
        <v>4426</v>
      </c>
      <c r="Q29" s="72">
        <v>154</v>
      </c>
      <c r="R29" s="73">
        <v>0</v>
      </c>
      <c r="S29" s="72">
        <v>0</v>
      </c>
      <c r="T29" s="73">
        <v>0</v>
      </c>
      <c r="U29" s="74">
        <v>0</v>
      </c>
    </row>
    <row r="30" spans="2:21">
      <c r="B30" s="71">
        <v>4031</v>
      </c>
      <c r="C30" s="72">
        <v>115</v>
      </c>
      <c r="D30" s="73">
        <v>0</v>
      </c>
      <c r="E30" s="74">
        <v>0</v>
      </c>
      <c r="F30" s="71">
        <v>4181</v>
      </c>
      <c r="G30" s="72">
        <v>105</v>
      </c>
      <c r="H30" s="73">
        <v>4218</v>
      </c>
      <c r="I30" s="74">
        <v>70</v>
      </c>
      <c r="J30" s="71">
        <v>4297</v>
      </c>
      <c r="K30" s="72">
        <v>102</v>
      </c>
      <c r="L30" s="73">
        <v>0</v>
      </c>
      <c r="M30" s="72">
        <v>0</v>
      </c>
      <c r="N30" s="73">
        <v>0</v>
      </c>
      <c r="O30" s="74">
        <v>0</v>
      </c>
      <c r="P30" s="71">
        <v>4427</v>
      </c>
      <c r="Q30" s="72">
        <v>154</v>
      </c>
      <c r="R30" s="73">
        <v>0</v>
      </c>
      <c r="S30" s="72">
        <v>0</v>
      </c>
      <c r="T30" s="73">
        <v>0</v>
      </c>
      <c r="U30" s="74">
        <v>0</v>
      </c>
    </row>
    <row r="31" spans="2:21">
      <c r="B31" s="71">
        <v>4025</v>
      </c>
      <c r="C31" s="72">
        <v>130</v>
      </c>
      <c r="D31" s="73">
        <v>0</v>
      </c>
      <c r="E31" s="74">
        <v>0</v>
      </c>
      <c r="F31" s="71">
        <v>4113</v>
      </c>
      <c r="G31" s="72">
        <v>115</v>
      </c>
      <c r="H31" s="73">
        <v>4204</v>
      </c>
      <c r="I31" s="74">
        <v>246</v>
      </c>
      <c r="J31" s="71">
        <v>4393</v>
      </c>
      <c r="K31" s="72">
        <v>120</v>
      </c>
      <c r="L31" s="73">
        <v>0</v>
      </c>
      <c r="M31" s="72">
        <v>0</v>
      </c>
      <c r="N31" s="73">
        <v>0</v>
      </c>
      <c r="O31" s="74">
        <v>0</v>
      </c>
      <c r="P31" s="71">
        <v>4428</v>
      </c>
      <c r="Q31" s="72">
        <v>154</v>
      </c>
      <c r="R31" s="73">
        <v>0</v>
      </c>
      <c r="S31" s="72">
        <v>0</v>
      </c>
      <c r="T31" s="73">
        <v>0</v>
      </c>
      <c r="U31" s="74">
        <v>0</v>
      </c>
    </row>
    <row r="32" spans="2:21">
      <c r="B32" s="71">
        <v>3912</v>
      </c>
      <c r="C32" s="72">
        <v>110</v>
      </c>
      <c r="D32" s="73">
        <v>0</v>
      </c>
      <c r="E32" s="74">
        <v>0</v>
      </c>
      <c r="F32" s="71">
        <v>4149</v>
      </c>
      <c r="G32" s="72">
        <v>116</v>
      </c>
      <c r="H32" s="73">
        <v>4224</v>
      </c>
      <c r="I32" s="74">
        <v>155</v>
      </c>
      <c r="J32" s="71">
        <v>4310</v>
      </c>
      <c r="K32" s="72">
        <v>133</v>
      </c>
      <c r="L32" s="73">
        <v>0</v>
      </c>
      <c r="M32" s="72">
        <v>0</v>
      </c>
      <c r="N32" s="73">
        <v>0</v>
      </c>
      <c r="O32" s="74">
        <v>0</v>
      </c>
      <c r="P32" s="71">
        <v>4403</v>
      </c>
      <c r="Q32" s="72">
        <v>100</v>
      </c>
      <c r="R32" s="73">
        <v>0</v>
      </c>
      <c r="S32" s="72">
        <v>0</v>
      </c>
      <c r="T32" s="73">
        <v>0</v>
      </c>
      <c r="U32" s="74">
        <v>0</v>
      </c>
    </row>
    <row r="33" spans="2:28">
      <c r="B33" s="71">
        <v>4049</v>
      </c>
      <c r="C33" s="72">
        <v>168</v>
      </c>
      <c r="D33" s="73">
        <v>0</v>
      </c>
      <c r="E33" s="74">
        <v>0</v>
      </c>
      <c r="F33" s="71">
        <v>4156</v>
      </c>
      <c r="G33" s="72">
        <v>126</v>
      </c>
      <c r="H33" s="73">
        <v>0</v>
      </c>
      <c r="I33" s="74">
        <v>0</v>
      </c>
      <c r="J33" s="71">
        <v>4311</v>
      </c>
      <c r="K33" s="72">
        <v>168</v>
      </c>
      <c r="L33" s="73">
        <v>0</v>
      </c>
      <c r="M33" s="72">
        <v>0</v>
      </c>
      <c r="N33" s="73">
        <v>0</v>
      </c>
      <c r="O33" s="74">
        <v>0</v>
      </c>
      <c r="P33" s="71">
        <v>4440</v>
      </c>
      <c r="Q33" s="72">
        <v>165</v>
      </c>
      <c r="R33" s="73">
        <v>0</v>
      </c>
      <c r="S33" s="72">
        <v>0</v>
      </c>
      <c r="T33" s="73">
        <v>0</v>
      </c>
      <c r="U33" s="74">
        <v>0</v>
      </c>
    </row>
    <row r="34" spans="2:28">
      <c r="B34" s="71">
        <v>4046</v>
      </c>
      <c r="C34" s="72">
        <v>145</v>
      </c>
      <c r="D34" s="73">
        <v>0</v>
      </c>
      <c r="E34" s="74">
        <v>0</v>
      </c>
      <c r="F34" s="71">
        <v>4163</v>
      </c>
      <c r="G34" s="72">
        <v>100</v>
      </c>
      <c r="H34" s="73">
        <v>0</v>
      </c>
      <c r="I34" s="74">
        <v>0</v>
      </c>
      <c r="J34" s="71">
        <v>4312</v>
      </c>
      <c r="K34" s="72">
        <v>126</v>
      </c>
      <c r="L34" s="73">
        <v>0</v>
      </c>
      <c r="M34" s="72">
        <v>0</v>
      </c>
      <c r="N34" s="73">
        <v>0</v>
      </c>
      <c r="O34" s="74">
        <v>0</v>
      </c>
      <c r="P34" s="71">
        <v>4379</v>
      </c>
      <c r="Q34" s="72">
        <v>120</v>
      </c>
      <c r="R34" s="73">
        <v>0</v>
      </c>
      <c r="S34" s="72">
        <v>0</v>
      </c>
      <c r="T34" s="73">
        <v>0</v>
      </c>
      <c r="U34" s="74">
        <v>0</v>
      </c>
    </row>
    <row r="35" spans="2:28">
      <c r="B35" s="71">
        <v>4047</v>
      </c>
      <c r="C35" s="72">
        <v>140</v>
      </c>
      <c r="D35" s="73">
        <v>0</v>
      </c>
      <c r="E35" s="74">
        <v>0</v>
      </c>
      <c r="F35" s="71">
        <v>4151</v>
      </c>
      <c r="G35" s="72">
        <v>125</v>
      </c>
      <c r="H35" s="73">
        <v>0</v>
      </c>
      <c r="I35" s="74">
        <v>0</v>
      </c>
      <c r="J35" s="71">
        <v>4300</v>
      </c>
      <c r="K35" s="72">
        <v>161</v>
      </c>
      <c r="L35" s="73">
        <v>0</v>
      </c>
      <c r="M35" s="72">
        <v>0</v>
      </c>
      <c r="N35" s="73">
        <v>0</v>
      </c>
      <c r="O35" s="74">
        <v>0</v>
      </c>
      <c r="P35" s="71">
        <v>4434</v>
      </c>
      <c r="Q35" s="72">
        <v>192</v>
      </c>
      <c r="R35" s="73">
        <v>0</v>
      </c>
      <c r="S35" s="72">
        <v>0</v>
      </c>
      <c r="T35" s="73">
        <v>0</v>
      </c>
      <c r="U35" s="74">
        <v>0</v>
      </c>
    </row>
    <row r="36" spans="2:28" ht="15.75" thickBot="1">
      <c r="B36" s="77">
        <v>4048</v>
      </c>
      <c r="C36" s="78">
        <v>130</v>
      </c>
      <c r="D36" s="79">
        <v>0</v>
      </c>
      <c r="E36" s="80">
        <v>0</v>
      </c>
      <c r="F36" s="77">
        <v>4171</v>
      </c>
      <c r="G36" s="78">
        <v>130</v>
      </c>
      <c r="H36" s="79">
        <v>0</v>
      </c>
      <c r="I36" s="80">
        <v>0</v>
      </c>
      <c r="J36" s="77">
        <v>4303</v>
      </c>
      <c r="K36" s="78">
        <v>112</v>
      </c>
      <c r="L36" s="79">
        <v>0</v>
      </c>
      <c r="M36" s="78">
        <v>0</v>
      </c>
      <c r="N36" s="79">
        <v>0</v>
      </c>
      <c r="O36" s="80">
        <v>0</v>
      </c>
      <c r="P36" s="77">
        <v>4424</v>
      </c>
      <c r="Q36" s="78">
        <v>156</v>
      </c>
      <c r="R36" s="79">
        <v>0</v>
      </c>
      <c r="S36" s="78">
        <v>0</v>
      </c>
      <c r="T36" s="79">
        <v>0</v>
      </c>
      <c r="U36" s="80">
        <v>0</v>
      </c>
    </row>
    <row r="37" spans="2:28" ht="19.5" thickBot="1">
      <c r="B37" s="237">
        <f>SUM(C5:C36,E5:E36)</f>
        <v>7269</v>
      </c>
      <c r="C37" s="247"/>
      <c r="D37" s="247"/>
      <c r="E37" s="238"/>
      <c r="F37" s="237">
        <f>SUM(G5:G36,I5:I36)</f>
        <v>7887</v>
      </c>
      <c r="G37" s="247"/>
      <c r="H37" s="247"/>
      <c r="I37" s="238"/>
      <c r="J37" s="237">
        <f>SUM(K5:K36,M5:M36)</f>
        <v>7501</v>
      </c>
      <c r="K37" s="247"/>
      <c r="L37" s="247"/>
      <c r="M37" s="238"/>
      <c r="N37" s="248">
        <f>SUM(O5:O36)</f>
        <v>240</v>
      </c>
      <c r="O37" s="250"/>
      <c r="P37" s="237">
        <f>SUM(Q5:Q36,S5:S36)</f>
        <v>5155</v>
      </c>
      <c r="Q37" s="247"/>
      <c r="R37" s="247"/>
      <c r="S37" s="238"/>
      <c r="T37" s="248">
        <f>SUM(U5:U36)</f>
        <v>469</v>
      </c>
      <c r="U37" s="250"/>
    </row>
    <row r="38" spans="2:28">
      <c r="E38" s="239"/>
      <c r="F38" s="239"/>
      <c r="M38" s="239">
        <f>SUM(J37:O37)</f>
        <v>7741</v>
      </c>
      <c r="N38" s="239"/>
      <c r="O38" s="239"/>
      <c r="P38" s="239"/>
      <c r="S38" s="239">
        <f>SUM(P37:U37)</f>
        <v>5624</v>
      </c>
      <c r="T38" s="239"/>
      <c r="X38" s="239"/>
      <c r="Y38" s="239"/>
      <c r="Z38" s="239"/>
    </row>
    <row r="39" spans="2:28" ht="15.75" thickBot="1"/>
    <row r="40" spans="2:28" ht="15" customHeight="1">
      <c r="F40" s="171" t="s">
        <v>122</v>
      </c>
      <c r="G40" s="172"/>
      <c r="H40" s="172"/>
      <c r="I40" s="172"/>
      <c r="J40" s="172"/>
      <c r="K40" s="172"/>
      <c r="L40" s="172"/>
      <c r="M40" s="172"/>
      <c r="N40" s="172"/>
      <c r="O40" s="172"/>
      <c r="P40" s="172"/>
      <c r="Q40" s="173"/>
    </row>
    <row r="41" spans="2:28" ht="15.75" customHeight="1" thickBot="1">
      <c r="F41" s="174"/>
      <c r="G41" s="175"/>
      <c r="H41" s="175"/>
      <c r="I41" s="175"/>
      <c r="J41" s="175"/>
      <c r="K41" s="175"/>
      <c r="L41" s="175"/>
      <c r="M41" s="175"/>
      <c r="N41" s="175"/>
      <c r="O41" s="175"/>
      <c r="P41" s="175"/>
      <c r="Q41" s="176"/>
    </row>
    <row r="42" spans="2:28" ht="34.5" thickBot="1">
      <c r="C42" s="1"/>
      <c r="D42" s="1"/>
      <c r="E42" s="1"/>
      <c r="F42" s="252" t="s">
        <v>33</v>
      </c>
      <c r="G42" s="253"/>
      <c r="H42" s="253"/>
      <c r="I42" s="254"/>
      <c r="J42" s="252" t="s">
        <v>85</v>
      </c>
      <c r="K42" s="253"/>
      <c r="L42" s="253"/>
      <c r="M42" s="254"/>
      <c r="N42" s="252" t="s">
        <v>59</v>
      </c>
      <c r="O42" s="253"/>
      <c r="P42" s="253"/>
      <c r="Q42" s="254"/>
      <c r="AB42">
        <f>SUM(B37:U37)</f>
        <v>28521</v>
      </c>
    </row>
    <row r="43" spans="2:28" ht="34.5" thickBot="1">
      <c r="C43" s="204" t="s">
        <v>1</v>
      </c>
      <c r="D43" s="205"/>
      <c r="E43" s="206"/>
      <c r="F43" s="134">
        <f>B37+F37+J37+P37</f>
        <v>27812</v>
      </c>
      <c r="G43" s="135"/>
      <c r="H43" s="135"/>
      <c r="I43" s="136"/>
      <c r="J43" s="134">
        <f>T37</f>
        <v>469</v>
      </c>
      <c r="K43" s="135"/>
      <c r="L43" s="135"/>
      <c r="M43" s="136"/>
      <c r="N43" s="134">
        <f>N37</f>
        <v>240</v>
      </c>
      <c r="O43" s="135"/>
      <c r="P43" s="135"/>
      <c r="Q43" s="136"/>
      <c r="AB43">
        <f>SUM(F43:Q43)</f>
        <v>28521</v>
      </c>
    </row>
    <row r="44" spans="2:28" ht="34.5" thickBot="1">
      <c r="C44" s="204" t="s">
        <v>2</v>
      </c>
      <c r="D44" s="205"/>
      <c r="E44" s="206"/>
      <c r="F44" s="134">
        <f>F43*160</f>
        <v>4449920</v>
      </c>
      <c r="G44" s="135"/>
      <c r="H44" s="135"/>
      <c r="I44" s="136"/>
      <c r="J44" s="134">
        <f>J43*80</f>
        <v>37520</v>
      </c>
      <c r="K44" s="135"/>
      <c r="L44" s="135"/>
      <c r="M44" s="136"/>
      <c r="N44" s="134">
        <f>N43*115</f>
        <v>27600</v>
      </c>
      <c r="O44" s="135"/>
      <c r="P44" s="135"/>
      <c r="Q44" s="136"/>
    </row>
    <row r="45" spans="2:28">
      <c r="C45" s="192" t="s">
        <v>3</v>
      </c>
      <c r="D45" s="193"/>
      <c r="E45" s="193"/>
      <c r="F45" s="193"/>
      <c r="G45" s="194"/>
      <c r="H45" s="198">
        <f>SUM(F44:Q44)</f>
        <v>4515040</v>
      </c>
      <c r="I45" s="199"/>
      <c r="J45" s="199"/>
      <c r="K45" s="199"/>
      <c r="L45" s="199"/>
      <c r="M45" s="200"/>
    </row>
    <row r="46" spans="2:28" ht="15.75" thickBot="1">
      <c r="C46" s="195"/>
      <c r="D46" s="196"/>
      <c r="E46" s="196"/>
      <c r="F46" s="196"/>
      <c r="G46" s="197"/>
      <c r="H46" s="201"/>
      <c r="I46" s="202"/>
      <c r="J46" s="202"/>
      <c r="K46" s="202"/>
      <c r="L46" s="202"/>
      <c r="M46" s="203"/>
    </row>
    <row r="47" spans="2:28" ht="21">
      <c r="C47" s="192" t="s">
        <v>147</v>
      </c>
      <c r="D47" s="193"/>
      <c r="E47" s="193"/>
      <c r="F47" s="193"/>
      <c r="G47" s="194"/>
      <c r="H47" s="198">
        <v>3747145</v>
      </c>
      <c r="I47" s="199"/>
      <c r="J47" s="199"/>
      <c r="K47" s="199"/>
      <c r="L47" s="199"/>
      <c r="M47" s="200"/>
      <c r="T47" s="323" t="s">
        <v>14</v>
      </c>
      <c r="U47" s="324"/>
      <c r="V47" s="324"/>
      <c r="W47" s="324"/>
      <c r="X47" s="324"/>
      <c r="Y47" s="325"/>
    </row>
    <row r="48" spans="2:28" ht="21.75" thickBot="1">
      <c r="C48" s="195"/>
      <c r="D48" s="196"/>
      <c r="E48" s="196"/>
      <c r="F48" s="196"/>
      <c r="G48" s="197"/>
      <c r="H48" s="201"/>
      <c r="I48" s="202"/>
      <c r="J48" s="202"/>
      <c r="K48" s="202"/>
      <c r="L48" s="202"/>
      <c r="M48" s="203"/>
      <c r="T48" s="342" t="s">
        <v>23</v>
      </c>
      <c r="U48" s="343"/>
      <c r="V48" s="344"/>
      <c r="W48" s="345">
        <f>200000+500000</f>
        <v>700000</v>
      </c>
      <c r="X48" s="346"/>
      <c r="Y48" s="347"/>
    </row>
    <row r="49" spans="2:28" ht="21" customHeight="1">
      <c r="B49" s="92"/>
      <c r="C49" s="192" t="s">
        <v>21</v>
      </c>
      <c r="D49" s="193"/>
      <c r="E49" s="193"/>
      <c r="F49" s="193"/>
      <c r="G49" s="194"/>
      <c r="H49" s="198">
        <f>700000+122000+85000</f>
        <v>907000</v>
      </c>
      <c r="I49" s="199"/>
      <c r="J49" s="199"/>
      <c r="K49" s="199"/>
      <c r="L49" s="199"/>
      <c r="M49" s="200"/>
      <c r="N49" s="92"/>
      <c r="O49" s="92"/>
      <c r="P49" s="92"/>
      <c r="Q49" s="92"/>
      <c r="R49" s="92"/>
      <c r="S49" s="92"/>
      <c r="T49" s="342" t="s">
        <v>23</v>
      </c>
      <c r="U49" s="343"/>
      <c r="V49" s="344"/>
      <c r="W49" s="345">
        <f>85000+122000</f>
        <v>207000</v>
      </c>
      <c r="X49" s="346"/>
      <c r="Y49" s="347"/>
      <c r="Z49" s="92"/>
      <c r="AA49" s="92"/>
      <c r="AB49" s="92"/>
    </row>
    <row r="50" spans="2:28" ht="16.5" customHeight="1" thickBot="1">
      <c r="B50" s="92"/>
      <c r="C50" s="195"/>
      <c r="D50" s="196"/>
      <c r="E50" s="196"/>
      <c r="F50" s="196"/>
      <c r="G50" s="197"/>
      <c r="H50" s="201"/>
      <c r="I50" s="202"/>
      <c r="J50" s="202"/>
      <c r="K50" s="202"/>
      <c r="L50" s="202"/>
      <c r="M50" s="203"/>
      <c r="N50" s="92"/>
      <c r="O50" s="92"/>
      <c r="P50" s="92"/>
      <c r="Q50" s="92"/>
      <c r="R50" s="92"/>
      <c r="S50" s="92"/>
      <c r="T50" s="336" t="s">
        <v>3</v>
      </c>
      <c r="U50" s="337"/>
      <c r="V50" s="338"/>
      <c r="W50" s="339">
        <f>SUM(W48:Y49)</f>
        <v>907000</v>
      </c>
      <c r="X50" s="340"/>
      <c r="Y50" s="341"/>
      <c r="Z50" s="92"/>
      <c r="AA50" s="92"/>
      <c r="AB50" s="92"/>
    </row>
    <row r="51" spans="2:28">
      <c r="C51" s="192" t="s">
        <v>22</v>
      </c>
      <c r="D51" s="193"/>
      <c r="E51" s="193"/>
      <c r="F51" s="193"/>
      <c r="G51" s="194"/>
      <c r="H51" s="198">
        <f>H45+H47-H49</f>
        <v>7355185</v>
      </c>
      <c r="I51" s="199"/>
      <c r="J51" s="199"/>
      <c r="K51" s="199"/>
      <c r="L51" s="199"/>
      <c r="M51" s="200"/>
      <c r="T51" s="92"/>
      <c r="U51" s="92"/>
      <c r="V51" s="92"/>
      <c r="W51" s="92"/>
      <c r="X51" s="92"/>
      <c r="Y51" s="92"/>
    </row>
    <row r="52" spans="2:28" ht="15.75" thickBot="1">
      <c r="C52" s="195"/>
      <c r="D52" s="196"/>
      <c r="E52" s="196"/>
      <c r="F52" s="196"/>
      <c r="G52" s="197"/>
      <c r="H52" s="201"/>
      <c r="I52" s="202"/>
      <c r="J52" s="202"/>
      <c r="K52" s="202"/>
      <c r="L52" s="202"/>
      <c r="M52" s="203"/>
    </row>
    <row r="53" spans="2:28" ht="15" customHeight="1" thickBot="1">
      <c r="C53" s="10"/>
      <c r="D53" s="10"/>
      <c r="E53" s="10"/>
      <c r="F53" s="10"/>
      <c r="G53" s="10"/>
      <c r="H53" s="10"/>
      <c r="I53" s="10"/>
      <c r="J53" s="10"/>
      <c r="K53" s="10"/>
    </row>
    <row r="54" spans="2:28" ht="15.75" customHeight="1">
      <c r="C54" s="113" t="s">
        <v>15</v>
      </c>
      <c r="D54" s="114"/>
      <c r="E54" s="114"/>
      <c r="F54" s="114"/>
      <c r="G54" s="115"/>
      <c r="H54" s="225">
        <v>7355000</v>
      </c>
      <c r="I54" s="226"/>
      <c r="J54" s="226"/>
      <c r="K54" s="226"/>
      <c r="L54" s="226"/>
      <c r="M54" s="227"/>
    </row>
    <row r="55" spans="2:28" ht="15.75" customHeight="1" thickBot="1">
      <c r="C55" s="116"/>
      <c r="D55" s="117"/>
      <c r="E55" s="117"/>
      <c r="F55" s="117"/>
      <c r="G55" s="118"/>
      <c r="H55" s="228"/>
      <c r="I55" s="229"/>
      <c r="J55" s="229"/>
      <c r="K55" s="229"/>
      <c r="L55" s="229"/>
      <c r="M55" s="230"/>
    </row>
    <row r="56" spans="2:28" ht="15.75" customHeight="1">
      <c r="C56" s="113" t="s">
        <v>16</v>
      </c>
      <c r="D56" s="114"/>
      <c r="E56" s="114"/>
      <c r="F56" s="114"/>
      <c r="G56" s="115"/>
      <c r="H56" s="225"/>
      <c r="I56" s="226"/>
      <c r="J56" s="226"/>
      <c r="K56" s="226"/>
      <c r="L56" s="226"/>
      <c r="M56" s="227"/>
    </row>
    <row r="57" spans="2:28" ht="15.75" customHeight="1" thickBot="1">
      <c r="C57" s="116"/>
      <c r="D57" s="117"/>
      <c r="E57" s="117"/>
      <c r="F57" s="117"/>
      <c r="G57" s="118"/>
      <c r="H57" s="228"/>
      <c r="I57" s="229"/>
      <c r="J57" s="229"/>
      <c r="K57" s="229"/>
      <c r="L57" s="229"/>
      <c r="M57" s="230"/>
    </row>
    <row r="58" spans="2:28" ht="15.75" customHeight="1"/>
  </sheetData>
  <mergeCells count="53">
    <mergeCell ref="B1:U1"/>
    <mergeCell ref="P4:S4"/>
    <mergeCell ref="F4:I4"/>
    <mergeCell ref="F2:I2"/>
    <mergeCell ref="T4:U4"/>
    <mergeCell ref="P2:U2"/>
    <mergeCell ref="J2:O2"/>
    <mergeCell ref="B4:E4"/>
    <mergeCell ref="J4:M4"/>
    <mergeCell ref="N4:O4"/>
    <mergeCell ref="B2:E2"/>
    <mergeCell ref="E38:F38"/>
    <mergeCell ref="M38:N38"/>
    <mergeCell ref="O38:P38"/>
    <mergeCell ref="X38:Z38"/>
    <mergeCell ref="B37:E37"/>
    <mergeCell ref="J37:M37"/>
    <mergeCell ref="N37:O37"/>
    <mergeCell ref="S38:T38"/>
    <mergeCell ref="T50:V50"/>
    <mergeCell ref="W50:Y50"/>
    <mergeCell ref="C49:G50"/>
    <mergeCell ref="H49:M50"/>
    <mergeCell ref="C45:G46"/>
    <mergeCell ref="H45:M46"/>
    <mergeCell ref="C47:G48"/>
    <mergeCell ref="H47:M48"/>
    <mergeCell ref="T47:Y47"/>
    <mergeCell ref="T49:V49"/>
    <mergeCell ref="W49:Y49"/>
    <mergeCell ref="T48:V48"/>
    <mergeCell ref="C54:G55"/>
    <mergeCell ref="H54:M55"/>
    <mergeCell ref="C56:G57"/>
    <mergeCell ref="H56:M57"/>
    <mergeCell ref="C51:G52"/>
    <mergeCell ref="H51:M52"/>
    <mergeCell ref="W48:Y48"/>
    <mergeCell ref="C44:E44"/>
    <mergeCell ref="F44:I44"/>
    <mergeCell ref="F37:I37"/>
    <mergeCell ref="J44:M44"/>
    <mergeCell ref="N44:Q44"/>
    <mergeCell ref="P37:S37"/>
    <mergeCell ref="T37:U37"/>
    <mergeCell ref="F40:Q41"/>
    <mergeCell ref="C43:E43"/>
    <mergeCell ref="F43:I43"/>
    <mergeCell ref="J43:M43"/>
    <mergeCell ref="N43:Q43"/>
    <mergeCell ref="F42:I42"/>
    <mergeCell ref="J42:M42"/>
    <mergeCell ref="N42:Q42"/>
  </mergeCells>
  <printOptions horizontalCentered="1" verticalCentered="1"/>
  <pageMargins left="0.70866141732283472" right="0.70866141732283472" top="0.31496062992125984" bottom="0.31496062992125984" header="0.31496062992125984" footer="0.31496062992125984"/>
  <pageSetup paperSize="256" orientation="landscape" horizontalDpi="203" verticalDpi="203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9"/>
  <sheetViews>
    <sheetView rightToLeft="1" tabSelected="1" zoomScale="70" zoomScaleNormal="70" workbookViewId="0">
      <selection activeCell="E19" sqref="E19:E20"/>
    </sheetView>
  </sheetViews>
  <sheetFormatPr defaultRowHeight="15"/>
  <cols>
    <col min="5" max="5" width="17.42578125" customWidth="1"/>
    <col min="6" max="6" width="20.140625" customWidth="1"/>
    <col min="7" max="7" width="12.7109375" customWidth="1"/>
    <col min="8" max="8" width="17.42578125" customWidth="1"/>
    <col min="9" max="10" width="12.85546875" customWidth="1"/>
    <col min="12" max="12" width="5.85546875" bestFit="1" customWidth="1"/>
    <col min="13" max="13" width="10.28515625" bestFit="1" customWidth="1"/>
    <col min="15" max="15" width="20" bestFit="1" customWidth="1"/>
    <col min="19" max="19" width="13.7109375" bestFit="1" customWidth="1"/>
  </cols>
  <sheetData>
    <row r="1" spans="2:19" ht="15.75" customHeight="1">
      <c r="B1" s="372" t="s">
        <v>117</v>
      </c>
      <c r="C1" s="372"/>
      <c r="D1" s="372"/>
      <c r="E1" s="372"/>
      <c r="F1" s="372"/>
      <c r="G1" s="372"/>
      <c r="H1" s="372"/>
      <c r="I1" s="372"/>
      <c r="J1" s="107"/>
      <c r="L1" s="348" t="s">
        <v>118</v>
      </c>
      <c r="M1" s="349"/>
      <c r="N1" s="349"/>
      <c r="O1" s="350"/>
    </row>
    <row r="2" spans="2:19" ht="15.75" customHeight="1" thickBot="1">
      <c r="B2" s="373"/>
      <c r="C2" s="373"/>
      <c r="D2" s="373"/>
      <c r="E2" s="373"/>
      <c r="F2" s="373"/>
      <c r="G2" s="373"/>
      <c r="H2" s="373"/>
      <c r="I2" s="373"/>
      <c r="J2" s="107"/>
      <c r="L2" s="351"/>
      <c r="M2" s="352"/>
      <c r="N2" s="352"/>
      <c r="O2" s="353"/>
    </row>
    <row r="3" spans="2:19" ht="15" customHeight="1">
      <c r="B3" s="93"/>
      <c r="C3" s="94"/>
      <c r="D3" s="94"/>
      <c r="E3" s="374" t="s">
        <v>10</v>
      </c>
      <c r="F3" s="374" t="s">
        <v>33</v>
      </c>
      <c r="G3" s="374" t="s">
        <v>59</v>
      </c>
      <c r="H3" s="374" t="s">
        <v>47</v>
      </c>
      <c r="I3" s="374" t="s">
        <v>119</v>
      </c>
      <c r="J3" s="402" t="s">
        <v>98</v>
      </c>
      <c r="L3" s="95" t="s">
        <v>107</v>
      </c>
      <c r="M3" s="96" t="s">
        <v>2</v>
      </c>
      <c r="N3" s="96" t="s">
        <v>108</v>
      </c>
      <c r="O3" s="97" t="s">
        <v>109</v>
      </c>
    </row>
    <row r="4" spans="2:19" ht="15" customHeight="1" thickBot="1">
      <c r="B4" s="98"/>
      <c r="C4" s="99"/>
      <c r="D4" s="99"/>
      <c r="E4" s="305"/>
      <c r="F4" s="305"/>
      <c r="G4" s="305"/>
      <c r="H4" s="305"/>
      <c r="I4" s="305"/>
      <c r="J4" s="403"/>
      <c r="L4" s="57">
        <v>1</v>
      </c>
      <c r="M4" s="100">
        <v>81500</v>
      </c>
      <c r="N4" s="101" t="s">
        <v>123</v>
      </c>
      <c r="O4" s="103" t="s">
        <v>124</v>
      </c>
    </row>
    <row r="5" spans="2:19" ht="15.75" customHeight="1">
      <c r="B5" s="354" t="s">
        <v>110</v>
      </c>
      <c r="C5" s="355"/>
      <c r="D5" s="355"/>
      <c r="E5" s="354">
        <v>1467</v>
      </c>
      <c r="F5" s="354">
        <v>23867</v>
      </c>
      <c r="G5" s="354">
        <v>1301</v>
      </c>
      <c r="H5" s="354">
        <v>1467</v>
      </c>
      <c r="I5" s="354">
        <v>140</v>
      </c>
      <c r="J5" s="385">
        <v>0</v>
      </c>
      <c r="L5" s="57">
        <v>2</v>
      </c>
      <c r="M5" s="100">
        <v>725000</v>
      </c>
      <c r="N5" s="101" t="s">
        <v>123</v>
      </c>
      <c r="O5" s="103" t="s">
        <v>64</v>
      </c>
    </row>
    <row r="6" spans="2:19" ht="15.75" customHeight="1" thickBot="1">
      <c r="B6" s="356"/>
      <c r="C6" s="357"/>
      <c r="D6" s="357"/>
      <c r="E6" s="356"/>
      <c r="F6" s="356"/>
      <c r="G6" s="356"/>
      <c r="H6" s="356"/>
      <c r="I6" s="356"/>
      <c r="J6" s="386"/>
      <c r="L6" s="57">
        <v>3</v>
      </c>
      <c r="M6" s="100">
        <v>2311915</v>
      </c>
      <c r="N6" s="101" t="s">
        <v>123</v>
      </c>
      <c r="O6" s="103" t="s">
        <v>125</v>
      </c>
      <c r="P6" s="104"/>
    </row>
    <row r="7" spans="2:19" ht="15.75" customHeight="1">
      <c r="B7" s="366" t="s">
        <v>111</v>
      </c>
      <c r="C7" s="367"/>
      <c r="D7" s="368"/>
      <c r="E7" s="366">
        <v>174</v>
      </c>
      <c r="F7" s="366">
        <v>23111</v>
      </c>
      <c r="G7" s="366">
        <v>0</v>
      </c>
      <c r="H7" s="366">
        <v>0</v>
      </c>
      <c r="I7" s="366">
        <v>275</v>
      </c>
      <c r="J7" s="404">
        <v>450</v>
      </c>
      <c r="L7" s="57">
        <v>4</v>
      </c>
      <c r="M7" s="100">
        <v>1154000</v>
      </c>
      <c r="N7" s="101" t="s">
        <v>123</v>
      </c>
      <c r="O7" s="103" t="s">
        <v>126</v>
      </c>
      <c r="P7" s="358" t="s">
        <v>71</v>
      </c>
      <c r="Q7" s="359"/>
      <c r="R7" s="362">
        <f>E21</f>
        <v>24616125</v>
      </c>
      <c r="S7" s="363"/>
    </row>
    <row r="8" spans="2:19" ht="15.75" customHeight="1" thickBot="1">
      <c r="B8" s="369"/>
      <c r="C8" s="370"/>
      <c r="D8" s="371"/>
      <c r="E8" s="369"/>
      <c r="F8" s="369"/>
      <c r="G8" s="369"/>
      <c r="H8" s="369"/>
      <c r="I8" s="369"/>
      <c r="J8" s="405"/>
      <c r="L8" s="57">
        <v>5</v>
      </c>
      <c r="M8" s="100">
        <v>270000</v>
      </c>
      <c r="N8" s="101" t="s">
        <v>127</v>
      </c>
      <c r="O8" s="103" t="s">
        <v>132</v>
      </c>
      <c r="P8" s="360"/>
      <c r="Q8" s="361"/>
      <c r="R8" s="364"/>
      <c r="S8" s="365"/>
    </row>
    <row r="9" spans="2:19" ht="15.75" customHeight="1">
      <c r="B9" s="354" t="s">
        <v>112</v>
      </c>
      <c r="C9" s="355"/>
      <c r="D9" s="379"/>
      <c r="E9" s="354">
        <v>0</v>
      </c>
      <c r="F9" s="354">
        <v>14529</v>
      </c>
      <c r="G9" s="354">
        <v>0</v>
      </c>
      <c r="H9" s="354">
        <v>0</v>
      </c>
      <c r="I9" s="354">
        <v>180</v>
      </c>
      <c r="J9" s="385">
        <v>715</v>
      </c>
      <c r="L9" s="57">
        <v>6</v>
      </c>
      <c r="M9" s="100">
        <v>45000</v>
      </c>
      <c r="N9" s="101" t="s">
        <v>128</v>
      </c>
      <c r="O9" s="103" t="s">
        <v>93</v>
      </c>
      <c r="P9" s="358" t="s">
        <v>91</v>
      </c>
      <c r="Q9" s="359"/>
      <c r="R9" s="375">
        <f>E23</f>
        <v>500000</v>
      </c>
      <c r="S9" s="376"/>
    </row>
    <row r="10" spans="2:19" ht="15.75" customHeight="1" thickBot="1">
      <c r="B10" s="356"/>
      <c r="C10" s="357"/>
      <c r="D10" s="380"/>
      <c r="E10" s="356"/>
      <c r="F10" s="356"/>
      <c r="G10" s="356"/>
      <c r="H10" s="356"/>
      <c r="I10" s="356"/>
      <c r="J10" s="386"/>
      <c r="L10" s="57">
        <v>7</v>
      </c>
      <c r="M10" s="100">
        <v>500000</v>
      </c>
      <c r="N10" s="101" t="s">
        <v>129</v>
      </c>
      <c r="O10" s="103" t="s">
        <v>60</v>
      </c>
      <c r="P10" s="360"/>
      <c r="Q10" s="361"/>
      <c r="R10" s="377"/>
      <c r="S10" s="378"/>
    </row>
    <row r="11" spans="2:19" ht="15.75" customHeight="1">
      <c r="B11" s="366" t="s">
        <v>114</v>
      </c>
      <c r="C11" s="367"/>
      <c r="D11" s="368"/>
      <c r="E11" s="366">
        <v>0</v>
      </c>
      <c r="F11" s="366">
        <v>24652</v>
      </c>
      <c r="G11" s="366">
        <v>463</v>
      </c>
      <c r="H11" s="366">
        <v>0</v>
      </c>
      <c r="I11" s="366">
        <v>1584</v>
      </c>
      <c r="J11" s="404">
        <v>1977</v>
      </c>
      <c r="L11" s="57">
        <v>8</v>
      </c>
      <c r="M11" s="100">
        <v>100000</v>
      </c>
      <c r="N11" s="101" t="s">
        <v>130</v>
      </c>
      <c r="O11" s="103" t="s">
        <v>64</v>
      </c>
      <c r="P11" s="358" t="s">
        <v>113</v>
      </c>
      <c r="Q11" s="359"/>
      <c r="R11" s="375">
        <f>E25</f>
        <v>17760915</v>
      </c>
      <c r="S11" s="376"/>
    </row>
    <row r="12" spans="2:19" ht="15.75" customHeight="1" thickBot="1">
      <c r="B12" s="369"/>
      <c r="C12" s="370"/>
      <c r="D12" s="371"/>
      <c r="E12" s="369"/>
      <c r="F12" s="369"/>
      <c r="G12" s="369"/>
      <c r="H12" s="369"/>
      <c r="I12" s="369"/>
      <c r="J12" s="405"/>
      <c r="L12" s="57">
        <v>9</v>
      </c>
      <c r="M12" s="100">
        <v>1000000</v>
      </c>
      <c r="N12" s="101" t="s">
        <v>131</v>
      </c>
      <c r="O12" s="103" t="s">
        <v>133</v>
      </c>
      <c r="P12" s="360"/>
      <c r="Q12" s="361"/>
      <c r="R12" s="377"/>
      <c r="S12" s="378"/>
    </row>
    <row r="13" spans="2:19" ht="15.75" customHeight="1">
      <c r="B13" s="354" t="s">
        <v>115</v>
      </c>
      <c r="C13" s="355"/>
      <c r="D13" s="379"/>
      <c r="E13" s="354">
        <v>450</v>
      </c>
      <c r="F13" s="354">
        <v>30862</v>
      </c>
      <c r="G13" s="354">
        <v>659</v>
      </c>
      <c r="H13" s="354">
        <v>0</v>
      </c>
      <c r="I13" s="354">
        <v>1244</v>
      </c>
      <c r="J13" s="385">
        <v>666</v>
      </c>
      <c r="L13" s="57">
        <v>10</v>
      </c>
      <c r="M13" s="100">
        <v>1880000</v>
      </c>
      <c r="N13" s="101" t="s">
        <v>131</v>
      </c>
      <c r="O13" s="103" t="s">
        <v>134</v>
      </c>
      <c r="P13" s="358" t="s">
        <v>22</v>
      </c>
      <c r="Q13" s="359"/>
      <c r="R13" s="375">
        <f>R7+R9-R11</f>
        <v>7355210</v>
      </c>
      <c r="S13" s="376"/>
    </row>
    <row r="14" spans="2:19" ht="15.75" customHeight="1" thickBot="1">
      <c r="B14" s="356"/>
      <c r="C14" s="357"/>
      <c r="D14" s="380"/>
      <c r="E14" s="356"/>
      <c r="F14" s="356"/>
      <c r="G14" s="356"/>
      <c r="H14" s="356"/>
      <c r="I14" s="356"/>
      <c r="J14" s="386"/>
      <c r="L14" s="57">
        <v>11</v>
      </c>
      <c r="M14" s="100">
        <v>168000</v>
      </c>
      <c r="N14" s="101" t="s">
        <v>135</v>
      </c>
      <c r="O14" s="103" t="s">
        <v>64</v>
      </c>
      <c r="P14" s="360"/>
      <c r="Q14" s="361"/>
      <c r="R14" s="377"/>
      <c r="S14" s="378"/>
    </row>
    <row r="15" spans="2:19" ht="15.75" customHeight="1">
      <c r="B15" s="366" t="s">
        <v>116</v>
      </c>
      <c r="C15" s="367"/>
      <c r="D15" s="368"/>
      <c r="E15" s="366">
        <v>0</v>
      </c>
      <c r="F15" s="366">
        <v>27812</v>
      </c>
      <c r="G15" s="366">
        <v>240</v>
      </c>
      <c r="H15" s="366">
        <v>0</v>
      </c>
      <c r="I15" s="366">
        <v>469</v>
      </c>
      <c r="J15" s="404">
        <v>0</v>
      </c>
      <c r="L15" s="57">
        <v>12</v>
      </c>
      <c r="M15" s="100">
        <v>257000</v>
      </c>
      <c r="N15" s="101" t="s">
        <v>135</v>
      </c>
      <c r="O15" s="103" t="s">
        <v>141</v>
      </c>
      <c r="P15" s="104"/>
    </row>
    <row r="16" spans="2:19" ht="15.75" customHeight="1" thickBot="1">
      <c r="B16" s="369"/>
      <c r="C16" s="370"/>
      <c r="D16" s="371"/>
      <c r="E16" s="369"/>
      <c r="F16" s="369"/>
      <c r="G16" s="369"/>
      <c r="H16" s="369"/>
      <c r="I16" s="369"/>
      <c r="J16" s="405"/>
      <c r="L16" s="57">
        <v>13</v>
      </c>
      <c r="M16" s="100">
        <v>2000000</v>
      </c>
      <c r="N16" s="101" t="s">
        <v>135</v>
      </c>
      <c r="O16" s="103" t="s">
        <v>136</v>
      </c>
      <c r="P16" s="104"/>
      <c r="S16" s="105"/>
    </row>
    <row r="17" spans="2:16" ht="19.5" customHeight="1">
      <c r="B17" s="381" t="s">
        <v>46</v>
      </c>
      <c r="C17" s="382"/>
      <c r="D17" s="383"/>
      <c r="E17" s="381">
        <f>SUM(E5:E16)</f>
        <v>2091</v>
      </c>
      <c r="F17" s="381">
        <f t="shared" ref="F17:J17" si="0">SUM(F5:F16)</f>
        <v>144833</v>
      </c>
      <c r="G17" s="381">
        <f t="shared" si="0"/>
        <v>2663</v>
      </c>
      <c r="H17" s="381">
        <f t="shared" si="0"/>
        <v>1467</v>
      </c>
      <c r="I17" s="381">
        <f t="shared" si="0"/>
        <v>3892</v>
      </c>
      <c r="J17" s="387">
        <f t="shared" si="0"/>
        <v>3808</v>
      </c>
      <c r="L17" s="57">
        <v>14</v>
      </c>
      <c r="M17" s="100">
        <v>500000</v>
      </c>
      <c r="N17" s="101" t="s">
        <v>137</v>
      </c>
      <c r="O17" s="103" t="s">
        <v>23</v>
      </c>
      <c r="P17" s="104"/>
    </row>
    <row r="18" spans="2:16" ht="20.25" customHeight="1" thickBot="1">
      <c r="B18" s="273"/>
      <c r="C18" s="384"/>
      <c r="D18" s="274"/>
      <c r="E18" s="273"/>
      <c r="F18" s="273"/>
      <c r="G18" s="273"/>
      <c r="H18" s="273"/>
      <c r="I18" s="273"/>
      <c r="J18" s="388"/>
      <c r="L18" s="57">
        <v>15</v>
      </c>
      <c r="M18" s="100">
        <v>770000</v>
      </c>
      <c r="N18" s="101" t="s">
        <v>138</v>
      </c>
      <c r="O18" s="103" t="s">
        <v>64</v>
      </c>
      <c r="P18" s="104"/>
    </row>
    <row r="19" spans="2:16" ht="19.5" customHeight="1">
      <c r="B19" s="381" t="s">
        <v>70</v>
      </c>
      <c r="C19" s="382"/>
      <c r="D19" s="383"/>
      <c r="E19" s="381">
        <f>E17*120</f>
        <v>250920</v>
      </c>
      <c r="F19" s="381">
        <f>F17*160</f>
        <v>23173280</v>
      </c>
      <c r="G19" s="381">
        <f>G17*115</f>
        <v>306245</v>
      </c>
      <c r="H19" s="381">
        <f>H17*80</f>
        <v>117360</v>
      </c>
      <c r="I19" s="381">
        <f>I17*80</f>
        <v>311360</v>
      </c>
      <c r="J19" s="387">
        <f>J17*120</f>
        <v>456960</v>
      </c>
      <c r="L19" s="57">
        <v>16</v>
      </c>
      <c r="M19" s="100">
        <v>10000</v>
      </c>
      <c r="N19" s="101" t="s">
        <v>138</v>
      </c>
      <c r="O19" s="103" t="s">
        <v>139</v>
      </c>
      <c r="P19" s="104"/>
    </row>
    <row r="20" spans="2:16" ht="20.25" customHeight="1" thickBot="1">
      <c r="B20" s="273"/>
      <c r="C20" s="384"/>
      <c r="D20" s="274"/>
      <c r="E20" s="273"/>
      <c r="F20" s="273"/>
      <c r="G20" s="273"/>
      <c r="H20" s="273"/>
      <c r="I20" s="273"/>
      <c r="J20" s="388"/>
      <c r="L20" s="57">
        <v>17</v>
      </c>
      <c r="M20" s="100">
        <v>100000</v>
      </c>
      <c r="N20" s="101" t="s">
        <v>138</v>
      </c>
      <c r="O20" s="103" t="s">
        <v>140</v>
      </c>
      <c r="P20" s="104"/>
    </row>
    <row r="21" spans="2:16" ht="19.5" customHeight="1">
      <c r="B21" s="280" t="s">
        <v>71</v>
      </c>
      <c r="C21" s="281"/>
      <c r="D21" s="282"/>
      <c r="E21" s="292">
        <f>SUM(E19:J20)</f>
        <v>24616125</v>
      </c>
      <c r="F21" s="399"/>
      <c r="L21" s="57">
        <v>18</v>
      </c>
      <c r="M21" s="100">
        <v>1000000</v>
      </c>
      <c r="N21" s="101" t="s">
        <v>138</v>
      </c>
      <c r="O21" s="103" t="s">
        <v>146</v>
      </c>
      <c r="P21" s="104"/>
    </row>
    <row r="22" spans="2:16" ht="20.25" customHeight="1" thickBot="1">
      <c r="B22" s="283"/>
      <c r="C22" s="284"/>
      <c r="D22" s="285"/>
      <c r="E22" s="400"/>
      <c r="F22" s="401"/>
      <c r="L22" s="57">
        <v>19</v>
      </c>
      <c r="M22" s="100">
        <v>1981000</v>
      </c>
      <c r="N22" s="101" t="s">
        <v>138</v>
      </c>
      <c r="O22" s="103" t="s">
        <v>142</v>
      </c>
      <c r="P22" s="104"/>
    </row>
    <row r="23" spans="2:16" ht="19.5" customHeight="1">
      <c r="B23" s="280" t="s">
        <v>120</v>
      </c>
      <c r="C23" s="281"/>
      <c r="D23" s="282"/>
      <c r="E23" s="292">
        <v>500000</v>
      </c>
      <c r="F23" s="399"/>
      <c r="L23" s="57">
        <v>20</v>
      </c>
      <c r="M23" s="100">
        <v>1000000</v>
      </c>
      <c r="N23" s="101" t="s">
        <v>143</v>
      </c>
      <c r="O23" s="103" t="s">
        <v>60</v>
      </c>
      <c r="P23" s="104"/>
    </row>
    <row r="24" spans="2:16" ht="20.25" customHeight="1" thickBot="1">
      <c r="B24" s="283"/>
      <c r="C24" s="284"/>
      <c r="D24" s="285"/>
      <c r="E24" s="400"/>
      <c r="F24" s="401"/>
      <c r="L24" s="57">
        <v>21</v>
      </c>
      <c r="M24" s="100">
        <v>1000000</v>
      </c>
      <c r="N24" s="101" t="s">
        <v>144</v>
      </c>
      <c r="O24" s="103" t="s">
        <v>145</v>
      </c>
      <c r="P24" s="104"/>
    </row>
    <row r="25" spans="2:16" ht="19.5" customHeight="1">
      <c r="B25" s="280" t="s">
        <v>21</v>
      </c>
      <c r="C25" s="281"/>
      <c r="D25" s="282"/>
      <c r="E25" s="292">
        <f>807000+1154000+2311915+915000+1000000+1880000+1000000+33000+1392000+1000000+1280000+2081000+1000000+1000000+907000</f>
        <v>17760915</v>
      </c>
      <c r="F25" s="399"/>
      <c r="L25" s="57">
        <v>22</v>
      </c>
      <c r="M25" s="100">
        <v>500000</v>
      </c>
      <c r="N25" s="101" t="s">
        <v>149</v>
      </c>
      <c r="O25" s="103" t="s">
        <v>23</v>
      </c>
      <c r="P25" s="104"/>
    </row>
    <row r="26" spans="2:16" ht="20.25" customHeight="1" thickBot="1">
      <c r="B26" s="283"/>
      <c r="C26" s="284"/>
      <c r="D26" s="285"/>
      <c r="E26" s="400"/>
      <c r="F26" s="401"/>
      <c r="L26" s="57">
        <v>23</v>
      </c>
      <c r="M26" s="100">
        <v>122000</v>
      </c>
      <c r="N26" s="101" t="s">
        <v>150</v>
      </c>
      <c r="O26" s="103" t="s">
        <v>151</v>
      </c>
      <c r="P26" s="104"/>
    </row>
    <row r="27" spans="2:16" ht="19.5" customHeight="1">
      <c r="B27" s="389" t="s">
        <v>16</v>
      </c>
      <c r="C27" s="390"/>
      <c r="D27" s="391"/>
      <c r="E27" s="292">
        <f>E21+E23-E25</f>
        <v>7355210</v>
      </c>
      <c r="F27" s="399"/>
      <c r="L27" s="106">
        <v>24</v>
      </c>
      <c r="M27" s="100">
        <v>85000</v>
      </c>
      <c r="N27" s="101" t="s">
        <v>150</v>
      </c>
      <c r="O27" s="103" t="s">
        <v>151</v>
      </c>
      <c r="P27" s="104"/>
    </row>
    <row r="28" spans="2:16" ht="20.25" customHeight="1" thickBot="1">
      <c r="B28" s="392"/>
      <c r="C28" s="393"/>
      <c r="D28" s="394"/>
      <c r="E28" s="400"/>
      <c r="F28" s="401"/>
      <c r="L28" s="102">
        <v>25</v>
      </c>
      <c r="M28" s="108">
        <v>200000</v>
      </c>
      <c r="N28" s="109" t="s">
        <v>148</v>
      </c>
      <c r="O28" s="110" t="s">
        <v>60</v>
      </c>
    </row>
    <row r="29" spans="2:16" ht="24.75" thickBot="1">
      <c r="L29" s="395" t="s">
        <v>3</v>
      </c>
      <c r="M29" s="396"/>
      <c r="N29" s="397">
        <f>SUM(M4:M28)</f>
        <v>17760415</v>
      </c>
      <c r="O29" s="398"/>
    </row>
  </sheetData>
  <mergeCells count="82">
    <mergeCell ref="I19:I20"/>
    <mergeCell ref="I17:I18"/>
    <mergeCell ref="J3:J4"/>
    <mergeCell ref="J5:J6"/>
    <mergeCell ref="J7:J8"/>
    <mergeCell ref="J9:J10"/>
    <mergeCell ref="J11:J12"/>
    <mergeCell ref="J15:J16"/>
    <mergeCell ref="I5:I6"/>
    <mergeCell ref="F7:F8"/>
    <mergeCell ref="G7:G8"/>
    <mergeCell ref="H7:H8"/>
    <mergeCell ref="I7:I8"/>
    <mergeCell ref="E17:E18"/>
    <mergeCell ref="F17:F18"/>
    <mergeCell ref="G17:G18"/>
    <mergeCell ref="H17:H18"/>
    <mergeCell ref="E15:E16"/>
    <mergeCell ref="F15:F16"/>
    <mergeCell ref="G15:G16"/>
    <mergeCell ref="H15:H16"/>
    <mergeCell ref="I15:I16"/>
    <mergeCell ref="B25:D26"/>
    <mergeCell ref="B27:D28"/>
    <mergeCell ref="L29:M29"/>
    <mergeCell ref="N29:O29"/>
    <mergeCell ref="B19:D20"/>
    <mergeCell ref="B21:D22"/>
    <mergeCell ref="B23:D24"/>
    <mergeCell ref="J19:J20"/>
    <mergeCell ref="E23:F24"/>
    <mergeCell ref="E25:F26"/>
    <mergeCell ref="E27:F28"/>
    <mergeCell ref="E21:F22"/>
    <mergeCell ref="E19:E20"/>
    <mergeCell ref="F19:F20"/>
    <mergeCell ref="G19:G20"/>
    <mergeCell ref="H19:H20"/>
    <mergeCell ref="B15:D16"/>
    <mergeCell ref="B17:D18"/>
    <mergeCell ref="P13:Q14"/>
    <mergeCell ref="R13:S14"/>
    <mergeCell ref="B13:D14"/>
    <mergeCell ref="E13:E14"/>
    <mergeCell ref="F13:F14"/>
    <mergeCell ref="G13:G14"/>
    <mergeCell ref="H13:H14"/>
    <mergeCell ref="I13:I14"/>
    <mergeCell ref="J13:J14"/>
    <mergeCell ref="J17:J18"/>
    <mergeCell ref="P9:Q10"/>
    <mergeCell ref="R9:S10"/>
    <mergeCell ref="B9:D10"/>
    <mergeCell ref="P11:Q12"/>
    <mergeCell ref="R11:S12"/>
    <mergeCell ref="B11:D12"/>
    <mergeCell ref="E11:E12"/>
    <mergeCell ref="F11:F12"/>
    <mergeCell ref="G11:G12"/>
    <mergeCell ref="H11:H12"/>
    <mergeCell ref="I11:I12"/>
    <mergeCell ref="E9:E10"/>
    <mergeCell ref="F9:F10"/>
    <mergeCell ref="G9:G10"/>
    <mergeCell ref="H9:H10"/>
    <mergeCell ref="I9:I10"/>
    <mergeCell ref="L1:O2"/>
    <mergeCell ref="B5:D6"/>
    <mergeCell ref="P7:Q8"/>
    <mergeCell ref="R7:S8"/>
    <mergeCell ref="B7:D8"/>
    <mergeCell ref="B1:I2"/>
    <mergeCell ref="E5:E6"/>
    <mergeCell ref="F5:F6"/>
    <mergeCell ref="G5:G6"/>
    <mergeCell ref="H5:H6"/>
    <mergeCell ref="E3:E4"/>
    <mergeCell ref="F3:F4"/>
    <mergeCell ref="G3:G4"/>
    <mergeCell ref="H3:H4"/>
    <mergeCell ref="I3:I4"/>
    <mergeCell ref="E7:E8"/>
  </mergeCells>
  <pageMargins left="0.7" right="0.7" top="0.24" bottom="0.35" header="0.3" footer="0.3"/>
  <pageSetup paperSize="9" orientation="landscape" verticalDpi="203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rightToLeft="1" workbookViewId="0">
      <selection activeCell="E6" sqref="E6"/>
    </sheetView>
  </sheetViews>
  <sheetFormatPr defaultRowHeight="15"/>
  <sheetData>
    <row r="1" spans="1:11">
      <c r="A1">
        <v>90</v>
      </c>
      <c r="B1">
        <v>135</v>
      </c>
      <c r="C1">
        <v>110</v>
      </c>
      <c r="D1">
        <v>100</v>
      </c>
      <c r="E1">
        <v>120</v>
      </c>
      <c r="I1">
        <v>186</v>
      </c>
    </row>
    <row r="2" spans="1:11">
      <c r="A2">
        <v>105</v>
      </c>
      <c r="B2">
        <v>135</v>
      </c>
      <c r="C2">
        <v>110</v>
      </c>
      <c r="D2">
        <v>165</v>
      </c>
      <c r="E2">
        <v>156</v>
      </c>
      <c r="I2">
        <v>168</v>
      </c>
    </row>
    <row r="3" spans="1:11">
      <c r="A3">
        <v>115</v>
      </c>
      <c r="B3">
        <v>95</v>
      </c>
      <c r="C3">
        <v>95</v>
      </c>
      <c r="D3">
        <v>120</v>
      </c>
      <c r="E3">
        <v>165</v>
      </c>
      <c r="I3">
        <v>108</v>
      </c>
    </row>
    <row r="4" spans="1:11">
      <c r="A4">
        <v>154</v>
      </c>
      <c r="B4">
        <v>175</v>
      </c>
      <c r="C4">
        <v>174</v>
      </c>
      <c r="D4">
        <v>192</v>
      </c>
      <c r="E4">
        <v>145</v>
      </c>
      <c r="I4">
        <v>204</v>
      </c>
    </row>
    <row r="5" spans="1:11">
      <c r="A5">
        <v>161</v>
      </c>
      <c r="B5">
        <v>80</v>
      </c>
      <c r="C5">
        <v>154</v>
      </c>
      <c r="D5">
        <v>156</v>
      </c>
      <c r="E5">
        <v>162</v>
      </c>
    </row>
    <row r="6" spans="1:11">
      <c r="A6">
        <v>135</v>
      </c>
      <c r="B6">
        <v>126</v>
      </c>
      <c r="C6">
        <v>154</v>
      </c>
      <c r="D6">
        <v>145</v>
      </c>
      <c r="I6">
        <f>SUM(I1:I5)</f>
        <v>666</v>
      </c>
      <c r="J6">
        <f t="shared" ref="J6:K6" si="0">SUM(J1:J5)</f>
        <v>0</v>
      </c>
      <c r="K6">
        <f t="shared" si="0"/>
        <v>0</v>
      </c>
    </row>
    <row r="7" spans="1:11">
      <c r="A7">
        <v>150</v>
      </c>
      <c r="B7">
        <v>133</v>
      </c>
      <c r="C7">
        <v>154</v>
      </c>
    </row>
    <row r="8" spans="1:11">
      <c r="A8">
        <v>85</v>
      </c>
      <c r="B8">
        <v>75</v>
      </c>
      <c r="C8">
        <v>154</v>
      </c>
    </row>
    <row r="9" spans="1:11">
      <c r="A9">
        <v>150</v>
      </c>
      <c r="B9">
        <v>140</v>
      </c>
    </row>
    <row r="10" spans="1:11">
      <c r="A10">
        <v>185</v>
      </c>
    </row>
    <row r="11" spans="1:11">
      <c r="A11">
        <v>154</v>
      </c>
    </row>
    <row r="12" spans="1:11">
      <c r="A12">
        <v>154</v>
      </c>
    </row>
    <row r="13" spans="1:11">
      <c r="A13">
        <v>161</v>
      </c>
    </row>
    <row r="21" spans="1:7">
      <c r="A21">
        <f>SUM(A1:A20)</f>
        <v>1799</v>
      </c>
      <c r="B21">
        <f t="shared" ref="B21:F21" si="1">SUM(B1:B20)</f>
        <v>1094</v>
      </c>
      <c r="C21">
        <f t="shared" si="1"/>
        <v>1105</v>
      </c>
      <c r="D21">
        <f t="shared" si="1"/>
        <v>878</v>
      </c>
      <c r="E21">
        <f t="shared" si="1"/>
        <v>748</v>
      </c>
      <c r="F21">
        <f t="shared" si="1"/>
        <v>0</v>
      </c>
    </row>
    <row r="22" spans="1:7">
      <c r="G22">
        <f>SUM(A21:F21)</f>
        <v>5624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فروردین</vt:lpstr>
      <vt:lpstr>اردیبهشت</vt:lpstr>
      <vt:lpstr>خرداد</vt:lpstr>
      <vt:lpstr>تیر</vt:lpstr>
      <vt:lpstr>مرداد</vt:lpstr>
      <vt:lpstr>شهریور </vt:lpstr>
      <vt:lpstr>تسویه 6ماهه</vt:lpstr>
      <vt:lpstr>مهر</vt:lpstr>
      <vt:lpstr>آبان</vt:lpstr>
      <vt:lpstr>آذر</vt:lpstr>
      <vt:lpstr>دی</vt:lpstr>
      <vt:lpstr>بهمن</vt:lpstr>
      <vt:lpstr>اسفند </vt:lpstr>
      <vt:lpstr>تسویه 6 ماهه</vt:lpstr>
      <vt:lpstr>Sheet1</vt:lpstr>
    </vt:vector>
  </TitlesOfParts>
  <Company>OliveSoft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OliveSoft</dc:creator>
  <cp:lastModifiedBy>tak tikan</cp:lastModifiedBy>
  <cp:lastPrinted>2021-03-17T08:16:41Z</cp:lastPrinted>
  <dcterms:created xsi:type="dcterms:W3CDTF">2018-04-15T08:29:49Z</dcterms:created>
  <dcterms:modified xsi:type="dcterms:W3CDTF">2021-04-06T06:26:55Z</dcterms:modified>
</cp:coreProperties>
</file>