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\Desktop\CAP Imaging\"/>
    </mc:Choice>
  </mc:AlternateContent>
  <bookViews>
    <workbookView xWindow="240" yWindow="135" windowWidth="26835" windowHeight="13095"/>
  </bookViews>
  <sheets>
    <sheet name="Basic" sheetId="1" r:id="rId1"/>
    <sheet name="Tabular" sheetId="4" r:id="rId2"/>
  </sheets>
  <definedNames>
    <definedName name="_xlnm.Print_Area" localSheetId="0">Basic!$A$1:$O$22</definedName>
  </definedNames>
  <calcPr calcId="152511"/>
</workbook>
</file>

<file path=xl/calcChain.xml><?xml version="1.0" encoding="utf-8"?>
<calcChain xmlns="http://schemas.openxmlformats.org/spreadsheetml/2006/main">
  <c r="L8" i="1" l="1"/>
  <c r="G8" i="1"/>
  <c r="D8" i="1"/>
  <c r="J8" i="1" s="1"/>
  <c r="C8" i="1"/>
  <c r="E8" i="1" s="1"/>
  <c r="F81" i="4"/>
  <c r="B81" i="4"/>
  <c r="F80" i="4"/>
  <c r="B80" i="4"/>
  <c r="F79" i="4"/>
  <c r="B79" i="4"/>
  <c r="F78" i="4"/>
  <c r="B78" i="4"/>
  <c r="F77" i="4"/>
  <c r="B77" i="4"/>
  <c r="F76" i="4"/>
  <c r="B76" i="4"/>
  <c r="F75" i="4"/>
  <c r="B75" i="4"/>
  <c r="F74" i="4"/>
  <c r="B74" i="4"/>
  <c r="F73" i="4"/>
  <c r="B73" i="4"/>
  <c r="F72" i="4"/>
  <c r="B72" i="4"/>
  <c r="F71" i="4"/>
  <c r="B71" i="4"/>
  <c r="F70" i="4"/>
  <c r="B70" i="4"/>
  <c r="F69" i="4"/>
  <c r="B69" i="4"/>
  <c r="F68" i="4"/>
  <c r="B68" i="4"/>
  <c r="F67" i="4"/>
  <c r="B67" i="4"/>
  <c r="F66" i="4"/>
  <c r="B66" i="4"/>
  <c r="F65" i="4"/>
  <c r="B65" i="4"/>
  <c r="F64" i="4"/>
  <c r="B64" i="4"/>
  <c r="F63" i="4"/>
  <c r="B63" i="4"/>
  <c r="F62" i="4"/>
  <c r="B62" i="4"/>
  <c r="F61" i="4"/>
  <c r="B61" i="4"/>
  <c r="F60" i="4"/>
  <c r="B60" i="4"/>
  <c r="F59" i="4"/>
  <c r="B59" i="4"/>
  <c r="F58" i="4"/>
  <c r="B58" i="4"/>
  <c r="F57" i="4"/>
  <c r="B57" i="4"/>
  <c r="F56" i="4"/>
  <c r="B56" i="4"/>
  <c r="F55" i="4"/>
  <c r="B55" i="4"/>
  <c r="F54" i="4"/>
  <c r="B54" i="4"/>
  <c r="F53" i="4"/>
  <c r="B53" i="4"/>
  <c r="F52" i="4"/>
  <c r="B52" i="4"/>
  <c r="F51" i="4"/>
  <c r="B51" i="4"/>
  <c r="F50" i="4"/>
  <c r="B50" i="4"/>
  <c r="F49" i="4"/>
  <c r="B49" i="4"/>
  <c r="F48" i="4"/>
  <c r="B48" i="4"/>
  <c r="F47" i="4"/>
  <c r="B47" i="4"/>
  <c r="F46" i="4"/>
  <c r="B46" i="4"/>
  <c r="F45" i="4"/>
  <c r="B45" i="4"/>
  <c r="F44" i="4"/>
  <c r="B44" i="4"/>
  <c r="F43" i="4"/>
  <c r="B43" i="4"/>
  <c r="F42" i="4"/>
  <c r="B42" i="4"/>
  <c r="F41" i="4"/>
  <c r="B41" i="4"/>
  <c r="F40" i="4"/>
  <c r="B40" i="4"/>
  <c r="F39" i="4"/>
  <c r="B39" i="4"/>
  <c r="F38" i="4"/>
  <c r="B38" i="4"/>
  <c r="F37" i="4"/>
  <c r="B37" i="4"/>
  <c r="F36" i="4"/>
  <c r="B36" i="4"/>
  <c r="F35" i="4"/>
  <c r="B35" i="4"/>
  <c r="F34" i="4"/>
  <c r="B34" i="4"/>
  <c r="F33" i="4"/>
  <c r="B33" i="4"/>
  <c r="F32" i="4"/>
  <c r="B32" i="4"/>
  <c r="F31" i="4"/>
  <c r="B31" i="4"/>
  <c r="F30" i="4"/>
  <c r="B30" i="4"/>
  <c r="F29" i="4"/>
  <c r="B29" i="4"/>
  <c r="F28" i="4"/>
  <c r="B28" i="4"/>
  <c r="F27" i="4"/>
  <c r="B27" i="4"/>
  <c r="F26" i="4"/>
  <c r="B26" i="4"/>
  <c r="F25" i="4"/>
  <c r="B25" i="4"/>
  <c r="F24" i="4"/>
  <c r="B24" i="4"/>
  <c r="F23" i="4"/>
  <c r="B23" i="4"/>
  <c r="F22" i="4"/>
  <c r="B22" i="4"/>
  <c r="F21" i="4"/>
  <c r="B21" i="4"/>
  <c r="F20" i="4"/>
  <c r="B20" i="4"/>
  <c r="F19" i="4"/>
  <c r="B19" i="4"/>
  <c r="F18" i="4"/>
  <c r="B18" i="4"/>
  <c r="F17" i="4"/>
  <c r="B17" i="4"/>
  <c r="F16" i="4"/>
  <c r="B16" i="4"/>
  <c r="F15" i="4"/>
  <c r="B15" i="4"/>
  <c r="F14" i="4"/>
  <c r="B14" i="4"/>
  <c r="F13" i="4"/>
  <c r="B13" i="4"/>
  <c r="F12" i="4"/>
  <c r="B12" i="4"/>
  <c r="F11" i="4"/>
  <c r="B11" i="4"/>
  <c r="F10" i="4"/>
  <c r="B10" i="4"/>
  <c r="F9" i="4"/>
  <c r="B9" i="4"/>
  <c r="F8" i="4"/>
  <c r="B8" i="4"/>
  <c r="F7" i="4"/>
  <c r="B7" i="4"/>
  <c r="F6" i="4"/>
  <c r="B6" i="4"/>
  <c r="F5" i="4"/>
  <c r="B5" i="4"/>
  <c r="F4" i="4"/>
  <c r="B4" i="4"/>
  <c r="F3" i="4"/>
  <c r="B3" i="4"/>
  <c r="F2" i="4"/>
  <c r="B2" i="4"/>
  <c r="L9" i="1"/>
  <c r="G9" i="1"/>
  <c r="L7" i="1"/>
  <c r="G7" i="1"/>
  <c r="D9" i="1"/>
  <c r="D7" i="1"/>
  <c r="C9" i="1"/>
  <c r="C7" i="1"/>
  <c r="K8" i="1" l="1"/>
  <c r="H8" i="1"/>
  <c r="M8" i="1"/>
  <c r="F8" i="1"/>
  <c r="G2" i="4"/>
  <c r="H2" i="4" s="1"/>
  <c r="I2" i="4" s="1"/>
  <c r="G4" i="4"/>
  <c r="H4" i="4" s="1"/>
  <c r="I4" i="4" s="1"/>
  <c r="G6" i="4"/>
  <c r="H6" i="4" s="1"/>
  <c r="I6" i="4" s="1"/>
  <c r="G8" i="4"/>
  <c r="H8" i="4" s="1"/>
  <c r="I8" i="4" s="1"/>
  <c r="G10" i="4"/>
  <c r="H10" i="4" s="1"/>
  <c r="I10" i="4" s="1"/>
  <c r="G12" i="4"/>
  <c r="H12" i="4" s="1"/>
  <c r="I12" i="4" s="1"/>
  <c r="G14" i="4"/>
  <c r="H14" i="4" s="1"/>
  <c r="I14" i="4" s="1"/>
  <c r="G16" i="4"/>
  <c r="H16" i="4" s="1"/>
  <c r="I16" i="4" s="1"/>
  <c r="G18" i="4"/>
  <c r="H18" i="4" s="1"/>
  <c r="I18" i="4" s="1"/>
  <c r="G20" i="4"/>
  <c r="H20" i="4" s="1"/>
  <c r="I20" i="4" s="1"/>
  <c r="G22" i="4"/>
  <c r="H22" i="4" s="1"/>
  <c r="I22" i="4" s="1"/>
  <c r="G24" i="4"/>
  <c r="H24" i="4" s="1"/>
  <c r="I24" i="4" s="1"/>
  <c r="G26" i="4"/>
  <c r="H26" i="4" s="1"/>
  <c r="I26" i="4" s="1"/>
  <c r="G28" i="4"/>
  <c r="H28" i="4" s="1"/>
  <c r="I28" i="4" s="1"/>
  <c r="G30" i="4"/>
  <c r="H30" i="4" s="1"/>
  <c r="I30" i="4" s="1"/>
  <c r="G32" i="4"/>
  <c r="H32" i="4" s="1"/>
  <c r="I32" i="4" s="1"/>
  <c r="G34" i="4"/>
  <c r="H34" i="4" s="1"/>
  <c r="I34" i="4" s="1"/>
  <c r="G36" i="4"/>
  <c r="H36" i="4" s="1"/>
  <c r="I36" i="4" s="1"/>
  <c r="G38" i="4"/>
  <c r="H38" i="4" s="1"/>
  <c r="I38" i="4" s="1"/>
  <c r="G40" i="4"/>
  <c r="H40" i="4" s="1"/>
  <c r="I40" i="4" s="1"/>
  <c r="G42" i="4"/>
  <c r="H42" i="4" s="1"/>
  <c r="I42" i="4" s="1"/>
  <c r="G44" i="4"/>
  <c r="H44" i="4" s="1"/>
  <c r="I44" i="4" s="1"/>
  <c r="G46" i="4"/>
  <c r="H46" i="4" s="1"/>
  <c r="I46" i="4" s="1"/>
  <c r="G48" i="4"/>
  <c r="H48" i="4" s="1"/>
  <c r="I48" i="4" s="1"/>
  <c r="G50" i="4"/>
  <c r="H50" i="4" s="1"/>
  <c r="I50" i="4" s="1"/>
  <c r="G52" i="4"/>
  <c r="H52" i="4" s="1"/>
  <c r="I52" i="4" s="1"/>
  <c r="G54" i="4"/>
  <c r="H54" i="4" s="1"/>
  <c r="I54" i="4" s="1"/>
  <c r="G56" i="4"/>
  <c r="H56" i="4" s="1"/>
  <c r="I56" i="4" s="1"/>
  <c r="G58" i="4"/>
  <c r="H58" i="4" s="1"/>
  <c r="I58" i="4" s="1"/>
  <c r="G60" i="4"/>
  <c r="H60" i="4" s="1"/>
  <c r="I60" i="4" s="1"/>
  <c r="G62" i="4"/>
  <c r="H62" i="4" s="1"/>
  <c r="I62" i="4" s="1"/>
  <c r="G64" i="4"/>
  <c r="H64" i="4" s="1"/>
  <c r="I64" i="4" s="1"/>
  <c r="G66" i="4"/>
  <c r="H66" i="4" s="1"/>
  <c r="I66" i="4" s="1"/>
  <c r="G68" i="4"/>
  <c r="H68" i="4" s="1"/>
  <c r="I68" i="4" s="1"/>
  <c r="G70" i="4"/>
  <c r="H70" i="4" s="1"/>
  <c r="I70" i="4" s="1"/>
  <c r="G72" i="4"/>
  <c r="H72" i="4" s="1"/>
  <c r="I72" i="4" s="1"/>
  <c r="G74" i="4"/>
  <c r="H74" i="4" s="1"/>
  <c r="I74" i="4" s="1"/>
  <c r="G76" i="4"/>
  <c r="H76" i="4" s="1"/>
  <c r="I76" i="4" s="1"/>
  <c r="G78" i="4"/>
  <c r="H78" i="4" s="1"/>
  <c r="I78" i="4" s="1"/>
  <c r="G80" i="4"/>
  <c r="H80" i="4" s="1"/>
  <c r="I80" i="4" s="1"/>
  <c r="G3" i="4"/>
  <c r="H3" i="4" s="1"/>
  <c r="I3" i="4" s="1"/>
  <c r="G5" i="4"/>
  <c r="H5" i="4" s="1"/>
  <c r="I5" i="4" s="1"/>
  <c r="G7" i="4"/>
  <c r="H7" i="4" s="1"/>
  <c r="I7" i="4" s="1"/>
  <c r="G9" i="4"/>
  <c r="H9" i="4" s="1"/>
  <c r="I9" i="4" s="1"/>
  <c r="G11" i="4"/>
  <c r="H11" i="4" s="1"/>
  <c r="I11" i="4" s="1"/>
  <c r="G13" i="4"/>
  <c r="H13" i="4" s="1"/>
  <c r="I13" i="4" s="1"/>
  <c r="G15" i="4"/>
  <c r="H15" i="4" s="1"/>
  <c r="I15" i="4" s="1"/>
  <c r="G17" i="4"/>
  <c r="H17" i="4" s="1"/>
  <c r="I17" i="4" s="1"/>
  <c r="G19" i="4"/>
  <c r="H19" i="4" s="1"/>
  <c r="I19" i="4" s="1"/>
  <c r="G21" i="4"/>
  <c r="H21" i="4" s="1"/>
  <c r="I21" i="4" s="1"/>
  <c r="G23" i="4"/>
  <c r="H23" i="4" s="1"/>
  <c r="I23" i="4" s="1"/>
  <c r="G25" i="4"/>
  <c r="H25" i="4" s="1"/>
  <c r="I25" i="4" s="1"/>
  <c r="G27" i="4"/>
  <c r="H27" i="4" s="1"/>
  <c r="I27" i="4" s="1"/>
  <c r="G29" i="4"/>
  <c r="H29" i="4" s="1"/>
  <c r="I29" i="4" s="1"/>
  <c r="G31" i="4"/>
  <c r="H31" i="4" s="1"/>
  <c r="I31" i="4" s="1"/>
  <c r="G33" i="4"/>
  <c r="H33" i="4" s="1"/>
  <c r="I33" i="4" s="1"/>
  <c r="G35" i="4"/>
  <c r="H35" i="4" s="1"/>
  <c r="I35" i="4" s="1"/>
  <c r="G37" i="4"/>
  <c r="H37" i="4" s="1"/>
  <c r="I37" i="4" s="1"/>
  <c r="G39" i="4"/>
  <c r="H39" i="4" s="1"/>
  <c r="I39" i="4" s="1"/>
  <c r="G41" i="4"/>
  <c r="H41" i="4" s="1"/>
  <c r="I41" i="4" s="1"/>
  <c r="G43" i="4"/>
  <c r="H43" i="4" s="1"/>
  <c r="I43" i="4" s="1"/>
  <c r="G45" i="4"/>
  <c r="H45" i="4" s="1"/>
  <c r="I45" i="4" s="1"/>
  <c r="G47" i="4"/>
  <c r="H47" i="4" s="1"/>
  <c r="I47" i="4" s="1"/>
  <c r="G49" i="4"/>
  <c r="H49" i="4" s="1"/>
  <c r="I49" i="4" s="1"/>
  <c r="G51" i="4"/>
  <c r="H51" i="4" s="1"/>
  <c r="I51" i="4" s="1"/>
  <c r="G53" i="4"/>
  <c r="H53" i="4" s="1"/>
  <c r="I53" i="4" s="1"/>
  <c r="G55" i="4"/>
  <c r="H55" i="4" s="1"/>
  <c r="I55" i="4" s="1"/>
  <c r="G57" i="4"/>
  <c r="H57" i="4" s="1"/>
  <c r="I57" i="4" s="1"/>
  <c r="G59" i="4"/>
  <c r="H59" i="4" s="1"/>
  <c r="I59" i="4" s="1"/>
  <c r="G61" i="4"/>
  <c r="H61" i="4" s="1"/>
  <c r="I61" i="4" s="1"/>
  <c r="G63" i="4"/>
  <c r="H63" i="4" s="1"/>
  <c r="I63" i="4" s="1"/>
  <c r="G65" i="4"/>
  <c r="H65" i="4" s="1"/>
  <c r="I65" i="4" s="1"/>
  <c r="G67" i="4"/>
  <c r="H67" i="4" s="1"/>
  <c r="I67" i="4" s="1"/>
  <c r="G69" i="4"/>
  <c r="H69" i="4" s="1"/>
  <c r="I69" i="4" s="1"/>
  <c r="G71" i="4"/>
  <c r="H71" i="4" s="1"/>
  <c r="I71" i="4" s="1"/>
  <c r="G73" i="4"/>
  <c r="H73" i="4" s="1"/>
  <c r="I73" i="4" s="1"/>
  <c r="G75" i="4"/>
  <c r="H75" i="4" s="1"/>
  <c r="I75" i="4" s="1"/>
  <c r="G77" i="4"/>
  <c r="H77" i="4" s="1"/>
  <c r="I77" i="4" s="1"/>
  <c r="G79" i="4"/>
  <c r="H79" i="4" s="1"/>
  <c r="I79" i="4" s="1"/>
  <c r="G81" i="4"/>
  <c r="H81" i="4" s="1"/>
  <c r="I81" i="4" s="1"/>
  <c r="J7" i="1"/>
  <c r="F7" i="1"/>
  <c r="K9" i="1"/>
  <c r="E9" i="1"/>
  <c r="J9" i="1"/>
  <c r="F9" i="1"/>
  <c r="K7" i="1"/>
  <c r="E7" i="1"/>
  <c r="H7" i="1"/>
  <c r="H9" i="1"/>
  <c r="I9" i="1" s="1"/>
  <c r="M7" i="1"/>
  <c r="M9" i="1"/>
  <c r="N9" i="1" s="1"/>
  <c r="N8" i="1" l="1"/>
  <c r="F15" i="1"/>
  <c r="I8" i="1"/>
  <c r="E15" i="1"/>
  <c r="N7" i="1"/>
  <c r="F13" i="1"/>
  <c r="F14" i="1"/>
  <c r="I7" i="1"/>
  <c r="E13" i="1"/>
  <c r="E14" i="1"/>
</calcChain>
</file>

<file path=xl/sharedStrings.xml><?xml version="1.0" encoding="utf-8"?>
<sst xmlns="http://schemas.openxmlformats.org/spreadsheetml/2006/main" count="66" uniqueCount="50">
  <si>
    <t>Height</t>
  </si>
  <si>
    <t>Width</t>
  </si>
  <si>
    <t>Focal Length</t>
  </si>
  <si>
    <t>Distance</t>
  </si>
  <si>
    <t>Wide</t>
  </si>
  <si>
    <t>High</t>
  </si>
  <si>
    <t>D80, D90, D200 sensor 23.6x15.8</t>
  </si>
  <si>
    <t>Sensor</t>
  </si>
  <si>
    <t>Lens</t>
  </si>
  <si>
    <t>Field of View</t>
  </si>
  <si>
    <t>35mm film 36x24</t>
  </si>
  <si>
    <t>Camera and Sensor Dimensions</t>
  </si>
  <si>
    <t>Field of View = 2*ArcTan(SensorSize/2*FocalLength)</t>
  </si>
  <si>
    <t>For distant objects</t>
  </si>
  <si>
    <t>Ground</t>
  </si>
  <si>
    <t>Speed kts</t>
  </si>
  <si>
    <t>Seconds</t>
  </si>
  <si>
    <t>Degrees</t>
  </si>
  <si>
    <t>Camera Angle</t>
  </si>
  <si>
    <t>Field - Camera held Landscape</t>
  </si>
  <si>
    <t>Field - Camera held Portrait</t>
  </si>
  <si>
    <t>Perpendicular Frame</t>
  </si>
  <si>
    <t>Enter data in the cells highlighted in yellow</t>
  </si>
  <si>
    <t>Results of interest will appear in the green cells</t>
  </si>
  <si>
    <t>Results are computed for both camera orientations</t>
  </si>
  <si>
    <t>Others good at trigonometry and optics should review and provide any corrections</t>
  </si>
  <si>
    <t>This spreadsheet and equations used has some testing and validation</t>
  </si>
  <si>
    <t>Altitude</t>
  </si>
  <si>
    <t>AGL</t>
  </si>
  <si>
    <t>Central</t>
  </si>
  <si>
    <t>from Perpendicular</t>
  </si>
  <si>
    <t>FOV</t>
  </si>
  <si>
    <t>Altitude AGL</t>
  </si>
  <si>
    <t>Ground Speed</t>
  </si>
  <si>
    <t>Angle from Perpendicular</t>
  </si>
  <si>
    <t>Central Distance</t>
  </si>
  <si>
    <t>Center Width</t>
  </si>
  <si>
    <t>Time for full Width</t>
  </si>
  <si>
    <t>Images per Hour</t>
  </si>
  <si>
    <t>Formulas in protected cells this row only</t>
  </si>
  <si>
    <t>Lateral offset per 1000 feet AGL</t>
  </si>
  <si>
    <t>For oblique images at 30, 45, 60 degrees from perpendicular</t>
  </si>
  <si>
    <t>D90</t>
  </si>
  <si>
    <t>D80, D200</t>
  </si>
  <si>
    <t>Camera</t>
  </si>
  <si>
    <t>to BillHughes@rochester.rr.com</t>
  </si>
  <si>
    <t>Pixel Size</t>
  </si>
  <si>
    <t>Pixel - inches</t>
  </si>
  <si>
    <t>D7100 sensor 23.5x15.6</t>
  </si>
  <si>
    <t>D7100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</si>
</sst>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Protection="1"/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0" fontId="0" fillId="2" borderId="0" xfId="0" applyFill="1" applyAlignment="1" applyProtection="1">
      <alignment horizontal="center"/>
      <protection locked="0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6" borderId="0" xfId="0" applyFill="1" applyProtection="1"/>
    <xf numFmtId="0" fontId="0" fillId="2" borderId="0" xfId="0" applyFill="1" applyAlignment="1" applyProtection="1">
      <alignment horizontal="center"/>
    </xf>
    <xf numFmtId="1" fontId="0" fillId="7" borderId="0" xfId="0" applyNumberFormat="1" applyFill="1" applyAlignment="1" applyProtection="1">
      <alignment horizontal="center"/>
    </xf>
    <xf numFmtId="164" fontId="0" fillId="7" borderId="0" xfId="0" applyNumberFormat="1" applyFill="1" applyAlignment="1" applyProtection="1">
      <alignment horizontal="center"/>
    </xf>
    <xf numFmtId="0" fontId="0" fillId="2" borderId="0" xfId="0" applyFill="1" applyAlignment="1" applyProtection="1">
      <alignment horizontal="left"/>
    </xf>
    <xf numFmtId="2" fontId="0" fillId="2" borderId="0" xfId="0" applyNumberFormat="1" applyFill="1" applyAlignment="1" applyProtection="1">
      <alignment horizontal="center"/>
    </xf>
    <xf numFmtId="1" fontId="0" fillId="2" borderId="0" xfId="0" applyNumberFormat="1" applyFill="1" applyAlignment="1" applyProtection="1">
      <alignment horizontal="center"/>
    </xf>
    <xf numFmtId="2" fontId="0" fillId="7" borderId="0" xfId="0" applyNumberFormat="1" applyFill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Fill="1" applyAlignment="1" applyProtection="1">
      <alignment horizontal="center" wrapText="1"/>
    </xf>
    <xf numFmtId="0" fontId="0" fillId="0" borderId="0" xfId="0" applyFill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center"/>
    </xf>
    <xf numFmtId="1" fontId="1" fillId="0" borderId="0" xfId="0" applyNumberFormat="1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center"/>
      <protection locked="0"/>
    </xf>
    <xf numFmtId="1" fontId="1" fillId="0" borderId="0" xfId="0" applyNumberFormat="1" applyFont="1" applyFill="1" applyAlignment="1" applyProtection="1">
      <alignment horizontal="center"/>
      <protection locked="0"/>
    </xf>
    <xf numFmtId="0" fontId="0" fillId="0" borderId="0" xfId="0" applyFill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</xf>
    <xf numFmtId="0" fontId="0" fillId="0" borderId="0" xfId="0" applyAlignment="1" applyProtection="1">
      <alignment horizontal="center"/>
    </xf>
    <xf numFmtId="15" fontId="0" fillId="0" borderId="0" xfId="0" applyNumberFormat="1" applyAlignment="1" applyProtection="1">
      <alignment horizontal="center"/>
    </xf>
    <xf numFmtId="1" fontId="0" fillId="7" borderId="0" xfId="0" applyNumberFormat="1" applyFill="1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5" borderId="0" xfId="0" applyFill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2" borderId="0" xfId="0" applyFill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</xf>
    <xf numFmtId="0" fontId="0" fillId="4" borderId="0" xfId="0" applyFill="1" applyAlignment="1" applyProtection="1">
      <alignment horizontal="center"/>
    </xf>
    <xf numFmtId="2" fontId="0" fillId="0" borderId="0" xfId="0" applyNumberForma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tabSelected="1" workbookViewId="0">
      <selection activeCell="O1" sqref="O1"/>
    </sheetView>
  </sheetViews>
  <sheetFormatPr defaultRowHeight="12.75" x14ac:dyDescent="0.2"/>
  <cols>
    <col min="1" max="2" width="6.7109375" style="1" customWidth="1"/>
    <col min="3" max="3" width="7.42578125" style="1" customWidth="1"/>
    <col min="4" max="4" width="6.7109375" style="1" customWidth="1"/>
    <col min="5" max="14" width="9.7109375" style="1" customWidth="1"/>
    <col min="15" max="15" width="29.7109375" style="1" bestFit="1" customWidth="1"/>
    <col min="16" max="16" width="10" style="1" customWidth="1"/>
    <col min="17" max="17" width="29.7109375" style="1" bestFit="1" customWidth="1"/>
    <col min="18" max="19" width="9.7109375" style="1" customWidth="1"/>
    <col min="20" max="16384" width="9.140625" style="1"/>
  </cols>
  <sheetData>
    <row r="1" spans="1:17" x14ac:dyDescent="0.2">
      <c r="A1" s="34" t="s">
        <v>8</v>
      </c>
      <c r="B1" s="34"/>
      <c r="C1" s="8"/>
      <c r="D1" s="8"/>
      <c r="E1" s="8" t="s">
        <v>27</v>
      </c>
      <c r="F1" s="8"/>
      <c r="G1" s="8"/>
      <c r="H1" s="8" t="s">
        <v>14</v>
      </c>
      <c r="I1" s="8"/>
      <c r="J1" s="8"/>
      <c r="K1" s="34" t="s">
        <v>18</v>
      </c>
      <c r="L1" s="34"/>
      <c r="M1" s="6"/>
      <c r="N1" s="8"/>
      <c r="O1" s="30">
        <v>41813</v>
      </c>
      <c r="P1" s="8"/>
    </row>
    <row r="2" spans="1:17" x14ac:dyDescent="0.2">
      <c r="A2" s="34" t="s">
        <v>2</v>
      </c>
      <c r="B2" s="34"/>
      <c r="C2" s="8"/>
      <c r="D2" s="8"/>
      <c r="E2" s="8" t="s">
        <v>28</v>
      </c>
      <c r="F2" s="8"/>
      <c r="G2" s="8"/>
      <c r="H2" s="8" t="s">
        <v>15</v>
      </c>
      <c r="I2" s="8"/>
      <c r="J2" s="8"/>
      <c r="K2" s="34" t="s">
        <v>30</v>
      </c>
      <c r="L2" s="34"/>
      <c r="M2" s="6"/>
      <c r="N2" s="8"/>
      <c r="O2" s="8"/>
      <c r="P2" s="8"/>
    </row>
    <row r="3" spans="1:17" x14ac:dyDescent="0.2">
      <c r="A3" s="35">
        <v>50</v>
      </c>
      <c r="B3" s="35"/>
      <c r="C3" s="8"/>
      <c r="D3" s="8"/>
      <c r="E3" s="5">
        <v>1200</v>
      </c>
      <c r="F3" s="8"/>
      <c r="G3" s="8"/>
      <c r="H3" s="5">
        <v>90</v>
      </c>
      <c r="I3" s="8"/>
      <c r="J3" s="8"/>
      <c r="K3" s="35">
        <v>45</v>
      </c>
      <c r="L3" s="35"/>
      <c r="M3" s="6"/>
      <c r="N3" s="8"/>
      <c r="O3" s="8"/>
      <c r="P3" s="8"/>
    </row>
    <row r="4" spans="1:17" x14ac:dyDescent="0.2">
      <c r="A4" s="8"/>
      <c r="B4" s="8"/>
      <c r="C4" s="33" t="s">
        <v>9</v>
      </c>
      <c r="D4" s="33"/>
      <c r="E4" s="36" t="s">
        <v>19</v>
      </c>
      <c r="F4" s="36"/>
      <c r="G4" s="36"/>
      <c r="H4" s="36"/>
      <c r="I4" s="36"/>
      <c r="J4" s="37" t="s">
        <v>20</v>
      </c>
      <c r="K4" s="37"/>
      <c r="L4" s="37"/>
      <c r="M4" s="37"/>
      <c r="N4" s="37"/>
    </row>
    <row r="5" spans="1:17" x14ac:dyDescent="0.2">
      <c r="A5" s="34" t="s">
        <v>7</v>
      </c>
      <c r="B5" s="34"/>
      <c r="C5" s="33" t="s">
        <v>17</v>
      </c>
      <c r="D5" s="33"/>
      <c r="E5" s="34" t="s">
        <v>21</v>
      </c>
      <c r="F5" s="34"/>
      <c r="G5" s="8" t="s">
        <v>29</v>
      </c>
      <c r="H5" s="8" t="s">
        <v>29</v>
      </c>
      <c r="I5" s="8" t="s">
        <v>1</v>
      </c>
      <c r="J5" s="34" t="s">
        <v>21</v>
      </c>
      <c r="K5" s="34"/>
      <c r="L5" s="8" t="s">
        <v>29</v>
      </c>
      <c r="M5" s="8" t="s">
        <v>29</v>
      </c>
      <c r="N5" s="8" t="s">
        <v>1</v>
      </c>
      <c r="P5" s="6"/>
      <c r="Q5" s="6"/>
    </row>
    <row r="6" spans="1:17" x14ac:dyDescent="0.2">
      <c r="A6" s="8" t="s">
        <v>1</v>
      </c>
      <c r="B6" s="8" t="s">
        <v>0</v>
      </c>
      <c r="C6" s="8" t="s">
        <v>4</v>
      </c>
      <c r="D6" s="8" t="s">
        <v>5</v>
      </c>
      <c r="E6" s="8" t="s">
        <v>1</v>
      </c>
      <c r="F6" s="8" t="s">
        <v>0</v>
      </c>
      <c r="G6" s="8" t="s">
        <v>3</v>
      </c>
      <c r="H6" s="8" t="s">
        <v>1</v>
      </c>
      <c r="I6" s="8" t="s">
        <v>16</v>
      </c>
      <c r="J6" s="8" t="s">
        <v>1</v>
      </c>
      <c r="K6" s="8" t="s">
        <v>0</v>
      </c>
      <c r="L6" s="8" t="s">
        <v>3</v>
      </c>
      <c r="M6" s="8" t="s">
        <v>1</v>
      </c>
      <c r="N6" s="8" t="s">
        <v>16</v>
      </c>
      <c r="O6" s="6" t="s">
        <v>11</v>
      </c>
    </row>
    <row r="7" spans="1:17" x14ac:dyDescent="0.2">
      <c r="A7" s="8">
        <v>23.6</v>
      </c>
      <c r="B7" s="8">
        <v>15.8</v>
      </c>
      <c r="C7" s="2">
        <f>(2*ATAN(A7/(2*$A$3)))*180/PI()</f>
        <v>26.55767260474591</v>
      </c>
      <c r="D7" s="2">
        <f>(2*ATAN(B7/(2*$A$3)))*180/PI()</f>
        <v>17.957021901726982</v>
      </c>
      <c r="E7" s="3">
        <f>2*($E$3*TAN(RADIANS((C7/2))))</f>
        <v>566.40000000000009</v>
      </c>
      <c r="F7" s="3">
        <f>2*($E$3*TAN(RADIANS((D7/2))))</f>
        <v>379.19999999999993</v>
      </c>
      <c r="G7" s="11">
        <f>$E$3/(COS(RADIANS($K$3)))</f>
        <v>1697.0562748477139</v>
      </c>
      <c r="H7" s="11">
        <f>2*(TAN(RADIANS(C7/2)))*G7</f>
        <v>801.01056172812105</v>
      </c>
      <c r="I7" s="12">
        <f>3600*H7/($H$3*6076)</f>
        <v>5.2732755874135684</v>
      </c>
      <c r="J7" s="3">
        <f>2*($E$3*TAN(RADIANS(D7/2)))</f>
        <v>379.19999999999993</v>
      </c>
      <c r="K7" s="3">
        <f>2*($E$3*TAN(RADIANS(C7/2)))</f>
        <v>566.40000000000009</v>
      </c>
      <c r="L7" s="11">
        <f>$E$3/(COS(RADIANS($K$3)))</f>
        <v>1697.0562748477139</v>
      </c>
      <c r="M7" s="11">
        <f>2*(TAN(RADIANS(D7/2)))*L7</f>
        <v>536.26978285187749</v>
      </c>
      <c r="N7" s="12">
        <f>3600*M7/($H$3*6076)</f>
        <v>3.5304133169972185</v>
      </c>
      <c r="O7" s="1" t="s">
        <v>6</v>
      </c>
    </row>
    <row r="8" spans="1:17" x14ac:dyDescent="0.2">
      <c r="A8" s="32">
        <v>23.5</v>
      </c>
      <c r="B8" s="32">
        <v>15.6</v>
      </c>
      <c r="C8" s="2">
        <f>(2*ATAN(A8/(2*$A$3)))*180/PI()</f>
        <v>26.449102384427054</v>
      </c>
      <c r="D8" s="2">
        <f>(2*ATAN(B8/(2*$A$3)))*180/PI()</f>
        <v>17.733352088288544</v>
      </c>
      <c r="E8" s="3">
        <f>2*($E$3*TAN(RADIANS((C8/2))))</f>
        <v>564</v>
      </c>
      <c r="F8" s="3">
        <f>2*($E$3*TAN(RADIANS((D8/2))))</f>
        <v>374.4</v>
      </c>
      <c r="G8" s="11">
        <f>$E$3/(COS(RADIANS($K$3)))</f>
        <v>1697.0562748477139</v>
      </c>
      <c r="H8" s="11">
        <f>2*(TAN(RADIANS(C8/2)))*G8</f>
        <v>797.61644917842546</v>
      </c>
      <c r="I8" s="12">
        <f>3600*H8/($H$3*6076)</f>
        <v>5.2509311993313066</v>
      </c>
      <c r="J8" s="3">
        <f>2*($E$3*TAN(RADIANS(D8/2)))</f>
        <v>374.4</v>
      </c>
      <c r="K8" s="3">
        <f>2*($E$3*TAN(RADIANS(C8/2)))</f>
        <v>564</v>
      </c>
      <c r="L8" s="11">
        <f>$E$3/(COS(RADIANS($K$3)))</f>
        <v>1697.0562748477139</v>
      </c>
      <c r="M8" s="11">
        <f>2*(TAN(RADIANS(D8/2)))*L8</f>
        <v>529.48155775248676</v>
      </c>
      <c r="N8" s="12">
        <f>3600*M8/($H$3*6076)</f>
        <v>3.4857245408326976</v>
      </c>
      <c r="O8" s="1" t="s">
        <v>48</v>
      </c>
    </row>
    <row r="9" spans="1:17" x14ac:dyDescent="0.2">
      <c r="A9" s="8">
        <v>36</v>
      </c>
      <c r="B9" s="8">
        <v>24</v>
      </c>
      <c r="C9" s="2">
        <f>(2*ATAN(A9/(2*$A$3)))*180/PI()</f>
        <v>39.597752709049864</v>
      </c>
      <c r="D9" s="2">
        <f>(2*ATAN(B9/(2*$A$3)))*180/PI()</f>
        <v>26.991466561591626</v>
      </c>
      <c r="E9" s="3">
        <f>2*($E$3*TAN(RADIANS((C9/2))))</f>
        <v>864.00000000000011</v>
      </c>
      <c r="F9" s="3">
        <f>2*($E$3*TAN(RADIANS((D9/2))))</f>
        <v>576</v>
      </c>
      <c r="G9" s="11">
        <f>$E$3/(COS(RADIANS($K$3)))</f>
        <v>1697.0562748477139</v>
      </c>
      <c r="H9" s="11">
        <f>2*(TAN(RADIANS(C9/2)))*G9</f>
        <v>1221.8805178903542</v>
      </c>
      <c r="I9" s="11">
        <f>3600*H9/($H$3*6076)</f>
        <v>8.0439797096139181</v>
      </c>
      <c r="J9" s="3">
        <f>2*($E$3*TAN(RADIANS(D9/2)))</f>
        <v>576</v>
      </c>
      <c r="K9" s="3">
        <f>2*($E$3*TAN(RADIANS(C9/2)))</f>
        <v>864.00000000000011</v>
      </c>
      <c r="L9" s="11">
        <f>$E$3/(COS(RADIANS($K$3)))</f>
        <v>1697.0562748477139</v>
      </c>
      <c r="M9" s="11">
        <f>2*(TAN(RADIANS(D9/2)))*L9</f>
        <v>814.58701192690273</v>
      </c>
      <c r="N9" s="11">
        <f>3600*M9/($H$3*6076)</f>
        <v>5.362653139742612</v>
      </c>
      <c r="O9" s="1" t="s">
        <v>10</v>
      </c>
    </row>
    <row r="10" spans="1:17" x14ac:dyDescent="0.2">
      <c r="A10" s="8"/>
      <c r="B10" s="8"/>
      <c r="C10" s="4"/>
      <c r="D10" s="4"/>
      <c r="E10" s="8"/>
      <c r="F10" s="3"/>
      <c r="G10" s="3"/>
    </row>
    <row r="11" spans="1:17" x14ac:dyDescent="0.2">
      <c r="A11" s="34" t="s">
        <v>46</v>
      </c>
      <c r="B11" s="34"/>
      <c r="C11" s="34"/>
      <c r="D11" s="34"/>
      <c r="E11" s="34"/>
      <c r="F11" s="34"/>
      <c r="G11" s="3"/>
    </row>
    <row r="12" spans="1:17" x14ac:dyDescent="0.2">
      <c r="A12" s="7" t="s">
        <v>44</v>
      </c>
      <c r="B12" s="29"/>
      <c r="C12" s="38" t="s">
        <v>7</v>
      </c>
      <c r="D12" s="38"/>
      <c r="E12" s="34" t="s">
        <v>47</v>
      </c>
      <c r="F12" s="34"/>
      <c r="G12" s="3"/>
    </row>
    <row r="13" spans="1:17" x14ac:dyDescent="0.2">
      <c r="A13" s="29" t="s">
        <v>42</v>
      </c>
      <c r="B13" s="29"/>
      <c r="C13" s="3">
        <v>4288</v>
      </c>
      <c r="D13" s="3">
        <v>2848</v>
      </c>
      <c r="E13" s="16">
        <f>H7/C13*12</f>
        <v>2.2416340346869061</v>
      </c>
      <c r="F13" s="16">
        <f>M7/D13*12</f>
        <v>2.2595636917916186</v>
      </c>
      <c r="G13" s="3"/>
    </row>
    <row r="14" spans="1:17" x14ac:dyDescent="0.2">
      <c r="A14" s="7" t="s">
        <v>43</v>
      </c>
      <c r="B14" s="29"/>
      <c r="C14" s="3">
        <v>3872</v>
      </c>
      <c r="D14" s="3">
        <v>2592</v>
      </c>
      <c r="E14" s="16">
        <f>H7/C14*12</f>
        <v>2.4824707491573998</v>
      </c>
      <c r="F14" s="16">
        <f>M7/D14*12</f>
        <v>2.4827304761660995</v>
      </c>
      <c r="G14" s="3"/>
    </row>
    <row r="15" spans="1:17" x14ac:dyDescent="0.2">
      <c r="A15" s="7" t="s">
        <v>49</v>
      </c>
      <c r="B15" s="29"/>
      <c r="C15" s="3">
        <v>6000</v>
      </c>
      <c r="D15" s="3">
        <v>4000</v>
      </c>
      <c r="E15" s="16">
        <f>H8/C15*12</f>
        <v>1.5952328983568509</v>
      </c>
      <c r="F15" s="16">
        <f>M8/D15*12</f>
        <v>1.5884446732574602</v>
      </c>
      <c r="G15" s="3"/>
    </row>
    <row r="16" spans="1:17" x14ac:dyDescent="0.2">
      <c r="A16" s="7"/>
      <c r="B16" s="32"/>
      <c r="C16" s="3"/>
      <c r="D16" s="3"/>
      <c r="G16" s="3"/>
    </row>
    <row r="17" spans="1:17" x14ac:dyDescent="0.2">
      <c r="A17" s="8"/>
      <c r="B17" s="8"/>
      <c r="C17" s="13" t="s">
        <v>22</v>
      </c>
      <c r="D17" s="14"/>
      <c r="E17" s="10"/>
      <c r="F17" s="15"/>
      <c r="G17" s="15"/>
    </row>
    <row r="18" spans="1:17" x14ac:dyDescent="0.2">
      <c r="A18" s="8"/>
      <c r="B18" s="8"/>
      <c r="C18" s="31" t="s">
        <v>23</v>
      </c>
      <c r="D18" s="11"/>
      <c r="E18" s="11"/>
      <c r="F18" s="11"/>
      <c r="G18" s="11"/>
    </row>
    <row r="19" spans="1:17" x14ac:dyDescent="0.2">
      <c r="A19" s="6"/>
      <c r="B19" s="8"/>
      <c r="C19" s="7" t="s">
        <v>24</v>
      </c>
      <c r="D19" s="4"/>
      <c r="E19" s="8"/>
      <c r="F19" s="3"/>
      <c r="G19" s="3"/>
      <c r="I19" s="9" t="s">
        <v>26</v>
      </c>
      <c r="J19" s="9"/>
      <c r="K19" s="9"/>
      <c r="L19" s="9"/>
      <c r="M19" s="9"/>
      <c r="N19" s="9"/>
      <c r="O19" s="9"/>
    </row>
    <row r="20" spans="1:17" x14ac:dyDescent="0.2">
      <c r="A20" s="8"/>
      <c r="B20" s="8"/>
      <c r="C20" s="4"/>
      <c r="D20" s="4"/>
      <c r="E20" s="8"/>
      <c r="F20" s="3"/>
      <c r="G20" s="3"/>
      <c r="I20" s="9" t="s">
        <v>25</v>
      </c>
      <c r="J20" s="9"/>
      <c r="K20" s="9"/>
      <c r="L20" s="9"/>
      <c r="M20" s="9"/>
      <c r="N20" s="9"/>
      <c r="O20" s="9"/>
    </row>
    <row r="21" spans="1:17" x14ac:dyDescent="0.2">
      <c r="A21" s="8"/>
      <c r="B21" s="8"/>
      <c r="C21" s="1" t="s">
        <v>13</v>
      </c>
      <c r="D21" s="4"/>
      <c r="E21" s="8"/>
      <c r="F21" s="3"/>
      <c r="G21" s="3"/>
      <c r="I21" s="9" t="s">
        <v>45</v>
      </c>
      <c r="J21" s="9"/>
      <c r="K21" s="9"/>
      <c r="L21" s="9"/>
      <c r="M21" s="9"/>
      <c r="N21" s="9"/>
      <c r="O21" s="9"/>
    </row>
    <row r="22" spans="1:17" x14ac:dyDescent="0.2">
      <c r="A22" s="8"/>
      <c r="B22" s="8"/>
      <c r="C22" s="1" t="s">
        <v>12</v>
      </c>
      <c r="D22" s="4"/>
      <c r="E22" s="3"/>
      <c r="G22" s="3"/>
    </row>
    <row r="23" spans="1:17" x14ac:dyDescent="0.2">
      <c r="A23" s="8"/>
      <c r="B23" s="8"/>
      <c r="D23" s="2"/>
      <c r="E23" s="3"/>
      <c r="G23" s="3"/>
      <c r="H23" s="3"/>
      <c r="I23" s="4"/>
      <c r="J23" s="3"/>
      <c r="L23" s="3"/>
      <c r="M23" s="3"/>
      <c r="N23" s="4"/>
      <c r="O23" s="4"/>
      <c r="P23" s="3"/>
      <c r="Q23" s="7"/>
    </row>
    <row r="24" spans="1:17" x14ac:dyDescent="0.2">
      <c r="A24" s="8"/>
      <c r="B24" s="8"/>
      <c r="C24" s="8"/>
      <c r="D24" s="28" t="s">
        <v>41</v>
      </c>
      <c r="E24" s="3"/>
      <c r="G24" s="3"/>
      <c r="H24" s="3"/>
      <c r="I24" s="4"/>
      <c r="J24" s="4"/>
      <c r="K24" s="3"/>
      <c r="L24" s="3"/>
      <c r="M24" s="3"/>
      <c r="N24" s="4"/>
      <c r="O24" s="4"/>
      <c r="P24" s="3"/>
      <c r="Q24" s="7"/>
    </row>
    <row r="25" spans="1:17" x14ac:dyDescent="0.2">
      <c r="A25" s="17"/>
      <c r="B25" s="17"/>
      <c r="C25" s="17"/>
      <c r="D25" s="28" t="s">
        <v>40</v>
      </c>
      <c r="E25" s="3"/>
      <c r="G25" s="3"/>
      <c r="H25" s="3"/>
      <c r="I25" s="4"/>
      <c r="J25" s="4"/>
      <c r="K25" s="3"/>
      <c r="L25" s="3"/>
      <c r="M25" s="3"/>
      <c r="N25" s="4"/>
      <c r="O25" s="4"/>
      <c r="P25" s="3"/>
      <c r="Q25" s="7"/>
    </row>
    <row r="26" spans="1:17" x14ac:dyDescent="0.2">
      <c r="A26" s="8"/>
      <c r="B26" s="8"/>
      <c r="C26" s="7"/>
      <c r="D26" s="3">
        <v>30</v>
      </c>
      <c r="E26" s="3">
        <v>1732</v>
      </c>
      <c r="G26" s="3"/>
      <c r="H26" s="3"/>
      <c r="I26" s="4"/>
      <c r="J26" s="4"/>
      <c r="K26" s="3"/>
      <c r="L26" s="3"/>
      <c r="M26" s="3"/>
      <c r="N26" s="4"/>
      <c r="O26" s="4"/>
      <c r="P26" s="3"/>
      <c r="Q26" s="7"/>
    </row>
    <row r="27" spans="1:17" x14ac:dyDescent="0.2">
      <c r="A27" s="8"/>
      <c r="B27" s="8"/>
      <c r="D27" s="3">
        <v>45</v>
      </c>
      <c r="E27" s="3">
        <v>1000</v>
      </c>
      <c r="G27" s="3"/>
      <c r="H27" s="3"/>
      <c r="I27" s="4"/>
      <c r="J27" s="4"/>
      <c r="K27" s="3"/>
      <c r="L27" s="3"/>
      <c r="M27" s="3"/>
      <c r="N27" s="4"/>
      <c r="O27" s="4"/>
      <c r="P27" s="3"/>
      <c r="Q27" s="7"/>
    </row>
    <row r="28" spans="1:17" x14ac:dyDescent="0.2">
      <c r="A28" s="8"/>
      <c r="B28" s="8"/>
      <c r="D28" s="3">
        <v>60</v>
      </c>
      <c r="E28" s="3">
        <v>577</v>
      </c>
      <c r="G28" s="3"/>
      <c r="H28" s="3"/>
    </row>
    <row r="29" spans="1:17" x14ac:dyDescent="0.2">
      <c r="A29" s="8"/>
      <c r="B29" s="8"/>
      <c r="C29" s="2"/>
      <c r="D29" s="4"/>
      <c r="E29" s="3"/>
      <c r="G29" s="3"/>
      <c r="H29" s="3"/>
    </row>
    <row r="30" spans="1:17" x14ac:dyDescent="0.2">
      <c r="A30" s="8"/>
      <c r="B30" s="8"/>
      <c r="C30" s="4"/>
      <c r="D30" s="4"/>
      <c r="E30" s="8"/>
    </row>
    <row r="31" spans="1:17" x14ac:dyDescent="0.2">
      <c r="A31" s="8"/>
      <c r="B31" s="8"/>
      <c r="C31" s="4"/>
      <c r="D31" s="4"/>
      <c r="E31" s="8"/>
    </row>
    <row r="32" spans="1:17" x14ac:dyDescent="0.2">
      <c r="A32" s="8"/>
      <c r="B32" s="8"/>
      <c r="C32" s="4"/>
      <c r="D32" s="4"/>
      <c r="E32" s="8"/>
    </row>
    <row r="33" spans="1:5" x14ac:dyDescent="0.2">
      <c r="A33" s="8"/>
      <c r="B33" s="8"/>
      <c r="C33" s="4"/>
      <c r="D33" s="4"/>
      <c r="E33" s="8"/>
    </row>
  </sheetData>
  <sheetProtection sheet="1" objects="1" scenarios="1"/>
  <mergeCells count="16">
    <mergeCell ref="C12:D12"/>
    <mergeCell ref="E12:F12"/>
    <mergeCell ref="A11:F11"/>
    <mergeCell ref="A5:B5"/>
    <mergeCell ref="E5:F5"/>
    <mergeCell ref="C5:D5"/>
    <mergeCell ref="C4:D4"/>
    <mergeCell ref="J5:K5"/>
    <mergeCell ref="A1:B1"/>
    <mergeCell ref="A2:B2"/>
    <mergeCell ref="A3:B3"/>
    <mergeCell ref="E4:I4"/>
    <mergeCell ref="J4:N4"/>
    <mergeCell ref="K1:L1"/>
    <mergeCell ref="K2:L2"/>
    <mergeCell ref="K3:L3"/>
  </mergeCells>
  <pageMargins left="0.7" right="0.7" top="0.75" bottom="0.75" header="0.3" footer="0.3"/>
  <pageSetup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activeCell="A82" sqref="A82:I82"/>
    </sheetView>
  </sheetViews>
  <sheetFormatPr defaultRowHeight="12.75" x14ac:dyDescent="0.2"/>
  <cols>
    <col min="1" max="1" width="6.5703125" style="19" bestFit="1" customWidth="1"/>
    <col min="2" max="2" width="4.85546875" style="19" bestFit="1" customWidth="1"/>
    <col min="3" max="3" width="7.28515625" style="19" bestFit="1" customWidth="1"/>
    <col min="4" max="4" width="7" style="19" bestFit="1" customWidth="1"/>
    <col min="5" max="5" width="12.28515625" style="19" bestFit="1" customWidth="1"/>
    <col min="6" max="6" width="8.28515625" style="19" bestFit="1" customWidth="1"/>
    <col min="7" max="7" width="6.42578125" style="19" bestFit="1" customWidth="1"/>
    <col min="8" max="8" width="8.7109375" style="19" customWidth="1"/>
    <col min="9" max="9" width="8" style="19" bestFit="1" customWidth="1"/>
    <col min="10" max="16384" width="9.140625" style="19"/>
  </cols>
  <sheetData>
    <row r="1" spans="1:13" ht="25.5" x14ac:dyDescent="0.2">
      <c r="A1" s="18" t="s">
        <v>2</v>
      </c>
      <c r="B1" s="18" t="s">
        <v>31</v>
      </c>
      <c r="C1" s="18" t="s">
        <v>32</v>
      </c>
      <c r="D1" s="18" t="s">
        <v>33</v>
      </c>
      <c r="E1" s="18" t="s">
        <v>34</v>
      </c>
      <c r="F1" s="18" t="s">
        <v>35</v>
      </c>
      <c r="G1" s="18" t="s">
        <v>36</v>
      </c>
      <c r="H1" s="18" t="s">
        <v>37</v>
      </c>
      <c r="I1" s="18" t="s">
        <v>38</v>
      </c>
    </row>
    <row r="2" spans="1:13" x14ac:dyDescent="0.2">
      <c r="A2" s="19">
        <v>50</v>
      </c>
      <c r="B2" s="20">
        <f>(2*ATAN(23.6/(2*A2)))*180/PI()</f>
        <v>26.55767260474591</v>
      </c>
      <c r="C2" s="19">
        <v>1000</v>
      </c>
      <c r="D2" s="19">
        <v>90</v>
      </c>
      <c r="E2" s="19">
        <v>45</v>
      </c>
      <c r="F2" s="21">
        <f>C2/(COS(RADIANS(E2)))</f>
        <v>1414.2135623730949</v>
      </c>
      <c r="G2" s="21">
        <f>2*(TAN(RADIANS(B2/2)))*F2</f>
        <v>667.5088014401008</v>
      </c>
      <c r="H2" s="20">
        <f>3600*G2/(D2*6076)</f>
        <v>4.3943963228446394</v>
      </c>
      <c r="I2" s="21">
        <f>3600/H2</f>
        <v>819.22515301705869</v>
      </c>
      <c r="J2" s="22"/>
      <c r="K2" s="23" t="s">
        <v>39</v>
      </c>
      <c r="L2" s="24"/>
      <c r="M2" s="24"/>
    </row>
    <row r="3" spans="1:13" x14ac:dyDescent="0.2">
      <c r="A3" s="19">
        <v>50</v>
      </c>
      <c r="B3" s="25">
        <f t="shared" ref="B3:B6" si="0">(2*ATAN(23.6/(2*A3)))*180/PI()</f>
        <v>26.55767260474591</v>
      </c>
      <c r="C3" s="19">
        <v>2000</v>
      </c>
      <c r="D3" s="19">
        <v>90</v>
      </c>
      <c r="E3" s="19">
        <v>45</v>
      </c>
      <c r="F3" s="26">
        <f t="shared" ref="F3:F21" si="1">C3/(COS(RADIANS(E3)))</f>
        <v>2828.4271247461897</v>
      </c>
      <c r="G3" s="26">
        <f t="shared" ref="G3:G21" si="2">2*(TAN(RADIANS(B3/2)))*F3</f>
        <v>1335.0176028802016</v>
      </c>
      <c r="H3" s="25">
        <f t="shared" ref="H3:H21" si="3">3600*G3/(D3*6076)</f>
        <v>8.7887926456892789</v>
      </c>
      <c r="I3" s="26">
        <f t="shared" ref="I3:I21" si="4">3600/H3</f>
        <v>409.61257650852934</v>
      </c>
    </row>
    <row r="4" spans="1:13" x14ac:dyDescent="0.2">
      <c r="A4" s="19">
        <v>50</v>
      </c>
      <c r="B4" s="25">
        <f t="shared" si="0"/>
        <v>26.55767260474591</v>
      </c>
      <c r="C4" s="19">
        <v>3000</v>
      </c>
      <c r="D4" s="19">
        <v>90</v>
      </c>
      <c r="E4" s="19">
        <v>45</v>
      </c>
      <c r="F4" s="26">
        <f t="shared" si="1"/>
        <v>4242.6406871192848</v>
      </c>
      <c r="G4" s="26">
        <f t="shared" si="2"/>
        <v>2002.5264043203026</v>
      </c>
      <c r="H4" s="25">
        <f t="shared" si="3"/>
        <v>13.183188968533921</v>
      </c>
      <c r="I4" s="26">
        <f t="shared" si="4"/>
        <v>273.07505100568619</v>
      </c>
    </row>
    <row r="5" spans="1:13" x14ac:dyDescent="0.2">
      <c r="A5" s="19">
        <v>50</v>
      </c>
      <c r="B5" s="25">
        <f t="shared" si="0"/>
        <v>26.55767260474591</v>
      </c>
      <c r="C5" s="19">
        <v>4000</v>
      </c>
      <c r="D5" s="19">
        <v>90</v>
      </c>
      <c r="E5" s="19">
        <v>45</v>
      </c>
      <c r="F5" s="26">
        <f t="shared" si="1"/>
        <v>5656.8542494923795</v>
      </c>
      <c r="G5" s="26">
        <f t="shared" si="2"/>
        <v>2670.0352057604032</v>
      </c>
      <c r="H5" s="25">
        <f t="shared" si="3"/>
        <v>17.577585291378558</v>
      </c>
      <c r="I5" s="26">
        <f t="shared" si="4"/>
        <v>204.80628825426467</v>
      </c>
    </row>
    <row r="6" spans="1:13" x14ac:dyDescent="0.2">
      <c r="A6" s="19">
        <v>50</v>
      </c>
      <c r="B6" s="25">
        <f t="shared" si="0"/>
        <v>26.55767260474591</v>
      </c>
      <c r="C6" s="19">
        <v>5000</v>
      </c>
      <c r="D6" s="19">
        <v>90</v>
      </c>
      <c r="E6" s="19">
        <v>45</v>
      </c>
      <c r="F6" s="26">
        <f t="shared" si="1"/>
        <v>7071.0678118654751</v>
      </c>
      <c r="G6" s="26">
        <f t="shared" si="2"/>
        <v>3337.5440072005044</v>
      </c>
      <c r="H6" s="25">
        <f t="shared" si="3"/>
        <v>21.971981614223203</v>
      </c>
      <c r="I6" s="26">
        <f t="shared" si="4"/>
        <v>163.84503060341171</v>
      </c>
    </row>
    <row r="7" spans="1:13" x14ac:dyDescent="0.2">
      <c r="A7" s="19">
        <v>100</v>
      </c>
      <c r="B7" s="25">
        <f>(2*ATAN(23.6/(2*A7)))*180/PI()</f>
        <v>13.459563922219871</v>
      </c>
      <c r="C7" s="19">
        <v>1000</v>
      </c>
      <c r="D7" s="19">
        <v>90</v>
      </c>
      <c r="E7" s="19">
        <v>45</v>
      </c>
      <c r="F7" s="26">
        <f t="shared" si="1"/>
        <v>1414.2135623730949</v>
      </c>
      <c r="G7" s="26">
        <f t="shared" si="2"/>
        <v>333.75440072005046</v>
      </c>
      <c r="H7" s="25">
        <f t="shared" si="3"/>
        <v>2.1971981614223202</v>
      </c>
      <c r="I7" s="26">
        <f t="shared" si="4"/>
        <v>1638.4503060341171</v>
      </c>
    </row>
    <row r="8" spans="1:13" x14ac:dyDescent="0.2">
      <c r="A8" s="19">
        <v>100</v>
      </c>
      <c r="B8" s="25">
        <f t="shared" ref="B8:B10" si="5">(2*ATAN(23.6/(2*A8)))*180/PI()</f>
        <v>13.459563922219871</v>
      </c>
      <c r="C8" s="19">
        <v>2000</v>
      </c>
      <c r="D8" s="19">
        <v>90</v>
      </c>
      <c r="E8" s="19">
        <v>45</v>
      </c>
      <c r="F8" s="26">
        <f t="shared" si="1"/>
        <v>2828.4271247461897</v>
      </c>
      <c r="G8" s="26">
        <f t="shared" si="2"/>
        <v>667.50880144010091</v>
      </c>
      <c r="H8" s="25">
        <f t="shared" si="3"/>
        <v>4.3943963228446403</v>
      </c>
      <c r="I8" s="26">
        <f t="shared" si="4"/>
        <v>819.22515301705857</v>
      </c>
    </row>
    <row r="9" spans="1:13" x14ac:dyDescent="0.2">
      <c r="A9" s="19">
        <v>100</v>
      </c>
      <c r="B9" s="25">
        <f t="shared" si="5"/>
        <v>13.459563922219871</v>
      </c>
      <c r="C9" s="19">
        <v>3000</v>
      </c>
      <c r="D9" s="19">
        <v>90</v>
      </c>
      <c r="E9" s="19">
        <v>45</v>
      </c>
      <c r="F9" s="26">
        <f t="shared" si="1"/>
        <v>4242.6406871192848</v>
      </c>
      <c r="G9" s="26">
        <f t="shared" si="2"/>
        <v>1001.2632021601514</v>
      </c>
      <c r="H9" s="25">
        <f t="shared" si="3"/>
        <v>6.5915944842669605</v>
      </c>
      <c r="I9" s="26">
        <f t="shared" si="4"/>
        <v>546.15010201137238</v>
      </c>
    </row>
    <row r="10" spans="1:13" x14ac:dyDescent="0.2">
      <c r="A10" s="19">
        <v>100</v>
      </c>
      <c r="B10" s="25">
        <f t="shared" si="5"/>
        <v>13.459563922219871</v>
      </c>
      <c r="C10" s="19">
        <v>4000</v>
      </c>
      <c r="D10" s="19">
        <v>90</v>
      </c>
      <c r="E10" s="19">
        <v>45</v>
      </c>
      <c r="F10" s="26">
        <f t="shared" si="1"/>
        <v>5656.8542494923795</v>
      </c>
      <c r="G10" s="26">
        <f t="shared" si="2"/>
        <v>1335.0176028802018</v>
      </c>
      <c r="H10" s="25">
        <f t="shared" si="3"/>
        <v>8.7887926456892806</v>
      </c>
      <c r="I10" s="26">
        <f t="shared" si="4"/>
        <v>409.61257650852929</v>
      </c>
    </row>
    <row r="11" spans="1:13" x14ac:dyDescent="0.2">
      <c r="A11" s="19">
        <v>100</v>
      </c>
      <c r="B11" s="25">
        <f>(2*ATAN(23.6/(2*A11)))*180/PI()</f>
        <v>13.459563922219871</v>
      </c>
      <c r="C11" s="19">
        <v>5000</v>
      </c>
      <c r="D11" s="19">
        <v>90</v>
      </c>
      <c r="E11" s="19">
        <v>45</v>
      </c>
      <c r="F11" s="26">
        <f t="shared" si="1"/>
        <v>7071.0678118654751</v>
      </c>
      <c r="G11" s="26">
        <f t="shared" si="2"/>
        <v>1668.7720036002524</v>
      </c>
      <c r="H11" s="25">
        <f t="shared" si="3"/>
        <v>10.985990807111603</v>
      </c>
      <c r="I11" s="26">
        <f t="shared" si="4"/>
        <v>327.69006120682337</v>
      </c>
    </row>
    <row r="12" spans="1:13" x14ac:dyDescent="0.2">
      <c r="A12" s="19">
        <v>150</v>
      </c>
      <c r="B12" s="25">
        <f t="shared" ref="B12:B16" si="6">(2*ATAN(23.6/(2*A12)))*180/PI()</f>
        <v>8.9960094002781439</v>
      </c>
      <c r="C12" s="19">
        <v>1000</v>
      </c>
      <c r="D12" s="19">
        <v>90</v>
      </c>
      <c r="E12" s="19">
        <v>45</v>
      </c>
      <c r="F12" s="26">
        <f t="shared" si="1"/>
        <v>1414.2135623730949</v>
      </c>
      <c r="G12" s="26">
        <f t="shared" si="2"/>
        <v>222.50293381336695</v>
      </c>
      <c r="H12" s="25">
        <f t="shared" si="3"/>
        <v>1.4647987742815467</v>
      </c>
      <c r="I12" s="26">
        <f t="shared" si="4"/>
        <v>2457.6754590511759</v>
      </c>
    </row>
    <row r="13" spans="1:13" x14ac:dyDescent="0.2">
      <c r="A13" s="19">
        <v>150</v>
      </c>
      <c r="B13" s="25">
        <f t="shared" si="6"/>
        <v>8.9960094002781439</v>
      </c>
      <c r="C13" s="19">
        <v>2000</v>
      </c>
      <c r="D13" s="19">
        <v>90</v>
      </c>
      <c r="E13" s="19">
        <v>45</v>
      </c>
      <c r="F13" s="26">
        <f t="shared" si="1"/>
        <v>2828.4271247461897</v>
      </c>
      <c r="G13" s="26">
        <f t="shared" si="2"/>
        <v>445.0058676267339</v>
      </c>
      <c r="H13" s="25">
        <f t="shared" si="3"/>
        <v>2.9295975485630934</v>
      </c>
      <c r="I13" s="26">
        <f t="shared" si="4"/>
        <v>1228.837729525588</v>
      </c>
    </row>
    <row r="14" spans="1:13" x14ac:dyDescent="0.2">
      <c r="A14" s="19">
        <v>150</v>
      </c>
      <c r="B14" s="25">
        <f t="shared" si="6"/>
        <v>8.9960094002781439</v>
      </c>
      <c r="C14" s="19">
        <v>3000</v>
      </c>
      <c r="D14" s="19">
        <v>90</v>
      </c>
      <c r="E14" s="19">
        <v>45</v>
      </c>
      <c r="F14" s="26">
        <f t="shared" si="1"/>
        <v>4242.6406871192848</v>
      </c>
      <c r="G14" s="26">
        <f t="shared" si="2"/>
        <v>667.50880144010091</v>
      </c>
      <c r="H14" s="25">
        <f t="shared" si="3"/>
        <v>4.3943963228446403</v>
      </c>
      <c r="I14" s="26">
        <f t="shared" si="4"/>
        <v>819.22515301705857</v>
      </c>
    </row>
    <row r="15" spans="1:13" x14ac:dyDescent="0.2">
      <c r="A15" s="19">
        <v>150</v>
      </c>
      <c r="B15" s="25">
        <f t="shared" si="6"/>
        <v>8.9960094002781439</v>
      </c>
      <c r="C15" s="19">
        <v>4000</v>
      </c>
      <c r="D15" s="19">
        <v>90</v>
      </c>
      <c r="E15" s="19">
        <v>45</v>
      </c>
      <c r="F15" s="26">
        <f t="shared" si="1"/>
        <v>5656.8542494923795</v>
      </c>
      <c r="G15" s="26">
        <f t="shared" si="2"/>
        <v>890.0117352534678</v>
      </c>
      <c r="H15" s="25">
        <f t="shared" si="3"/>
        <v>5.8591950971261868</v>
      </c>
      <c r="I15" s="26">
        <f t="shared" si="4"/>
        <v>614.41886476279399</v>
      </c>
    </row>
    <row r="16" spans="1:13" x14ac:dyDescent="0.2">
      <c r="A16" s="19">
        <v>150</v>
      </c>
      <c r="B16" s="25">
        <f t="shared" si="6"/>
        <v>8.9960094002781439</v>
      </c>
      <c r="C16" s="19">
        <v>5000</v>
      </c>
      <c r="D16" s="19">
        <v>90</v>
      </c>
      <c r="E16" s="19">
        <v>45</v>
      </c>
      <c r="F16" s="26">
        <f t="shared" si="1"/>
        <v>7071.0678118654751</v>
      </c>
      <c r="G16" s="26">
        <f t="shared" si="2"/>
        <v>1112.5146690668348</v>
      </c>
      <c r="H16" s="25">
        <f t="shared" si="3"/>
        <v>7.3239938714077342</v>
      </c>
      <c r="I16" s="26">
        <f t="shared" si="4"/>
        <v>491.53509181023514</v>
      </c>
    </row>
    <row r="17" spans="1:9" x14ac:dyDescent="0.2">
      <c r="A17" s="19">
        <v>200</v>
      </c>
      <c r="B17" s="25">
        <f>(2*ATAN(23.6/(2*A17)))*180/PI()</f>
        <v>6.7530734268381796</v>
      </c>
      <c r="C17" s="19">
        <v>1000</v>
      </c>
      <c r="D17" s="19">
        <v>90</v>
      </c>
      <c r="E17" s="19">
        <v>45</v>
      </c>
      <c r="F17" s="26">
        <f t="shared" si="1"/>
        <v>1414.2135623730949</v>
      </c>
      <c r="G17" s="26">
        <f t="shared" si="2"/>
        <v>166.8772003600252</v>
      </c>
      <c r="H17" s="25">
        <f t="shared" si="3"/>
        <v>1.0985990807111599</v>
      </c>
      <c r="I17" s="26">
        <f t="shared" si="4"/>
        <v>3276.9006120682348</v>
      </c>
    </row>
    <row r="18" spans="1:9" x14ac:dyDescent="0.2">
      <c r="A18" s="19">
        <v>200</v>
      </c>
      <c r="B18" s="25">
        <f t="shared" ref="B18:B21" si="7">(2*ATAN(23.6/(2*A18)))*180/PI()</f>
        <v>6.7530734268381796</v>
      </c>
      <c r="C18" s="19">
        <v>2000</v>
      </c>
      <c r="D18" s="19">
        <v>90</v>
      </c>
      <c r="E18" s="19">
        <v>45</v>
      </c>
      <c r="F18" s="26">
        <f t="shared" si="1"/>
        <v>2828.4271247461897</v>
      </c>
      <c r="G18" s="26">
        <f t="shared" si="2"/>
        <v>333.7544007200504</v>
      </c>
      <c r="H18" s="25">
        <f t="shared" si="3"/>
        <v>2.1971981614223197</v>
      </c>
      <c r="I18" s="26">
        <f t="shared" si="4"/>
        <v>1638.4503060341174</v>
      </c>
    </row>
    <row r="19" spans="1:9" x14ac:dyDescent="0.2">
      <c r="A19" s="19">
        <v>200</v>
      </c>
      <c r="B19" s="25">
        <f t="shared" si="7"/>
        <v>6.7530734268381796</v>
      </c>
      <c r="C19" s="19">
        <v>3000</v>
      </c>
      <c r="D19" s="19">
        <v>90</v>
      </c>
      <c r="E19" s="19">
        <v>45</v>
      </c>
      <c r="F19" s="26">
        <f t="shared" si="1"/>
        <v>4242.6406871192848</v>
      </c>
      <c r="G19" s="26">
        <f t="shared" si="2"/>
        <v>500.63160108007565</v>
      </c>
      <c r="H19" s="25">
        <f t="shared" si="3"/>
        <v>3.2957972421334802</v>
      </c>
      <c r="I19" s="26">
        <f t="shared" si="4"/>
        <v>1092.3002040227448</v>
      </c>
    </row>
    <row r="20" spans="1:9" x14ac:dyDescent="0.2">
      <c r="A20" s="19">
        <v>200</v>
      </c>
      <c r="B20" s="25">
        <f t="shared" si="7"/>
        <v>6.7530734268381796</v>
      </c>
      <c r="C20" s="19">
        <v>4000</v>
      </c>
      <c r="D20" s="19">
        <v>90</v>
      </c>
      <c r="E20" s="19">
        <v>45</v>
      </c>
      <c r="F20" s="26">
        <f t="shared" si="1"/>
        <v>5656.8542494923795</v>
      </c>
      <c r="G20" s="26">
        <f t="shared" si="2"/>
        <v>667.5088014401008</v>
      </c>
      <c r="H20" s="25">
        <f t="shared" si="3"/>
        <v>4.3943963228446394</v>
      </c>
      <c r="I20" s="26">
        <f t="shared" si="4"/>
        <v>819.22515301705869</v>
      </c>
    </row>
    <row r="21" spans="1:9" x14ac:dyDescent="0.2">
      <c r="A21" s="19">
        <v>200</v>
      </c>
      <c r="B21" s="25">
        <f t="shared" si="7"/>
        <v>6.7530734268381796</v>
      </c>
      <c r="C21" s="19">
        <v>5000</v>
      </c>
      <c r="D21" s="19">
        <v>90</v>
      </c>
      <c r="E21" s="19">
        <v>45</v>
      </c>
      <c r="F21" s="26">
        <f t="shared" si="1"/>
        <v>7071.0678118654751</v>
      </c>
      <c r="G21" s="26">
        <f t="shared" si="2"/>
        <v>834.38600180012611</v>
      </c>
      <c r="H21" s="25">
        <f t="shared" si="3"/>
        <v>5.4929954035558008</v>
      </c>
      <c r="I21" s="26">
        <f t="shared" si="4"/>
        <v>655.38012241364686</v>
      </c>
    </row>
    <row r="22" spans="1:9" x14ac:dyDescent="0.2">
      <c r="A22" s="19">
        <v>50</v>
      </c>
      <c r="B22" s="25">
        <f>(2*ATAN(23.6/(2*A22)))*180/PI()</f>
        <v>26.55767260474591</v>
      </c>
      <c r="C22" s="19">
        <v>1000</v>
      </c>
      <c r="D22" s="19">
        <v>90</v>
      </c>
      <c r="E22" s="19">
        <v>30</v>
      </c>
      <c r="F22" s="26">
        <f>C22/(COS(RADIANS(E22)))</f>
        <v>1154.7005383792514</v>
      </c>
      <c r="G22" s="26">
        <f>2*(TAN(RADIANS(B22/2)))*F22</f>
        <v>545.01865411500671</v>
      </c>
      <c r="H22" s="25">
        <f>3600*G22/(D22*6076)</f>
        <v>3.5880095728440207</v>
      </c>
      <c r="I22" s="26">
        <f>3600/H22</f>
        <v>1003.3418046726322</v>
      </c>
    </row>
    <row r="23" spans="1:9" x14ac:dyDescent="0.2">
      <c r="A23" s="19">
        <v>50</v>
      </c>
      <c r="B23" s="25">
        <f t="shared" ref="B23:B26" si="8">(2*ATAN(23.6/(2*A23)))*180/PI()</f>
        <v>26.55767260474591</v>
      </c>
      <c r="C23" s="19">
        <v>2000</v>
      </c>
      <c r="D23" s="19">
        <v>90</v>
      </c>
      <c r="E23" s="19">
        <v>30</v>
      </c>
      <c r="F23" s="26">
        <f t="shared" ref="F23:F41" si="9">C23/(COS(RADIANS(E23)))</f>
        <v>2309.4010767585028</v>
      </c>
      <c r="G23" s="26">
        <f t="shared" ref="G23:G41" si="10">2*(TAN(RADIANS(B23/2)))*F23</f>
        <v>1090.0373082300134</v>
      </c>
      <c r="H23" s="25">
        <f t="shared" ref="H23:H41" si="11">3600*G23/(D23*6076)</f>
        <v>7.1760191456880413</v>
      </c>
      <c r="I23" s="26">
        <f t="shared" ref="I23:I41" si="12">3600/H23</f>
        <v>501.67090233631609</v>
      </c>
    </row>
    <row r="24" spans="1:9" x14ac:dyDescent="0.2">
      <c r="A24" s="19">
        <v>50</v>
      </c>
      <c r="B24" s="25">
        <f t="shared" si="8"/>
        <v>26.55767260474591</v>
      </c>
      <c r="C24" s="19">
        <v>3000</v>
      </c>
      <c r="D24" s="19">
        <v>90</v>
      </c>
      <c r="E24" s="19">
        <v>30</v>
      </c>
      <c r="F24" s="26">
        <f t="shared" si="9"/>
        <v>3464.1016151377544</v>
      </c>
      <c r="G24" s="26">
        <f t="shared" si="10"/>
        <v>1635.0559623450201</v>
      </c>
      <c r="H24" s="25">
        <f t="shared" si="11"/>
        <v>10.764028718532062</v>
      </c>
      <c r="I24" s="26">
        <f t="shared" si="12"/>
        <v>334.44726822421075</v>
      </c>
    </row>
    <row r="25" spans="1:9" x14ac:dyDescent="0.2">
      <c r="A25" s="19">
        <v>50</v>
      </c>
      <c r="B25" s="25">
        <f t="shared" si="8"/>
        <v>26.55767260474591</v>
      </c>
      <c r="C25" s="19">
        <v>4000</v>
      </c>
      <c r="D25" s="19">
        <v>90</v>
      </c>
      <c r="E25" s="19">
        <v>30</v>
      </c>
      <c r="F25" s="26">
        <f t="shared" si="9"/>
        <v>4618.8021535170055</v>
      </c>
      <c r="G25" s="26">
        <f t="shared" si="10"/>
        <v>2180.0746164600268</v>
      </c>
      <c r="H25" s="25">
        <f t="shared" si="11"/>
        <v>14.352038291376083</v>
      </c>
      <c r="I25" s="26">
        <f t="shared" si="12"/>
        <v>250.83545116815804</v>
      </c>
    </row>
    <row r="26" spans="1:9" x14ac:dyDescent="0.2">
      <c r="A26" s="19">
        <v>50</v>
      </c>
      <c r="B26" s="25">
        <f t="shared" si="8"/>
        <v>26.55767260474591</v>
      </c>
      <c r="C26" s="19">
        <v>5000</v>
      </c>
      <c r="D26" s="19">
        <v>90</v>
      </c>
      <c r="E26" s="19">
        <v>30</v>
      </c>
      <c r="F26" s="26">
        <f t="shared" si="9"/>
        <v>5773.5026918962576</v>
      </c>
      <c r="G26" s="26">
        <f t="shared" si="10"/>
        <v>2725.0932705750338</v>
      </c>
      <c r="H26" s="25">
        <f t="shared" si="11"/>
        <v>17.940047864220105</v>
      </c>
      <c r="I26" s="26">
        <f t="shared" si="12"/>
        <v>200.66836093452642</v>
      </c>
    </row>
    <row r="27" spans="1:9" x14ac:dyDescent="0.2">
      <c r="A27" s="19">
        <v>100</v>
      </c>
      <c r="B27" s="25">
        <f>(2*ATAN(23.6/(2*A27)))*180/PI()</f>
        <v>13.459563922219871</v>
      </c>
      <c r="C27" s="19">
        <v>1000</v>
      </c>
      <c r="D27" s="19">
        <v>90</v>
      </c>
      <c r="E27" s="19">
        <v>30</v>
      </c>
      <c r="F27" s="26">
        <f t="shared" si="9"/>
        <v>1154.7005383792514</v>
      </c>
      <c r="G27" s="26">
        <f t="shared" si="10"/>
        <v>272.50932705750336</v>
      </c>
      <c r="H27" s="25">
        <f t="shared" si="11"/>
        <v>1.7940047864220103</v>
      </c>
      <c r="I27" s="26">
        <f t="shared" si="12"/>
        <v>2006.6836093452644</v>
      </c>
    </row>
    <row r="28" spans="1:9" x14ac:dyDescent="0.2">
      <c r="A28" s="19">
        <v>100</v>
      </c>
      <c r="B28" s="25">
        <f t="shared" ref="B28:B30" si="13">(2*ATAN(23.6/(2*A28)))*180/PI()</f>
        <v>13.459563922219871</v>
      </c>
      <c r="C28" s="19">
        <v>2000</v>
      </c>
      <c r="D28" s="19">
        <v>90</v>
      </c>
      <c r="E28" s="19">
        <v>30</v>
      </c>
      <c r="F28" s="26">
        <f t="shared" si="9"/>
        <v>2309.4010767585028</v>
      </c>
      <c r="G28" s="26">
        <f t="shared" si="10"/>
        <v>545.01865411500671</v>
      </c>
      <c r="H28" s="25">
        <f t="shared" si="11"/>
        <v>3.5880095728440207</v>
      </c>
      <c r="I28" s="26">
        <f t="shared" si="12"/>
        <v>1003.3418046726322</v>
      </c>
    </row>
    <row r="29" spans="1:9" x14ac:dyDescent="0.2">
      <c r="A29" s="19">
        <v>100</v>
      </c>
      <c r="B29" s="25">
        <f t="shared" si="13"/>
        <v>13.459563922219871</v>
      </c>
      <c r="C29" s="19">
        <v>3000</v>
      </c>
      <c r="D29" s="19">
        <v>90</v>
      </c>
      <c r="E29" s="19">
        <v>30</v>
      </c>
      <c r="F29" s="26">
        <f t="shared" si="9"/>
        <v>3464.1016151377544</v>
      </c>
      <c r="G29" s="26">
        <f t="shared" si="10"/>
        <v>817.52798117251018</v>
      </c>
      <c r="H29" s="25">
        <f t="shared" si="11"/>
        <v>5.3820143592660319</v>
      </c>
      <c r="I29" s="26">
        <f t="shared" si="12"/>
        <v>668.89453644842138</v>
      </c>
    </row>
    <row r="30" spans="1:9" x14ac:dyDescent="0.2">
      <c r="A30" s="19">
        <v>100</v>
      </c>
      <c r="B30" s="25">
        <f t="shared" si="13"/>
        <v>13.459563922219871</v>
      </c>
      <c r="C30" s="19">
        <v>4000</v>
      </c>
      <c r="D30" s="19">
        <v>90</v>
      </c>
      <c r="E30" s="19">
        <v>30</v>
      </c>
      <c r="F30" s="26">
        <f t="shared" si="9"/>
        <v>4618.8021535170055</v>
      </c>
      <c r="G30" s="26">
        <f t="shared" si="10"/>
        <v>1090.0373082300134</v>
      </c>
      <c r="H30" s="25">
        <f t="shared" si="11"/>
        <v>7.1760191456880413</v>
      </c>
      <c r="I30" s="26">
        <f t="shared" si="12"/>
        <v>501.67090233631609</v>
      </c>
    </row>
    <row r="31" spans="1:9" x14ac:dyDescent="0.2">
      <c r="A31" s="19">
        <v>100</v>
      </c>
      <c r="B31" s="25">
        <f>(2*ATAN(23.6/(2*A31)))*180/PI()</f>
        <v>13.459563922219871</v>
      </c>
      <c r="C31" s="19">
        <v>5000</v>
      </c>
      <c r="D31" s="19">
        <v>90</v>
      </c>
      <c r="E31" s="19">
        <v>30</v>
      </c>
      <c r="F31" s="26">
        <f t="shared" si="9"/>
        <v>5773.5026918962576</v>
      </c>
      <c r="G31" s="26">
        <f t="shared" si="10"/>
        <v>1362.5466352875171</v>
      </c>
      <c r="H31" s="25">
        <f t="shared" si="11"/>
        <v>8.9700239321100526</v>
      </c>
      <c r="I31" s="26">
        <f t="shared" si="12"/>
        <v>401.33672186905284</v>
      </c>
    </row>
    <row r="32" spans="1:9" x14ac:dyDescent="0.2">
      <c r="A32" s="19">
        <v>150</v>
      </c>
      <c r="B32" s="25">
        <f t="shared" ref="B32:B36" si="14">(2*ATAN(23.6/(2*A32)))*180/PI()</f>
        <v>8.9960094002781439</v>
      </c>
      <c r="C32" s="19">
        <v>1000</v>
      </c>
      <c r="D32" s="19">
        <v>90</v>
      </c>
      <c r="E32" s="19">
        <v>30</v>
      </c>
      <c r="F32" s="26">
        <f t="shared" si="9"/>
        <v>1154.7005383792514</v>
      </c>
      <c r="G32" s="26">
        <f t="shared" si="10"/>
        <v>181.67288470500225</v>
      </c>
      <c r="H32" s="25">
        <f t="shared" si="11"/>
        <v>1.1960031909480069</v>
      </c>
      <c r="I32" s="26">
        <f t="shared" si="12"/>
        <v>3010.0254140178968</v>
      </c>
    </row>
    <row r="33" spans="1:10" x14ac:dyDescent="0.2">
      <c r="A33" s="19">
        <v>150</v>
      </c>
      <c r="B33" s="25">
        <f t="shared" si="14"/>
        <v>8.9960094002781439</v>
      </c>
      <c r="C33" s="19">
        <v>2000</v>
      </c>
      <c r="D33" s="19">
        <v>90</v>
      </c>
      <c r="E33" s="19">
        <v>30</v>
      </c>
      <c r="F33" s="26">
        <f t="shared" si="9"/>
        <v>2309.4010767585028</v>
      </c>
      <c r="G33" s="26">
        <f t="shared" si="10"/>
        <v>363.34576941000449</v>
      </c>
      <c r="H33" s="25">
        <f t="shared" si="11"/>
        <v>2.3920063818960138</v>
      </c>
      <c r="I33" s="26">
        <f t="shared" si="12"/>
        <v>1505.0127070089484</v>
      </c>
    </row>
    <row r="34" spans="1:10" x14ac:dyDescent="0.2">
      <c r="A34" s="19">
        <v>150</v>
      </c>
      <c r="B34" s="25">
        <f t="shared" si="14"/>
        <v>8.9960094002781439</v>
      </c>
      <c r="C34" s="19">
        <v>3000</v>
      </c>
      <c r="D34" s="19">
        <v>90</v>
      </c>
      <c r="E34" s="19">
        <v>30</v>
      </c>
      <c r="F34" s="26">
        <f t="shared" si="9"/>
        <v>3464.1016151377544</v>
      </c>
      <c r="G34" s="26">
        <f t="shared" si="10"/>
        <v>545.01865411500671</v>
      </c>
      <c r="H34" s="25">
        <f t="shared" si="11"/>
        <v>3.5880095728440207</v>
      </c>
      <c r="I34" s="26">
        <f t="shared" si="12"/>
        <v>1003.3418046726322</v>
      </c>
    </row>
    <row r="35" spans="1:10" x14ac:dyDescent="0.2">
      <c r="A35" s="19">
        <v>150</v>
      </c>
      <c r="B35" s="25">
        <f t="shared" si="14"/>
        <v>8.9960094002781439</v>
      </c>
      <c r="C35" s="19">
        <v>4000</v>
      </c>
      <c r="D35" s="19">
        <v>90</v>
      </c>
      <c r="E35" s="19">
        <v>30</v>
      </c>
      <c r="F35" s="26">
        <f t="shared" si="9"/>
        <v>4618.8021535170055</v>
      </c>
      <c r="G35" s="26">
        <f t="shared" si="10"/>
        <v>726.69153882000899</v>
      </c>
      <c r="H35" s="25">
        <f t="shared" si="11"/>
        <v>4.7840127637920276</v>
      </c>
      <c r="I35" s="26">
        <f t="shared" si="12"/>
        <v>752.50635350447419</v>
      </c>
    </row>
    <row r="36" spans="1:10" x14ac:dyDescent="0.2">
      <c r="A36" s="19">
        <v>150</v>
      </c>
      <c r="B36" s="25">
        <f t="shared" si="14"/>
        <v>8.9960094002781439</v>
      </c>
      <c r="C36" s="19">
        <v>5000</v>
      </c>
      <c r="D36" s="19">
        <v>90</v>
      </c>
      <c r="E36" s="19">
        <v>30</v>
      </c>
      <c r="F36" s="26">
        <f t="shared" si="9"/>
        <v>5773.5026918962576</v>
      </c>
      <c r="G36" s="26">
        <f t="shared" si="10"/>
        <v>908.36442352501126</v>
      </c>
      <c r="H36" s="25">
        <f t="shared" si="11"/>
        <v>5.9800159547400353</v>
      </c>
      <c r="I36" s="26">
        <f t="shared" si="12"/>
        <v>602.00508280357928</v>
      </c>
    </row>
    <row r="37" spans="1:10" x14ac:dyDescent="0.2">
      <c r="A37" s="19">
        <v>200</v>
      </c>
      <c r="B37" s="25">
        <f>(2*ATAN(23.6/(2*A37)))*180/PI()</f>
        <v>6.7530734268381796</v>
      </c>
      <c r="C37" s="19">
        <v>1000</v>
      </c>
      <c r="D37" s="19">
        <v>90</v>
      </c>
      <c r="E37" s="19">
        <v>30</v>
      </c>
      <c r="F37" s="26">
        <f t="shared" si="9"/>
        <v>1154.7005383792514</v>
      </c>
      <c r="G37" s="26">
        <f t="shared" si="10"/>
        <v>136.25466352875168</v>
      </c>
      <c r="H37" s="25">
        <f t="shared" si="11"/>
        <v>0.89700239321100517</v>
      </c>
      <c r="I37" s="26">
        <f t="shared" si="12"/>
        <v>4013.3672186905287</v>
      </c>
    </row>
    <row r="38" spans="1:10" x14ac:dyDescent="0.2">
      <c r="A38" s="19">
        <v>200</v>
      </c>
      <c r="B38" s="25">
        <f t="shared" ref="B38:B41" si="15">(2*ATAN(23.6/(2*A38)))*180/PI()</f>
        <v>6.7530734268381796</v>
      </c>
      <c r="C38" s="19">
        <v>2000</v>
      </c>
      <c r="D38" s="19">
        <v>90</v>
      </c>
      <c r="E38" s="19">
        <v>30</v>
      </c>
      <c r="F38" s="26">
        <f t="shared" si="9"/>
        <v>2309.4010767585028</v>
      </c>
      <c r="G38" s="26">
        <f t="shared" si="10"/>
        <v>272.50932705750336</v>
      </c>
      <c r="H38" s="25">
        <f t="shared" si="11"/>
        <v>1.7940047864220103</v>
      </c>
      <c r="I38" s="26">
        <f t="shared" si="12"/>
        <v>2006.6836093452644</v>
      </c>
    </row>
    <row r="39" spans="1:10" x14ac:dyDescent="0.2">
      <c r="A39" s="19">
        <v>200</v>
      </c>
      <c r="B39" s="25">
        <f t="shared" si="15"/>
        <v>6.7530734268381796</v>
      </c>
      <c r="C39" s="19">
        <v>3000</v>
      </c>
      <c r="D39" s="19">
        <v>90</v>
      </c>
      <c r="E39" s="19">
        <v>30</v>
      </c>
      <c r="F39" s="26">
        <f t="shared" si="9"/>
        <v>3464.1016151377544</v>
      </c>
      <c r="G39" s="26">
        <f t="shared" si="10"/>
        <v>408.76399058625503</v>
      </c>
      <c r="H39" s="25">
        <f t="shared" si="11"/>
        <v>2.6910071796330155</v>
      </c>
      <c r="I39" s="26">
        <f t="shared" si="12"/>
        <v>1337.789072896843</v>
      </c>
    </row>
    <row r="40" spans="1:10" x14ac:dyDescent="0.2">
      <c r="A40" s="19">
        <v>200</v>
      </c>
      <c r="B40" s="25">
        <f t="shared" si="15"/>
        <v>6.7530734268381796</v>
      </c>
      <c r="C40" s="19">
        <v>4000</v>
      </c>
      <c r="D40" s="19">
        <v>90</v>
      </c>
      <c r="E40" s="19">
        <v>30</v>
      </c>
      <c r="F40" s="26">
        <f t="shared" si="9"/>
        <v>4618.8021535170055</v>
      </c>
      <c r="G40" s="26">
        <f t="shared" si="10"/>
        <v>545.01865411500671</v>
      </c>
      <c r="H40" s="25">
        <f t="shared" si="11"/>
        <v>3.5880095728440207</v>
      </c>
      <c r="I40" s="26">
        <f t="shared" si="12"/>
        <v>1003.3418046726322</v>
      </c>
    </row>
    <row r="41" spans="1:10" x14ac:dyDescent="0.2">
      <c r="A41" s="19">
        <v>200</v>
      </c>
      <c r="B41" s="25">
        <f t="shared" si="15"/>
        <v>6.7530734268381796</v>
      </c>
      <c r="C41" s="19">
        <v>5000</v>
      </c>
      <c r="D41" s="19">
        <v>90</v>
      </c>
      <c r="E41" s="19">
        <v>30</v>
      </c>
      <c r="F41" s="26">
        <f t="shared" si="9"/>
        <v>5773.5026918962576</v>
      </c>
      <c r="G41" s="26">
        <f t="shared" si="10"/>
        <v>681.27331764375845</v>
      </c>
      <c r="H41" s="25">
        <f t="shared" si="11"/>
        <v>4.4850119660550263</v>
      </c>
      <c r="I41" s="26">
        <f t="shared" si="12"/>
        <v>802.67344373810568</v>
      </c>
    </row>
    <row r="42" spans="1:10" x14ac:dyDescent="0.2">
      <c r="A42" s="19">
        <v>50</v>
      </c>
      <c r="B42" s="25">
        <f>(2*ATAN(23.6/(2*A42)))*180/PI()</f>
        <v>26.55767260474591</v>
      </c>
      <c r="C42" s="19">
        <v>1000</v>
      </c>
      <c r="D42" s="19">
        <v>120</v>
      </c>
      <c r="E42" s="19">
        <v>45</v>
      </c>
      <c r="F42" s="26">
        <f>C42/(COS(RADIANS(E42)))</f>
        <v>1414.2135623730949</v>
      </c>
      <c r="G42" s="26">
        <f>2*(TAN(RADIANS(B42/2)))*F42</f>
        <v>667.5088014401008</v>
      </c>
      <c r="H42" s="25">
        <f>3600*G42/(D42*6076)</f>
        <v>3.2957972421334798</v>
      </c>
      <c r="I42" s="26">
        <f>3600/H42</f>
        <v>1092.300204022745</v>
      </c>
    </row>
    <row r="43" spans="1:10" x14ac:dyDescent="0.2">
      <c r="A43" s="19">
        <v>50</v>
      </c>
      <c r="B43" s="25">
        <f t="shared" ref="B43:B46" si="16">(2*ATAN(23.6/(2*A43)))*180/PI()</f>
        <v>26.55767260474591</v>
      </c>
      <c r="C43" s="19">
        <v>2000</v>
      </c>
      <c r="D43" s="19">
        <v>120</v>
      </c>
      <c r="E43" s="19">
        <v>45</v>
      </c>
      <c r="F43" s="26">
        <f t="shared" ref="F43:F61" si="17">C43/(COS(RADIANS(E43)))</f>
        <v>2828.4271247461897</v>
      </c>
      <c r="G43" s="26">
        <f t="shared" ref="G43:G61" si="18">2*(TAN(RADIANS(B43/2)))*F43</f>
        <v>1335.0176028802016</v>
      </c>
      <c r="H43" s="25">
        <f t="shared" ref="H43:H61" si="19">3600*G43/(D43*6076)</f>
        <v>6.5915944842669596</v>
      </c>
      <c r="I43" s="26">
        <f t="shared" ref="I43:I61" si="20">3600/H43</f>
        <v>546.1501020113725</v>
      </c>
    </row>
    <row r="44" spans="1:10" x14ac:dyDescent="0.2">
      <c r="A44" s="19">
        <v>50</v>
      </c>
      <c r="B44" s="25">
        <f t="shared" si="16"/>
        <v>26.55767260474591</v>
      </c>
      <c r="C44" s="19">
        <v>3000</v>
      </c>
      <c r="D44" s="19">
        <v>120</v>
      </c>
      <c r="E44" s="19">
        <v>45</v>
      </c>
      <c r="F44" s="26">
        <f t="shared" si="17"/>
        <v>4242.6406871192848</v>
      </c>
      <c r="G44" s="26">
        <f t="shared" si="18"/>
        <v>2002.5264043203026</v>
      </c>
      <c r="H44" s="25">
        <f t="shared" si="19"/>
        <v>9.8873917264004412</v>
      </c>
      <c r="I44" s="26">
        <f t="shared" si="20"/>
        <v>364.10006800758157</v>
      </c>
    </row>
    <row r="45" spans="1:10" x14ac:dyDescent="0.2">
      <c r="A45" s="19">
        <v>50</v>
      </c>
      <c r="B45" s="25">
        <f t="shared" si="16"/>
        <v>26.55767260474591</v>
      </c>
      <c r="C45" s="19">
        <v>4000</v>
      </c>
      <c r="D45" s="19">
        <v>120</v>
      </c>
      <c r="E45" s="19">
        <v>45</v>
      </c>
      <c r="F45" s="26">
        <f t="shared" si="17"/>
        <v>5656.8542494923795</v>
      </c>
      <c r="G45" s="26">
        <f t="shared" si="18"/>
        <v>2670.0352057604032</v>
      </c>
      <c r="H45" s="25">
        <f t="shared" si="19"/>
        <v>13.183188968533919</v>
      </c>
      <c r="I45" s="26">
        <f t="shared" si="20"/>
        <v>273.07505100568625</v>
      </c>
      <c r="J45" s="27"/>
    </row>
    <row r="46" spans="1:10" x14ac:dyDescent="0.2">
      <c r="A46" s="19">
        <v>50</v>
      </c>
      <c r="B46" s="25">
        <f t="shared" si="16"/>
        <v>26.55767260474591</v>
      </c>
      <c r="C46" s="19">
        <v>5000</v>
      </c>
      <c r="D46" s="19">
        <v>120</v>
      </c>
      <c r="E46" s="19">
        <v>45</v>
      </c>
      <c r="F46" s="26">
        <f t="shared" si="17"/>
        <v>7071.0678118654751</v>
      </c>
      <c r="G46" s="26">
        <f t="shared" si="18"/>
        <v>3337.5440072005044</v>
      </c>
      <c r="H46" s="25">
        <f t="shared" si="19"/>
        <v>16.478986210667401</v>
      </c>
      <c r="I46" s="26">
        <f t="shared" si="20"/>
        <v>218.46004080454895</v>
      </c>
    </row>
    <row r="47" spans="1:10" x14ac:dyDescent="0.2">
      <c r="A47" s="19">
        <v>100</v>
      </c>
      <c r="B47" s="25">
        <f>(2*ATAN(23.6/(2*A47)))*180/PI()</f>
        <v>13.459563922219871</v>
      </c>
      <c r="C47" s="19">
        <v>1000</v>
      </c>
      <c r="D47" s="19">
        <v>120</v>
      </c>
      <c r="E47" s="19">
        <v>45</v>
      </c>
      <c r="F47" s="26">
        <f t="shared" si="17"/>
        <v>1414.2135623730949</v>
      </c>
      <c r="G47" s="26">
        <f t="shared" si="18"/>
        <v>333.75440072005046</v>
      </c>
      <c r="H47" s="25">
        <f t="shared" si="19"/>
        <v>1.6478986210667401</v>
      </c>
      <c r="I47" s="26">
        <f t="shared" si="20"/>
        <v>2184.6004080454895</v>
      </c>
    </row>
    <row r="48" spans="1:10" x14ac:dyDescent="0.2">
      <c r="A48" s="19">
        <v>100</v>
      </c>
      <c r="B48" s="25">
        <f t="shared" ref="B48:B50" si="21">(2*ATAN(23.6/(2*A48)))*180/PI()</f>
        <v>13.459563922219871</v>
      </c>
      <c r="C48" s="19">
        <v>2000</v>
      </c>
      <c r="D48" s="19">
        <v>120</v>
      </c>
      <c r="E48" s="19">
        <v>45</v>
      </c>
      <c r="F48" s="26">
        <f t="shared" si="17"/>
        <v>2828.4271247461897</v>
      </c>
      <c r="G48" s="26">
        <f t="shared" si="18"/>
        <v>667.50880144010091</v>
      </c>
      <c r="H48" s="25">
        <f t="shared" si="19"/>
        <v>3.2957972421334802</v>
      </c>
      <c r="I48" s="26">
        <f t="shared" si="20"/>
        <v>1092.3002040227448</v>
      </c>
    </row>
    <row r="49" spans="1:9" x14ac:dyDescent="0.2">
      <c r="A49" s="19">
        <v>100</v>
      </c>
      <c r="B49" s="25">
        <f t="shared" si="21"/>
        <v>13.459563922219871</v>
      </c>
      <c r="C49" s="19">
        <v>3000</v>
      </c>
      <c r="D49" s="19">
        <v>120</v>
      </c>
      <c r="E49" s="19">
        <v>45</v>
      </c>
      <c r="F49" s="26">
        <f t="shared" si="17"/>
        <v>4242.6406871192848</v>
      </c>
      <c r="G49" s="26">
        <f t="shared" si="18"/>
        <v>1001.2632021601514</v>
      </c>
      <c r="H49" s="25">
        <f t="shared" si="19"/>
        <v>4.9436958632002206</v>
      </c>
      <c r="I49" s="26">
        <f t="shared" si="20"/>
        <v>728.20013601516314</v>
      </c>
    </row>
    <row r="50" spans="1:9" x14ac:dyDescent="0.2">
      <c r="A50" s="19">
        <v>100</v>
      </c>
      <c r="B50" s="25">
        <f t="shared" si="21"/>
        <v>13.459563922219871</v>
      </c>
      <c r="C50" s="19">
        <v>4000</v>
      </c>
      <c r="D50" s="19">
        <v>120</v>
      </c>
      <c r="E50" s="19">
        <v>45</v>
      </c>
      <c r="F50" s="26">
        <f t="shared" si="17"/>
        <v>5656.8542494923795</v>
      </c>
      <c r="G50" s="26">
        <f t="shared" si="18"/>
        <v>1335.0176028802018</v>
      </c>
      <c r="H50" s="25">
        <f t="shared" si="19"/>
        <v>6.5915944842669605</v>
      </c>
      <c r="I50" s="26">
        <f t="shared" si="20"/>
        <v>546.15010201137238</v>
      </c>
    </row>
    <row r="51" spans="1:9" x14ac:dyDescent="0.2">
      <c r="A51" s="19">
        <v>100</v>
      </c>
      <c r="B51" s="25">
        <f>(2*ATAN(23.6/(2*A51)))*180/PI()</f>
        <v>13.459563922219871</v>
      </c>
      <c r="C51" s="19">
        <v>5000</v>
      </c>
      <c r="D51" s="19">
        <v>120</v>
      </c>
      <c r="E51" s="19">
        <v>45</v>
      </c>
      <c r="F51" s="26">
        <f t="shared" si="17"/>
        <v>7071.0678118654751</v>
      </c>
      <c r="G51" s="26">
        <f t="shared" si="18"/>
        <v>1668.7720036002524</v>
      </c>
      <c r="H51" s="25">
        <f t="shared" si="19"/>
        <v>8.2394931053337022</v>
      </c>
      <c r="I51" s="26">
        <f t="shared" si="20"/>
        <v>436.92008160909785</v>
      </c>
    </row>
    <row r="52" spans="1:9" x14ac:dyDescent="0.2">
      <c r="A52" s="19">
        <v>150</v>
      </c>
      <c r="B52" s="25">
        <f t="shared" ref="B52:B56" si="22">(2*ATAN(23.6/(2*A52)))*180/PI()</f>
        <v>8.9960094002781439</v>
      </c>
      <c r="C52" s="19">
        <v>1000</v>
      </c>
      <c r="D52" s="19">
        <v>120</v>
      </c>
      <c r="E52" s="19">
        <v>45</v>
      </c>
      <c r="F52" s="26">
        <f t="shared" si="17"/>
        <v>1414.2135623730949</v>
      </c>
      <c r="G52" s="26">
        <f t="shared" si="18"/>
        <v>222.50293381336695</v>
      </c>
      <c r="H52" s="25">
        <f t="shared" si="19"/>
        <v>1.0985990807111601</v>
      </c>
      <c r="I52" s="26">
        <f t="shared" si="20"/>
        <v>3276.9006120682343</v>
      </c>
    </row>
    <row r="53" spans="1:9" x14ac:dyDescent="0.2">
      <c r="A53" s="19">
        <v>150</v>
      </c>
      <c r="B53" s="25">
        <f t="shared" si="22"/>
        <v>8.9960094002781439</v>
      </c>
      <c r="C53" s="19">
        <v>2000</v>
      </c>
      <c r="D53" s="19">
        <v>120</v>
      </c>
      <c r="E53" s="19">
        <v>45</v>
      </c>
      <c r="F53" s="26">
        <f t="shared" si="17"/>
        <v>2828.4271247461897</v>
      </c>
      <c r="G53" s="26">
        <f t="shared" si="18"/>
        <v>445.0058676267339</v>
      </c>
      <c r="H53" s="25">
        <f t="shared" si="19"/>
        <v>2.1971981614223202</v>
      </c>
      <c r="I53" s="26">
        <f t="shared" si="20"/>
        <v>1638.4503060341171</v>
      </c>
    </row>
    <row r="54" spans="1:9" x14ac:dyDescent="0.2">
      <c r="A54" s="19">
        <v>150</v>
      </c>
      <c r="B54" s="25">
        <f t="shared" si="22"/>
        <v>8.9960094002781439</v>
      </c>
      <c r="C54" s="19">
        <v>3000</v>
      </c>
      <c r="D54" s="19">
        <v>120</v>
      </c>
      <c r="E54" s="19">
        <v>45</v>
      </c>
      <c r="F54" s="26">
        <f t="shared" si="17"/>
        <v>4242.6406871192848</v>
      </c>
      <c r="G54" s="26">
        <f t="shared" si="18"/>
        <v>667.50880144010091</v>
      </c>
      <c r="H54" s="25">
        <f t="shared" si="19"/>
        <v>3.2957972421334802</v>
      </c>
      <c r="I54" s="26">
        <f t="shared" si="20"/>
        <v>1092.3002040227448</v>
      </c>
    </row>
    <row r="55" spans="1:9" x14ac:dyDescent="0.2">
      <c r="A55" s="19">
        <v>150</v>
      </c>
      <c r="B55" s="25">
        <f t="shared" si="22"/>
        <v>8.9960094002781439</v>
      </c>
      <c r="C55" s="19">
        <v>4000</v>
      </c>
      <c r="D55" s="19">
        <v>120</v>
      </c>
      <c r="E55" s="19">
        <v>45</v>
      </c>
      <c r="F55" s="26">
        <f t="shared" si="17"/>
        <v>5656.8542494923795</v>
      </c>
      <c r="G55" s="26">
        <f t="shared" si="18"/>
        <v>890.0117352534678</v>
      </c>
      <c r="H55" s="25">
        <f t="shared" si="19"/>
        <v>4.3943963228446403</v>
      </c>
      <c r="I55" s="26">
        <f t="shared" si="20"/>
        <v>819.22515301705857</v>
      </c>
    </row>
    <row r="56" spans="1:9" x14ac:dyDescent="0.2">
      <c r="A56" s="19">
        <v>150</v>
      </c>
      <c r="B56" s="25">
        <f t="shared" si="22"/>
        <v>8.9960094002781439</v>
      </c>
      <c r="C56" s="19">
        <v>5000</v>
      </c>
      <c r="D56" s="19">
        <v>120</v>
      </c>
      <c r="E56" s="19">
        <v>45</v>
      </c>
      <c r="F56" s="26">
        <f t="shared" si="17"/>
        <v>7071.0678118654751</v>
      </c>
      <c r="G56" s="26">
        <f t="shared" si="18"/>
        <v>1112.5146690668348</v>
      </c>
      <c r="H56" s="25">
        <f t="shared" si="19"/>
        <v>5.4929954035558008</v>
      </c>
      <c r="I56" s="26">
        <f t="shared" si="20"/>
        <v>655.38012241364686</v>
      </c>
    </row>
    <row r="57" spans="1:9" x14ac:dyDescent="0.2">
      <c r="A57" s="19">
        <v>200</v>
      </c>
      <c r="B57" s="25">
        <f>(2*ATAN(23.6/(2*A57)))*180/PI()</f>
        <v>6.7530734268381796</v>
      </c>
      <c r="C57" s="19">
        <v>1000</v>
      </c>
      <c r="D57" s="19">
        <v>120</v>
      </c>
      <c r="E57" s="19">
        <v>45</v>
      </c>
      <c r="F57" s="26">
        <f t="shared" si="17"/>
        <v>1414.2135623730949</v>
      </c>
      <c r="G57" s="26">
        <f t="shared" si="18"/>
        <v>166.8772003600252</v>
      </c>
      <c r="H57" s="25">
        <f t="shared" si="19"/>
        <v>0.82394931053336995</v>
      </c>
      <c r="I57" s="26">
        <f t="shared" si="20"/>
        <v>4369.20081609098</v>
      </c>
    </row>
    <row r="58" spans="1:9" x14ac:dyDescent="0.2">
      <c r="A58" s="19">
        <v>200</v>
      </c>
      <c r="B58" s="25">
        <f t="shared" ref="B58:B61" si="23">(2*ATAN(23.6/(2*A58)))*180/PI()</f>
        <v>6.7530734268381796</v>
      </c>
      <c r="C58" s="19">
        <v>2000</v>
      </c>
      <c r="D58" s="19">
        <v>120</v>
      </c>
      <c r="E58" s="19">
        <v>45</v>
      </c>
      <c r="F58" s="26">
        <f t="shared" si="17"/>
        <v>2828.4271247461897</v>
      </c>
      <c r="G58" s="26">
        <f t="shared" si="18"/>
        <v>333.7544007200504</v>
      </c>
      <c r="H58" s="25">
        <f t="shared" si="19"/>
        <v>1.6478986210667399</v>
      </c>
      <c r="I58" s="26">
        <f t="shared" si="20"/>
        <v>2184.60040804549</v>
      </c>
    </row>
    <row r="59" spans="1:9" x14ac:dyDescent="0.2">
      <c r="A59" s="19">
        <v>200</v>
      </c>
      <c r="B59" s="25">
        <f t="shared" si="23"/>
        <v>6.7530734268381796</v>
      </c>
      <c r="C59" s="19">
        <v>3000</v>
      </c>
      <c r="D59" s="19">
        <v>120</v>
      </c>
      <c r="E59" s="19">
        <v>45</v>
      </c>
      <c r="F59" s="26">
        <f t="shared" si="17"/>
        <v>4242.6406871192848</v>
      </c>
      <c r="G59" s="26">
        <f t="shared" si="18"/>
        <v>500.63160108007565</v>
      </c>
      <c r="H59" s="25">
        <f t="shared" si="19"/>
        <v>2.4718479316001103</v>
      </c>
      <c r="I59" s="26">
        <f t="shared" si="20"/>
        <v>1456.4002720303263</v>
      </c>
    </row>
    <row r="60" spans="1:9" x14ac:dyDescent="0.2">
      <c r="A60" s="19">
        <v>200</v>
      </c>
      <c r="B60" s="25">
        <f t="shared" si="23"/>
        <v>6.7530734268381796</v>
      </c>
      <c r="C60" s="19">
        <v>4000</v>
      </c>
      <c r="D60" s="19">
        <v>120</v>
      </c>
      <c r="E60" s="19">
        <v>45</v>
      </c>
      <c r="F60" s="26">
        <f t="shared" si="17"/>
        <v>5656.8542494923795</v>
      </c>
      <c r="G60" s="26">
        <f t="shared" si="18"/>
        <v>667.5088014401008</v>
      </c>
      <c r="H60" s="25">
        <f t="shared" si="19"/>
        <v>3.2957972421334798</v>
      </c>
      <c r="I60" s="26">
        <f t="shared" si="20"/>
        <v>1092.300204022745</v>
      </c>
    </row>
    <row r="61" spans="1:9" x14ac:dyDescent="0.2">
      <c r="A61" s="19">
        <v>200</v>
      </c>
      <c r="B61" s="25">
        <f t="shared" si="23"/>
        <v>6.7530734268381796</v>
      </c>
      <c r="C61" s="19">
        <v>5000</v>
      </c>
      <c r="D61" s="19">
        <v>120</v>
      </c>
      <c r="E61" s="19">
        <v>45</v>
      </c>
      <c r="F61" s="26">
        <f t="shared" si="17"/>
        <v>7071.0678118654751</v>
      </c>
      <c r="G61" s="26">
        <f t="shared" si="18"/>
        <v>834.38600180012611</v>
      </c>
      <c r="H61" s="25">
        <f t="shared" si="19"/>
        <v>4.1197465526668502</v>
      </c>
      <c r="I61" s="26">
        <f t="shared" si="20"/>
        <v>873.84016321819581</v>
      </c>
    </row>
    <row r="62" spans="1:9" x14ac:dyDescent="0.2">
      <c r="A62" s="19">
        <v>50</v>
      </c>
      <c r="B62" s="25">
        <f>(2*ATAN(23.6/(2*A62)))*180/PI()</f>
        <v>26.55767260474591</v>
      </c>
      <c r="C62" s="19">
        <v>1000</v>
      </c>
      <c r="D62" s="19">
        <v>120</v>
      </c>
      <c r="E62" s="19">
        <v>30</v>
      </c>
      <c r="F62" s="26">
        <f>C62/(COS(RADIANS(E62)))</f>
        <v>1154.7005383792514</v>
      </c>
      <c r="G62" s="26">
        <f>2*(TAN(RADIANS(B62/2)))*F62</f>
        <v>545.01865411500671</v>
      </c>
      <c r="H62" s="25">
        <f>3600*G62/(D62*6076)</f>
        <v>2.6910071796330155</v>
      </c>
      <c r="I62" s="26">
        <f>3600/H62</f>
        <v>1337.789072896843</v>
      </c>
    </row>
    <row r="63" spans="1:9" x14ac:dyDescent="0.2">
      <c r="A63" s="19">
        <v>50</v>
      </c>
      <c r="B63" s="25">
        <f t="shared" ref="B63:B66" si="24">(2*ATAN(23.6/(2*A63)))*180/PI()</f>
        <v>26.55767260474591</v>
      </c>
      <c r="C63" s="19">
        <v>2000</v>
      </c>
      <c r="D63" s="19">
        <v>120</v>
      </c>
      <c r="E63" s="19">
        <v>30</v>
      </c>
      <c r="F63" s="26">
        <f t="shared" ref="F63:F80" si="25">C63/(COS(RADIANS(E63)))</f>
        <v>2309.4010767585028</v>
      </c>
      <c r="G63" s="26">
        <f t="shared" ref="G63:G80" si="26">2*(TAN(RADIANS(B63/2)))*F63</f>
        <v>1090.0373082300134</v>
      </c>
      <c r="H63" s="25">
        <f t="shared" ref="H63:H80" si="27">3600*G63/(D63*6076)</f>
        <v>5.382014359266031</v>
      </c>
      <c r="I63" s="26">
        <f t="shared" ref="I63:I80" si="28">3600/H63</f>
        <v>668.89453644842149</v>
      </c>
    </row>
    <row r="64" spans="1:9" x14ac:dyDescent="0.2">
      <c r="A64" s="19">
        <v>50</v>
      </c>
      <c r="B64" s="25">
        <f t="shared" si="24"/>
        <v>26.55767260474591</v>
      </c>
      <c r="C64" s="19">
        <v>3000</v>
      </c>
      <c r="D64" s="19">
        <v>120</v>
      </c>
      <c r="E64" s="19">
        <v>30</v>
      </c>
      <c r="F64" s="26">
        <f t="shared" si="25"/>
        <v>3464.1016151377544</v>
      </c>
      <c r="G64" s="26">
        <f t="shared" si="26"/>
        <v>1635.0559623450201</v>
      </c>
      <c r="H64" s="25">
        <f t="shared" si="27"/>
        <v>8.0730215388990452</v>
      </c>
      <c r="I64" s="26">
        <f t="shared" si="28"/>
        <v>445.92969096561438</v>
      </c>
    </row>
    <row r="65" spans="1:9" x14ac:dyDescent="0.2">
      <c r="A65" s="19">
        <v>50</v>
      </c>
      <c r="B65" s="25">
        <f t="shared" si="24"/>
        <v>26.55767260474591</v>
      </c>
      <c r="C65" s="19">
        <v>4000</v>
      </c>
      <c r="D65" s="19">
        <v>120</v>
      </c>
      <c r="E65" s="19">
        <v>30</v>
      </c>
      <c r="F65" s="26">
        <f t="shared" si="25"/>
        <v>4618.8021535170055</v>
      </c>
      <c r="G65" s="26">
        <f t="shared" si="26"/>
        <v>2180.0746164600268</v>
      </c>
      <c r="H65" s="25">
        <f t="shared" si="27"/>
        <v>10.764028718532062</v>
      </c>
      <c r="I65" s="26">
        <f t="shared" si="28"/>
        <v>334.44726822421075</v>
      </c>
    </row>
    <row r="66" spans="1:9" x14ac:dyDescent="0.2">
      <c r="A66" s="19">
        <v>50</v>
      </c>
      <c r="B66" s="25">
        <f t="shared" si="24"/>
        <v>26.55767260474591</v>
      </c>
      <c r="C66" s="19">
        <v>5000</v>
      </c>
      <c r="D66" s="19">
        <v>120</v>
      </c>
      <c r="E66" s="19">
        <v>30</v>
      </c>
      <c r="F66" s="26">
        <f t="shared" si="25"/>
        <v>5773.5026918962576</v>
      </c>
      <c r="G66" s="26">
        <f t="shared" si="26"/>
        <v>2725.0932705750338</v>
      </c>
      <c r="H66" s="25">
        <f t="shared" si="27"/>
        <v>13.455035898165077</v>
      </c>
      <c r="I66" s="26">
        <f t="shared" si="28"/>
        <v>267.5578145793686</v>
      </c>
    </row>
    <row r="67" spans="1:9" x14ac:dyDescent="0.2">
      <c r="A67" s="19">
        <v>100</v>
      </c>
      <c r="B67" s="25">
        <f>(2*ATAN(23.6/(2*A67)))*180/PI()</f>
        <v>13.459563922219871</v>
      </c>
      <c r="C67" s="19">
        <v>1000</v>
      </c>
      <c r="D67" s="19">
        <v>120</v>
      </c>
      <c r="E67" s="19">
        <v>30</v>
      </c>
      <c r="F67" s="26">
        <f t="shared" si="25"/>
        <v>1154.7005383792514</v>
      </c>
      <c r="G67" s="26">
        <f t="shared" si="26"/>
        <v>272.50932705750336</v>
      </c>
      <c r="H67" s="25">
        <f t="shared" si="27"/>
        <v>1.3455035898165078</v>
      </c>
      <c r="I67" s="26">
        <f t="shared" si="28"/>
        <v>2675.578145793686</v>
      </c>
    </row>
    <row r="68" spans="1:9" x14ac:dyDescent="0.2">
      <c r="A68" s="19">
        <v>100</v>
      </c>
      <c r="B68" s="25">
        <f t="shared" ref="B68:B70" si="29">(2*ATAN(23.6/(2*A68)))*180/PI()</f>
        <v>13.459563922219871</v>
      </c>
      <c r="C68" s="19">
        <v>2000</v>
      </c>
      <c r="D68" s="19">
        <v>120</v>
      </c>
      <c r="E68" s="19">
        <v>30</v>
      </c>
      <c r="F68" s="26">
        <f t="shared" si="25"/>
        <v>2309.4010767585028</v>
      </c>
      <c r="G68" s="26">
        <f t="shared" si="26"/>
        <v>545.01865411500671</v>
      </c>
      <c r="H68" s="25">
        <f t="shared" si="27"/>
        <v>2.6910071796330155</v>
      </c>
      <c r="I68" s="26">
        <f t="shared" si="28"/>
        <v>1337.789072896843</v>
      </c>
    </row>
    <row r="69" spans="1:9" x14ac:dyDescent="0.2">
      <c r="A69" s="19">
        <v>100</v>
      </c>
      <c r="B69" s="25">
        <f t="shared" si="29"/>
        <v>13.459563922219871</v>
      </c>
      <c r="C69" s="19">
        <v>3000</v>
      </c>
      <c r="D69" s="19">
        <v>120</v>
      </c>
      <c r="E69" s="19">
        <v>30</v>
      </c>
      <c r="F69" s="26">
        <f t="shared" si="25"/>
        <v>3464.1016151377544</v>
      </c>
      <c r="G69" s="26">
        <f t="shared" si="26"/>
        <v>817.52798117251018</v>
      </c>
      <c r="H69" s="25">
        <f t="shared" si="27"/>
        <v>4.0365107694495235</v>
      </c>
      <c r="I69" s="26">
        <f t="shared" si="28"/>
        <v>891.85938193122865</v>
      </c>
    </row>
    <row r="70" spans="1:9" x14ac:dyDescent="0.2">
      <c r="A70" s="19">
        <v>100</v>
      </c>
      <c r="B70" s="25">
        <f t="shared" si="29"/>
        <v>13.459563922219871</v>
      </c>
      <c r="C70" s="19">
        <v>4000</v>
      </c>
      <c r="D70" s="19">
        <v>120</v>
      </c>
      <c r="E70" s="19">
        <v>30</v>
      </c>
      <c r="F70" s="26">
        <f t="shared" si="25"/>
        <v>4618.8021535170055</v>
      </c>
      <c r="G70" s="26">
        <f t="shared" si="26"/>
        <v>1090.0373082300134</v>
      </c>
      <c r="H70" s="25">
        <f t="shared" si="27"/>
        <v>5.382014359266031</v>
      </c>
      <c r="I70" s="26">
        <f t="shared" si="28"/>
        <v>668.89453644842149</v>
      </c>
    </row>
    <row r="71" spans="1:9" x14ac:dyDescent="0.2">
      <c r="A71" s="19">
        <v>100</v>
      </c>
      <c r="B71" s="25">
        <f>(2*ATAN(23.6/(2*A71)))*180/PI()</f>
        <v>13.459563922219871</v>
      </c>
      <c r="C71" s="19">
        <v>5000</v>
      </c>
      <c r="D71" s="19">
        <v>120</v>
      </c>
      <c r="E71" s="19">
        <v>30</v>
      </c>
      <c r="F71" s="26">
        <f t="shared" si="25"/>
        <v>5773.5026918962576</v>
      </c>
      <c r="G71" s="26">
        <f t="shared" si="26"/>
        <v>1362.5466352875171</v>
      </c>
      <c r="H71" s="25">
        <f t="shared" si="27"/>
        <v>6.7275179490825403</v>
      </c>
      <c r="I71" s="26">
        <f t="shared" si="28"/>
        <v>535.11562915873708</v>
      </c>
    </row>
    <row r="72" spans="1:9" x14ac:dyDescent="0.2">
      <c r="A72" s="19">
        <v>150</v>
      </c>
      <c r="B72" s="25">
        <f t="shared" ref="B72:B76" si="30">(2*ATAN(23.6/(2*A72)))*180/PI()</f>
        <v>8.9960094002781439</v>
      </c>
      <c r="C72" s="19">
        <v>1000</v>
      </c>
      <c r="D72" s="19">
        <v>120</v>
      </c>
      <c r="E72" s="19">
        <v>30</v>
      </c>
      <c r="F72" s="26">
        <f t="shared" si="25"/>
        <v>1154.7005383792514</v>
      </c>
      <c r="G72" s="26">
        <f t="shared" si="26"/>
        <v>181.67288470500225</v>
      </c>
      <c r="H72" s="25">
        <f t="shared" si="27"/>
        <v>0.89700239321100506</v>
      </c>
      <c r="I72" s="26">
        <f t="shared" si="28"/>
        <v>4013.3672186905296</v>
      </c>
    </row>
    <row r="73" spans="1:9" x14ac:dyDescent="0.2">
      <c r="A73" s="19">
        <v>150</v>
      </c>
      <c r="B73" s="25">
        <f t="shared" si="30"/>
        <v>8.9960094002781439</v>
      </c>
      <c r="C73" s="19">
        <v>2000</v>
      </c>
      <c r="D73" s="19">
        <v>120</v>
      </c>
      <c r="E73" s="19">
        <v>30</v>
      </c>
      <c r="F73" s="26">
        <f t="shared" si="25"/>
        <v>2309.4010767585028</v>
      </c>
      <c r="G73" s="26">
        <f t="shared" si="26"/>
        <v>363.34576941000449</v>
      </c>
      <c r="H73" s="25">
        <f t="shared" si="27"/>
        <v>1.7940047864220101</v>
      </c>
      <c r="I73" s="26">
        <f t="shared" si="28"/>
        <v>2006.6836093452648</v>
      </c>
    </row>
    <row r="74" spans="1:9" x14ac:dyDescent="0.2">
      <c r="A74" s="19">
        <v>150</v>
      </c>
      <c r="B74" s="25">
        <f t="shared" si="30"/>
        <v>8.9960094002781439</v>
      </c>
      <c r="C74" s="19">
        <v>3000</v>
      </c>
      <c r="D74" s="19">
        <v>120</v>
      </c>
      <c r="E74" s="19">
        <v>30</v>
      </c>
      <c r="F74" s="26">
        <f t="shared" si="25"/>
        <v>3464.1016151377544</v>
      </c>
      <c r="G74" s="26">
        <f t="shared" si="26"/>
        <v>545.01865411500671</v>
      </c>
      <c r="H74" s="25">
        <f t="shared" si="27"/>
        <v>2.6910071796330155</v>
      </c>
      <c r="I74" s="26">
        <f t="shared" si="28"/>
        <v>1337.789072896843</v>
      </c>
    </row>
    <row r="75" spans="1:9" x14ac:dyDescent="0.2">
      <c r="A75" s="19">
        <v>150</v>
      </c>
      <c r="B75" s="25">
        <f t="shared" si="30"/>
        <v>8.9960094002781439</v>
      </c>
      <c r="C75" s="19">
        <v>4000</v>
      </c>
      <c r="D75" s="19">
        <v>120</v>
      </c>
      <c r="E75" s="19">
        <v>30</v>
      </c>
      <c r="F75" s="26">
        <f t="shared" si="25"/>
        <v>4618.8021535170055</v>
      </c>
      <c r="G75" s="26">
        <f t="shared" si="26"/>
        <v>726.69153882000899</v>
      </c>
      <c r="H75" s="25">
        <f t="shared" si="27"/>
        <v>3.5880095728440202</v>
      </c>
      <c r="I75" s="26">
        <f t="shared" si="28"/>
        <v>1003.3418046726324</v>
      </c>
    </row>
    <row r="76" spans="1:9" x14ac:dyDescent="0.2">
      <c r="A76" s="19">
        <v>150</v>
      </c>
      <c r="B76" s="25">
        <f t="shared" si="30"/>
        <v>8.9960094002781439</v>
      </c>
      <c r="C76" s="19">
        <v>5000</v>
      </c>
      <c r="D76" s="19">
        <v>120</v>
      </c>
      <c r="E76" s="19">
        <v>30</v>
      </c>
      <c r="F76" s="26">
        <f t="shared" si="25"/>
        <v>5773.5026918962576</v>
      </c>
      <c r="G76" s="26">
        <f t="shared" si="26"/>
        <v>908.36442352501126</v>
      </c>
      <c r="H76" s="25">
        <f t="shared" si="27"/>
        <v>4.4850119660550263</v>
      </c>
      <c r="I76" s="26">
        <f t="shared" si="28"/>
        <v>802.67344373810568</v>
      </c>
    </row>
    <row r="77" spans="1:9" x14ac:dyDescent="0.2">
      <c r="A77" s="19">
        <v>200</v>
      </c>
      <c r="B77" s="25">
        <f>(2*ATAN(23.6/(2*A77)))*180/PI()</f>
        <v>6.7530734268381796</v>
      </c>
      <c r="C77" s="19">
        <v>1000</v>
      </c>
      <c r="D77" s="19">
        <v>120</v>
      </c>
      <c r="E77" s="19">
        <v>30</v>
      </c>
      <c r="F77" s="26">
        <f t="shared" si="25"/>
        <v>1154.7005383792514</v>
      </c>
      <c r="G77" s="26">
        <f t="shared" si="26"/>
        <v>136.25466352875168</v>
      </c>
      <c r="H77" s="25">
        <f t="shared" si="27"/>
        <v>0.67275179490825388</v>
      </c>
      <c r="I77" s="26">
        <f t="shared" si="28"/>
        <v>5351.1562915873719</v>
      </c>
    </row>
    <row r="78" spans="1:9" x14ac:dyDescent="0.2">
      <c r="A78" s="19">
        <v>200</v>
      </c>
      <c r="B78" s="25">
        <f t="shared" ref="B78:B80" si="31">(2*ATAN(23.6/(2*A78)))*180/PI()</f>
        <v>6.7530734268381796</v>
      </c>
      <c r="C78" s="19">
        <v>2000</v>
      </c>
      <c r="D78" s="19">
        <v>120</v>
      </c>
      <c r="E78" s="19">
        <v>30</v>
      </c>
      <c r="F78" s="26">
        <f t="shared" si="25"/>
        <v>2309.4010767585028</v>
      </c>
      <c r="G78" s="26">
        <f t="shared" si="26"/>
        <v>272.50932705750336</v>
      </c>
      <c r="H78" s="25">
        <f t="shared" si="27"/>
        <v>1.3455035898165078</v>
      </c>
      <c r="I78" s="26">
        <f t="shared" si="28"/>
        <v>2675.578145793686</v>
      </c>
    </row>
    <row r="79" spans="1:9" x14ac:dyDescent="0.2">
      <c r="A79" s="19">
        <v>200</v>
      </c>
      <c r="B79" s="25">
        <f t="shared" si="31"/>
        <v>6.7530734268381796</v>
      </c>
      <c r="C79" s="19">
        <v>3000</v>
      </c>
      <c r="D79" s="19">
        <v>120</v>
      </c>
      <c r="E79" s="19">
        <v>30</v>
      </c>
      <c r="F79" s="26">
        <f t="shared" si="25"/>
        <v>3464.1016151377544</v>
      </c>
      <c r="G79" s="26">
        <f t="shared" si="26"/>
        <v>408.76399058625503</v>
      </c>
      <c r="H79" s="25">
        <f t="shared" si="27"/>
        <v>2.0182553847247613</v>
      </c>
      <c r="I79" s="26">
        <f t="shared" si="28"/>
        <v>1783.7187638624575</v>
      </c>
    </row>
    <row r="80" spans="1:9" x14ac:dyDescent="0.2">
      <c r="A80" s="19">
        <v>200</v>
      </c>
      <c r="B80" s="25">
        <f t="shared" si="31"/>
        <v>6.7530734268381796</v>
      </c>
      <c r="C80" s="19">
        <v>4000</v>
      </c>
      <c r="D80" s="19">
        <v>120</v>
      </c>
      <c r="E80" s="19">
        <v>30</v>
      </c>
      <c r="F80" s="26">
        <f t="shared" si="25"/>
        <v>4618.8021535170055</v>
      </c>
      <c r="G80" s="26">
        <f t="shared" si="26"/>
        <v>545.01865411500671</v>
      </c>
      <c r="H80" s="25">
        <f t="shared" si="27"/>
        <v>2.6910071796330155</v>
      </c>
      <c r="I80" s="26">
        <f t="shared" si="28"/>
        <v>1337.789072896843</v>
      </c>
    </row>
    <row r="81" spans="1:9" x14ac:dyDescent="0.2">
      <c r="A81" s="19">
        <v>200</v>
      </c>
      <c r="B81" s="25">
        <f>(2*ATAN(23.6/(2*A81)))*180/PI()</f>
        <v>6.7530734268381796</v>
      </c>
      <c r="C81" s="19">
        <v>5000</v>
      </c>
      <c r="D81" s="19">
        <v>120</v>
      </c>
      <c r="E81" s="19">
        <v>30</v>
      </c>
      <c r="F81" s="26">
        <f>C81/(COS(RADIANS(E81)))</f>
        <v>5773.5026918962576</v>
      </c>
      <c r="G81" s="26">
        <f>2*(TAN(RADIANS(B81/2)))*F81</f>
        <v>681.27331764375845</v>
      </c>
      <c r="H81" s="25">
        <f>3600*G81/(D81*6076)</f>
        <v>3.3637589745412693</v>
      </c>
      <c r="I81" s="26">
        <f>3600/H81</f>
        <v>1070.2312583174744</v>
      </c>
    </row>
    <row r="82" spans="1:9" x14ac:dyDescent="0.2">
      <c r="B82" s="25"/>
      <c r="F82" s="26"/>
      <c r="G82" s="26"/>
      <c r="H82" s="25"/>
      <c r="I82" s="26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Basic</vt:lpstr>
      <vt:lpstr>Tabular</vt:lpstr>
      <vt:lpstr>Basic!Print_Area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cp:lastPrinted>2012-11-14T11:18:17Z</cp:lastPrinted>
  <dcterms:created xsi:type="dcterms:W3CDTF">2012-09-05T10:41:22Z</dcterms:created>
  <dcterms:modified xsi:type="dcterms:W3CDTF">2014-06-23T16:42:00Z</dcterms:modified>
</cp:coreProperties>
</file>