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18960" windowHeight="8520"/>
  </bookViews>
  <sheets>
    <sheet name="Spot Size Calculator" sheetId="2" r:id="rId1"/>
    <sheet name="Validation" sheetId="3" state="hidden" r:id="rId2"/>
  </sheets>
  <definedNames>
    <definedName name="_xlnm.Print_Area" localSheetId="0">'Spot Size Calculator'!$A$1:$O$63</definedName>
  </definedNames>
  <calcPr calcId="145621"/>
</workbook>
</file>

<file path=xl/calcChain.xml><?xml version="1.0" encoding="utf-8"?>
<calcChain xmlns="http://schemas.openxmlformats.org/spreadsheetml/2006/main">
  <c r="L14" i="2" l="1"/>
  <c r="M14" i="2" s="1"/>
  <c r="L15" i="2"/>
  <c r="M15" i="2" s="1"/>
  <c r="L16" i="2"/>
  <c r="M16" i="2" s="1"/>
  <c r="L17" i="2"/>
  <c r="M17" i="2" s="1"/>
  <c r="L18" i="2"/>
  <c r="M18" i="2" s="1"/>
  <c r="L19" i="2"/>
  <c r="M19" i="2" s="1"/>
  <c r="B19" i="2"/>
  <c r="S14" i="2"/>
  <c r="S15" i="2" s="1"/>
  <c r="S23" i="2" l="1"/>
  <c r="S21" i="2"/>
  <c r="S22" i="2"/>
  <c r="S20" i="2"/>
  <c r="S24" i="2"/>
  <c r="S25" i="2"/>
  <c r="S19" i="2"/>
  <c r="S16" i="2"/>
  <c r="N19" i="2"/>
  <c r="N16" i="2"/>
  <c r="N17" i="2"/>
  <c r="N14" i="2"/>
  <c r="N18" i="2"/>
  <c r="N15" i="2"/>
  <c r="R19" i="2" l="1"/>
  <c r="R21" i="2"/>
  <c r="R22" i="2"/>
  <c r="R23" i="2"/>
  <c r="R24" i="2"/>
  <c r="R20" i="2"/>
  <c r="R25" i="2"/>
  <c r="D22" i="2" l="1"/>
  <c r="E22" i="2" s="1"/>
  <c r="T22" i="2"/>
  <c r="D21" i="2"/>
  <c r="E21" i="2" s="1"/>
  <c r="T21" i="2"/>
  <c r="D23" i="2"/>
  <c r="F23" i="2" s="1"/>
  <c r="T23" i="2"/>
  <c r="D25" i="2"/>
  <c r="E25" i="2" s="1"/>
  <c r="T25" i="2"/>
  <c r="D20" i="2"/>
  <c r="E20" i="2" s="1"/>
  <c r="T20" i="2"/>
  <c r="D24" i="2"/>
  <c r="F24" i="2" s="1"/>
  <c r="T24" i="2"/>
  <c r="D19" i="2"/>
  <c r="E19" i="2" s="1"/>
  <c r="T19" i="2"/>
  <c r="F25" i="2"/>
  <c r="F22" i="2" l="1"/>
  <c r="F21" i="2"/>
  <c r="F20" i="2"/>
  <c r="E23" i="2"/>
  <c r="E24" i="2"/>
  <c r="F19" i="2"/>
</calcChain>
</file>

<file path=xl/sharedStrings.xml><?xml version="1.0" encoding="utf-8"?>
<sst xmlns="http://schemas.openxmlformats.org/spreadsheetml/2006/main" count="85" uniqueCount="61">
  <si>
    <t xml:space="preserve"> </t>
  </si>
  <si>
    <t>IFOV</t>
  </si>
  <si>
    <t>mm</t>
  </si>
  <si>
    <t>ENTER</t>
  </si>
  <si>
    <t># of Pixels (Horizontal)</t>
  </si>
  <si>
    <t>FOV (Field of View (Degrees))</t>
  </si>
  <si>
    <t>1 Pixel</t>
  </si>
  <si>
    <t>3 Pixels</t>
  </si>
  <si>
    <t>5 Pixels</t>
  </si>
  <si>
    <t>DETECT</t>
  </si>
  <si>
    <t>MEASURE</t>
  </si>
  <si>
    <t>Closest Focus Distance</t>
  </si>
  <si>
    <t>HERE</t>
  </si>
  <si>
    <t>OK</t>
  </si>
  <si>
    <t>CAUTION</t>
  </si>
  <si>
    <t>STOP</t>
  </si>
  <si>
    <t>Flir</t>
  </si>
  <si>
    <t>i5</t>
  </si>
  <si>
    <t>mrad</t>
  </si>
  <si>
    <t>100 X 100</t>
  </si>
  <si>
    <t>IR Camera</t>
  </si>
  <si>
    <t>Spot Size Calculator</t>
  </si>
  <si>
    <t>"Science not sales!"</t>
  </si>
  <si>
    <t>Calculates the measuring spot of ANY thermal imaging camera</t>
  </si>
  <si>
    <t>Remember, if you don't see a fault, it's worse than NO inspection!</t>
  </si>
  <si>
    <t>Common Instrument Data</t>
  </si>
  <si>
    <t>Mfr</t>
  </si>
  <si>
    <t>Model</t>
  </si>
  <si>
    <t>Pixels</t>
  </si>
  <si>
    <t>Focus</t>
  </si>
  <si>
    <t>FOV</t>
  </si>
  <si>
    <t>Enter data into the yellow boxes.</t>
  </si>
  <si>
    <t>ULIRvision</t>
  </si>
  <si>
    <t>TI395</t>
  </si>
  <si>
    <t>384 x 288</t>
  </si>
  <si>
    <t>http://www.optris.com/optics-calculator</t>
  </si>
  <si>
    <t>Optris have a calculator on their website which gives a 3 pixel result</t>
  </si>
  <si>
    <t>At our Jenoptik training in Auckland, Heiko described the spreadsheet as “better than mine”</t>
  </si>
  <si>
    <t>We believe the difference between the Optris calculator and ours is in the rounding.</t>
  </si>
  <si>
    <r>
      <t xml:space="preserve">Where: </t>
    </r>
    <r>
      <rPr>
        <sz val="11"/>
        <color theme="1"/>
        <rFont val="Symbol"/>
        <family val="1"/>
        <charset val="2"/>
      </rPr>
      <t/>
    </r>
  </si>
  <si>
    <t>a = distance to target</t>
  </si>
  <si>
    <t>o = ½ * Spot Size</t>
  </si>
  <si>
    <t>Thus:</t>
  </si>
  <si>
    <t>1 pixel</t>
  </si>
  <si>
    <t>= Full spot size / # of pixels</t>
  </si>
  <si>
    <t>Full Spot</t>
  </si>
  <si>
    <t>5 pixel</t>
  </si>
  <si>
    <t>= 1 pixel * 5</t>
  </si>
  <si>
    <t>Calculations &amp; Formula</t>
  </si>
  <si>
    <t>½ FOV</t>
  </si>
  <si>
    <t>Tan ½FOV</t>
  </si>
  <si>
    <t>2(Tan ½FOV)</t>
  </si>
  <si>
    <t>X = ½ * FOV</t>
  </si>
  <si>
    <r>
      <t>o = Tan(X)</t>
    </r>
    <r>
      <rPr>
        <sz val="11"/>
        <color theme="1"/>
        <rFont val="Calibri"/>
        <family val="2"/>
      </rPr>
      <t xml:space="preserve"> * a</t>
    </r>
  </si>
  <si>
    <r>
      <t>Full spot size = (2*Tan(X)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Calibri"/>
        <family val="2"/>
      </rPr>
      <t xml:space="preserve"> * a</t>
    </r>
  </si>
  <si>
    <r>
      <t>= ((2*Tan(X)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Calibri"/>
        <family val="2"/>
      </rPr>
      <t>*a)/ # of pixels</t>
    </r>
  </si>
  <si>
    <t xml:space="preserve"> = Opposite (o) / Adjacent (a)</t>
  </si>
  <si>
    <t>Tan(X)</t>
  </si>
  <si>
    <t>Homersham Ltd, PO Box 79-085, Christchurch        (03) 358 8309        infrared@homershams.co.nz</t>
  </si>
  <si>
    <t>320 x 240</t>
  </si>
  <si>
    <t>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</si>
</sst>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2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b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5" borderId="1" xfId="0" applyFont="1" applyFill="1" applyBorder="1"/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3" xfId="0" applyFont="1" applyFill="1" applyBorder="1"/>
    <xf numFmtId="0" fontId="2" fillId="0" borderId="0" xfId="0" applyFont="1" applyFill="1" applyBorder="1" applyAlignment="1">
      <alignment horizontal="center"/>
    </xf>
    <xf numFmtId="0" fontId="2" fillId="5" borderId="4" xfId="0" applyFont="1" applyFill="1" applyBorder="1"/>
    <xf numFmtId="0" fontId="5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0" xfId="0" applyFont="1" applyFill="1" applyBorder="1"/>
    <xf numFmtId="0" fontId="5" fillId="5" borderId="0" xfId="0" applyFont="1" applyFill="1" applyBorder="1"/>
    <xf numFmtId="0" fontId="5" fillId="5" borderId="4" xfId="0" applyFont="1" applyFill="1" applyBorder="1" applyAlignment="1">
      <alignment horizontal="right"/>
    </xf>
    <xf numFmtId="0" fontId="5" fillId="5" borderId="10" xfId="0" applyFont="1" applyFill="1" applyBorder="1" applyAlignment="1"/>
    <xf numFmtId="0" fontId="5" fillId="5" borderId="3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right"/>
    </xf>
    <xf numFmtId="0" fontId="5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left"/>
    </xf>
    <xf numFmtId="164" fontId="2" fillId="5" borderId="11" xfId="0" applyNumberFormat="1" applyFont="1" applyFill="1" applyBorder="1" applyAlignment="1">
      <alignment horizontal="center"/>
    </xf>
    <xf numFmtId="164" fontId="2" fillId="5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0" fontId="2" fillId="5" borderId="6" xfId="0" applyFont="1" applyFill="1" applyBorder="1"/>
    <xf numFmtId="0" fontId="2" fillId="5" borderId="7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left"/>
    </xf>
    <xf numFmtId="164" fontId="2" fillId="5" borderId="9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164" fontId="2" fillId="4" borderId="9" xfId="0" applyNumberFormat="1" applyFont="1" applyFill="1" applyBorder="1" applyAlignment="1">
      <alignment horizontal="center"/>
    </xf>
    <xf numFmtId="164" fontId="2" fillId="6" borderId="9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6" fillId="0" borderId="7" xfId="0" applyFont="1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 applyProtection="1">
      <alignment horizontal="center"/>
      <protection locked="0"/>
    </xf>
    <xf numFmtId="0" fontId="5" fillId="2" borderId="12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8" borderId="7" xfId="0" applyFont="1" applyFill="1" applyBorder="1"/>
    <xf numFmtId="0" fontId="5" fillId="8" borderId="8" xfId="0" applyFont="1" applyFill="1" applyBorder="1"/>
    <xf numFmtId="0" fontId="7" fillId="0" borderId="0" xfId="1"/>
    <xf numFmtId="0" fontId="0" fillId="0" borderId="0" xfId="0" applyBorder="1" applyAlignment="1"/>
    <xf numFmtId="0" fontId="10" fillId="0" borderId="0" xfId="0" applyFont="1"/>
    <xf numFmtId="0" fontId="2" fillId="0" borderId="0" xfId="0" applyFont="1" applyFill="1" applyBorder="1" applyAlignment="1">
      <alignment horizontal="left"/>
    </xf>
    <xf numFmtId="165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/>
    <xf numFmtId="165" fontId="2" fillId="0" borderId="7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1714500</xdr:colOff>
      <xdr:row>14</xdr:row>
      <xdr:rowOff>152400</xdr:rowOff>
    </xdr:from>
    <xdr:to>
      <xdr:col>2</xdr:col>
      <xdr:colOff>209550</xdr:colOff>
      <xdr:row>18</xdr:row>
      <xdr:rowOff>38100</xdr:rowOff>
    </xdr:to>
    <xdr:cxnSp macro="">
      <xdr:nvCxnSpPr>
        <xdr:cNvPr id="4" name="Straight Arrow Connector 3"/>
        <xdr:cNvCxnSpPr/>
      </xdr:nvCxnSpPr>
      <xdr:spPr>
        <a:xfrm flipH="1">
          <a:off x="2324100" y="2076450"/>
          <a:ext cx="31432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609600</xdr:colOff>
      <xdr:row>0</xdr:row>
      <xdr:rowOff>47625</xdr:rowOff>
    </xdr:from>
    <xdr:to>
      <xdr:col>8</xdr:col>
      <xdr:colOff>553575</xdr:colOff>
      <xdr:row>0</xdr:row>
      <xdr:rowOff>843225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47625"/>
          <a:ext cx="3344400" cy="7956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34</xdr:row>
      <xdr:rowOff>123825</xdr:rowOff>
    </xdr:from>
    <xdr:to>
      <xdr:col>3</xdr:col>
      <xdr:colOff>28575</xdr:colOff>
      <xdr:row>38</xdr:row>
      <xdr:rowOff>133350</xdr:rowOff>
    </xdr:to>
    <xdr:cxnSp macro="">
      <xdr:nvCxnSpPr>
        <xdr:cNvPr id="67" name="Straight Connector 66"/>
        <xdr:cNvCxnSpPr/>
      </xdr:nvCxnSpPr>
      <xdr:spPr>
        <a:xfrm flipV="1">
          <a:off x="180975" y="7924800"/>
          <a:ext cx="250507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123825</xdr:rowOff>
    </xdr:from>
    <xdr:to>
      <xdr:col>3</xdr:col>
      <xdr:colOff>9525</xdr:colOff>
      <xdr:row>42</xdr:row>
      <xdr:rowOff>161925</xdr:rowOff>
    </xdr:to>
    <xdr:cxnSp macro="">
      <xdr:nvCxnSpPr>
        <xdr:cNvPr id="68" name="Straight Connector 67"/>
        <xdr:cNvCxnSpPr/>
      </xdr:nvCxnSpPr>
      <xdr:spPr>
        <a:xfrm>
          <a:off x="609600" y="7829550"/>
          <a:ext cx="2438400" cy="800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242947</xdr:colOff>
      <xdr:row>37</xdr:row>
      <xdr:rowOff>90418</xdr:rowOff>
    </xdr:from>
    <xdr:to>
      <xdr:col>1</xdr:col>
      <xdr:colOff>614644</xdr:colOff>
      <xdr:row>40</xdr:row>
      <xdr:rowOff>180063</xdr:rowOff>
    </xdr:to>
    <xdr:sp macro="" textlink="">
      <xdr:nvSpPr>
        <xdr:cNvPr id="69" name="Arc 68"/>
        <xdr:cNvSpPr/>
      </xdr:nvSpPr>
      <xdr:spPr>
        <a:xfrm rot="1848581">
          <a:off x="852547" y="7605643"/>
          <a:ext cx="371697" cy="661145"/>
        </a:xfrm>
        <a:prstGeom prst="arc">
          <a:avLst>
            <a:gd name="adj1" fmla="val 16200000"/>
            <a:gd name="adj2" fmla="val 215402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333375</xdr:colOff>
      <xdr:row>32</xdr:row>
      <xdr:rowOff>142875</xdr:rowOff>
    </xdr:from>
    <xdr:to>
      <xdr:col>1</xdr:col>
      <xdr:colOff>352425</xdr:colOff>
      <xdr:row>38</xdr:row>
      <xdr:rowOff>95250</xdr:rowOff>
    </xdr:to>
    <xdr:cxnSp macro="">
      <xdr:nvCxnSpPr>
        <xdr:cNvPr id="70" name="Straight Arrow Connector 69"/>
        <xdr:cNvCxnSpPr/>
      </xdr:nvCxnSpPr>
      <xdr:spPr>
        <a:xfrm>
          <a:off x="942975" y="6705600"/>
          <a:ext cx="19050" cy="10953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19049</xdr:colOff>
      <xdr:row>27</xdr:row>
      <xdr:rowOff>142875</xdr:rowOff>
    </xdr:from>
    <xdr:to>
      <xdr:col>3</xdr:col>
      <xdr:colOff>247650</xdr:colOff>
      <xdr:row>32</xdr:row>
      <xdr:rowOff>66675</xdr:rowOff>
    </xdr:to>
    <xdr:sp macro="" textlink="">
      <xdr:nvSpPr>
        <xdr:cNvPr id="71" name="TextBox 70"/>
        <xdr:cNvSpPr txBox="1"/>
      </xdr:nvSpPr>
      <xdr:spPr>
        <a:xfrm>
          <a:off x="200024" y="6810375"/>
          <a:ext cx="2657476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/>
            <a:t>Field Of View</a:t>
          </a:r>
        </a:p>
        <a:p>
          <a:r>
            <a:rPr lang="en-US" sz="1200"/>
            <a:t>FOV</a:t>
          </a:r>
          <a:r>
            <a:rPr lang="en-US" sz="1200">
              <a:latin typeface="Arial"/>
              <a:cs typeface="Arial"/>
            </a:rPr>
            <a:t>°</a:t>
          </a:r>
          <a:endParaRPr lang="en-US" sz="1200"/>
        </a:p>
        <a:p>
          <a:r>
            <a:rPr lang="en-US" sz="1200"/>
            <a:t>Normally in degrees</a:t>
          </a:r>
        </a:p>
        <a:p>
          <a:r>
            <a:rPr lang="en-US" sz="1200"/>
            <a:t>(occasionally</a:t>
          </a:r>
          <a:r>
            <a:rPr lang="en-US" sz="1200" baseline="0"/>
            <a:t> in mrad)</a:t>
          </a:r>
          <a:endParaRPr lang="en-US" sz="1200"/>
        </a:p>
      </xdr:txBody>
    </xdr:sp>
    <xdr:clientData/>
  </xdr:twoCellAnchor>
  <xdr:twoCellAnchor>
    <xdr:from>
      <xdr:col>3</xdr:col>
      <xdr:colOff>19050</xdr:colOff>
      <xdr:row>34</xdr:row>
      <xdr:rowOff>104775</xdr:rowOff>
    </xdr:from>
    <xdr:to>
      <xdr:col>4</xdr:col>
      <xdr:colOff>257175</xdr:colOff>
      <xdr:row>34</xdr:row>
      <xdr:rowOff>104775</xdr:rowOff>
    </xdr:to>
    <xdr:cxnSp macro="">
      <xdr:nvCxnSpPr>
        <xdr:cNvPr id="72" name="Straight Connector 71"/>
        <xdr:cNvCxnSpPr/>
      </xdr:nvCxnSpPr>
      <xdr:spPr>
        <a:xfrm>
          <a:off x="3057525" y="7048500"/>
          <a:ext cx="9429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34</xdr:row>
      <xdr:rowOff>114300</xdr:rowOff>
    </xdr:from>
    <xdr:to>
      <xdr:col>3</xdr:col>
      <xdr:colOff>495300</xdr:colOff>
      <xdr:row>43</xdr:row>
      <xdr:rowOff>19050</xdr:rowOff>
    </xdr:to>
    <xdr:cxnSp macro="">
      <xdr:nvCxnSpPr>
        <xdr:cNvPr id="73" name="Straight Arrow Connector 72"/>
        <xdr:cNvCxnSpPr/>
      </xdr:nvCxnSpPr>
      <xdr:spPr>
        <a:xfrm>
          <a:off x="3533775" y="7058025"/>
          <a:ext cx="0" cy="1619250"/>
        </a:xfrm>
        <a:prstGeom prst="straightConnector1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657229</xdr:colOff>
      <xdr:row>34</xdr:row>
      <xdr:rowOff>19053</xdr:rowOff>
    </xdr:from>
    <xdr:to>
      <xdr:col>4</xdr:col>
      <xdr:colOff>309564</xdr:colOff>
      <xdr:row>43</xdr:row>
      <xdr:rowOff>128587</xdr:rowOff>
    </xdr:to>
    <xdr:sp macro="" textlink="">
      <xdr:nvSpPr>
        <xdr:cNvPr id="74" name="TextBox 73"/>
        <xdr:cNvSpPr txBox="1"/>
      </xdr:nvSpPr>
      <xdr:spPr>
        <a:xfrm rot="16200000">
          <a:off x="2533655" y="8734427"/>
          <a:ext cx="1824034" cy="357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200"/>
            <a:t>Measurement</a:t>
          </a:r>
          <a:r>
            <a:rPr lang="en-US" sz="1200" baseline="0"/>
            <a:t> Spot Size</a:t>
          </a:r>
          <a:endParaRPr lang="en-US" sz="1200"/>
        </a:p>
      </xdr:txBody>
    </xdr:sp>
    <xdr:clientData/>
  </xdr:twoCellAnchor>
  <xdr:twoCellAnchor>
    <xdr:from>
      <xdr:col>1</xdr:col>
      <xdr:colOff>9525</xdr:colOff>
      <xdr:row>44</xdr:row>
      <xdr:rowOff>133350</xdr:rowOff>
    </xdr:from>
    <xdr:to>
      <xdr:col>3</xdr:col>
      <xdr:colOff>9525</xdr:colOff>
      <xdr:row>44</xdr:row>
      <xdr:rowOff>133350</xdr:rowOff>
    </xdr:to>
    <xdr:cxnSp macro="">
      <xdr:nvCxnSpPr>
        <xdr:cNvPr id="75" name="Straight Arrow Connector 74"/>
        <xdr:cNvCxnSpPr/>
      </xdr:nvCxnSpPr>
      <xdr:spPr>
        <a:xfrm>
          <a:off x="619125" y="8982075"/>
          <a:ext cx="2428875" cy="0"/>
        </a:xfrm>
        <a:prstGeom prst="straightConnector1">
          <a:avLst/>
        </a:prstGeom>
        <a:ln>
          <a:solidFill>
            <a:srgbClr val="FF0000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45</xdr:row>
      <xdr:rowOff>142875</xdr:rowOff>
    </xdr:from>
    <xdr:to>
      <xdr:col>2</xdr:col>
      <xdr:colOff>581025</xdr:colOff>
      <xdr:row>47</xdr:row>
      <xdr:rowOff>38100</xdr:rowOff>
    </xdr:to>
    <xdr:sp macro="" textlink="">
      <xdr:nvSpPr>
        <xdr:cNvPr id="76" name="TextBox 75"/>
        <xdr:cNvSpPr txBox="1"/>
      </xdr:nvSpPr>
      <xdr:spPr>
        <a:xfrm>
          <a:off x="685800" y="9182100"/>
          <a:ext cx="23241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/>
            <a:t>                Distance to Target</a:t>
          </a:r>
        </a:p>
      </xdr:txBody>
    </xdr:sp>
    <xdr:clientData/>
  </xdr:twoCellAnchor>
  <xdr:twoCellAnchor>
    <xdr:from>
      <xdr:col>8</xdr:col>
      <xdr:colOff>9525</xdr:colOff>
      <xdr:row>34</xdr:row>
      <xdr:rowOff>0</xdr:rowOff>
    </xdr:from>
    <xdr:to>
      <xdr:col>12</xdr:col>
      <xdr:colOff>28575</xdr:colOff>
      <xdr:row>38</xdr:row>
      <xdr:rowOff>9525</xdr:rowOff>
    </xdr:to>
    <xdr:cxnSp macro="">
      <xdr:nvCxnSpPr>
        <xdr:cNvPr id="77" name="Straight Connector 76"/>
        <xdr:cNvCxnSpPr/>
      </xdr:nvCxnSpPr>
      <xdr:spPr>
        <a:xfrm flipV="1">
          <a:off x="6067425" y="7800975"/>
          <a:ext cx="279082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38</xdr:row>
      <xdr:rowOff>0</xdr:rowOff>
    </xdr:from>
    <xdr:to>
      <xdr:col>12</xdr:col>
      <xdr:colOff>0</xdr:colOff>
      <xdr:row>42</xdr:row>
      <xdr:rowOff>38100</xdr:rowOff>
    </xdr:to>
    <xdr:cxnSp macro="">
      <xdr:nvCxnSpPr>
        <xdr:cNvPr id="78" name="Straight Connector 77"/>
        <xdr:cNvCxnSpPr/>
      </xdr:nvCxnSpPr>
      <xdr:spPr>
        <a:xfrm>
          <a:off x="5934075" y="7705725"/>
          <a:ext cx="2438400" cy="800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38</xdr:row>
      <xdr:rowOff>0</xdr:rowOff>
    </xdr:from>
    <xdr:to>
      <xdr:col>12</xdr:col>
      <xdr:colOff>314325</xdr:colOff>
      <xdr:row>38</xdr:row>
      <xdr:rowOff>1</xdr:rowOff>
    </xdr:to>
    <xdr:cxnSp macro="">
      <xdr:nvCxnSpPr>
        <xdr:cNvPr id="79" name="Straight Connector 78"/>
        <xdr:cNvCxnSpPr/>
      </xdr:nvCxnSpPr>
      <xdr:spPr>
        <a:xfrm flipV="1">
          <a:off x="5715000" y="8562975"/>
          <a:ext cx="3429000" cy="1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30</xdr:row>
      <xdr:rowOff>9526</xdr:rowOff>
    </xdr:from>
    <xdr:to>
      <xdr:col>11</xdr:col>
      <xdr:colOff>514350</xdr:colOff>
      <xdr:row>33</xdr:row>
      <xdr:rowOff>66676</xdr:rowOff>
    </xdr:to>
    <xdr:sp macro="" textlink="">
      <xdr:nvSpPr>
        <xdr:cNvPr id="80" name="TextBox 79"/>
        <xdr:cNvSpPr txBox="1"/>
      </xdr:nvSpPr>
      <xdr:spPr>
        <a:xfrm>
          <a:off x="6153150" y="7248526"/>
          <a:ext cx="237172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/>
            <a:t>The FOV can be divided into two right-angle triangles</a:t>
          </a:r>
        </a:p>
      </xdr:txBody>
    </xdr:sp>
    <xdr:clientData/>
  </xdr:twoCellAnchor>
  <xdr:twoCellAnchor>
    <xdr:from>
      <xdr:col>1</xdr:col>
      <xdr:colOff>657225</xdr:colOff>
      <xdr:row>53</xdr:row>
      <xdr:rowOff>171450</xdr:rowOff>
    </xdr:from>
    <xdr:to>
      <xdr:col>3</xdr:col>
      <xdr:colOff>685800</xdr:colOff>
      <xdr:row>57</xdr:row>
      <xdr:rowOff>180975</xdr:rowOff>
    </xdr:to>
    <xdr:cxnSp macro="">
      <xdr:nvCxnSpPr>
        <xdr:cNvPr id="81" name="Straight Connector 80"/>
        <xdr:cNvCxnSpPr/>
      </xdr:nvCxnSpPr>
      <xdr:spPr>
        <a:xfrm flipV="1">
          <a:off x="838200" y="11601450"/>
          <a:ext cx="2505075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647700</xdr:colOff>
      <xdr:row>57</xdr:row>
      <xdr:rowOff>180975</xdr:rowOff>
    </xdr:from>
    <xdr:to>
      <xdr:col>4</xdr:col>
      <xdr:colOff>0</xdr:colOff>
      <xdr:row>57</xdr:row>
      <xdr:rowOff>180975</xdr:rowOff>
    </xdr:to>
    <xdr:cxnSp macro="">
      <xdr:nvCxnSpPr>
        <xdr:cNvPr id="82" name="Straight Connector 81"/>
        <xdr:cNvCxnSpPr/>
      </xdr:nvCxnSpPr>
      <xdr:spPr>
        <a:xfrm>
          <a:off x="828675" y="12372975"/>
          <a:ext cx="2533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695326</xdr:colOff>
      <xdr:row>53</xdr:row>
      <xdr:rowOff>171450</xdr:rowOff>
    </xdr:from>
    <xdr:to>
      <xdr:col>4</xdr:col>
      <xdr:colOff>0</xdr:colOff>
      <xdr:row>57</xdr:row>
      <xdr:rowOff>171450</xdr:rowOff>
    </xdr:to>
    <xdr:cxnSp macro="">
      <xdr:nvCxnSpPr>
        <xdr:cNvPr id="83" name="Straight Connector 82"/>
        <xdr:cNvCxnSpPr/>
      </xdr:nvCxnSpPr>
      <xdr:spPr>
        <a:xfrm>
          <a:off x="3352801" y="11601450"/>
          <a:ext cx="9524" cy="762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49</xdr:row>
      <xdr:rowOff>0</xdr:rowOff>
    </xdr:from>
    <xdr:to>
      <xdr:col>4</xdr:col>
      <xdr:colOff>0</xdr:colOff>
      <xdr:row>53</xdr:row>
      <xdr:rowOff>19050</xdr:rowOff>
    </xdr:to>
    <xdr:sp macro="" textlink="">
      <xdr:nvSpPr>
        <xdr:cNvPr id="85" name="TextBox 84"/>
        <xdr:cNvSpPr txBox="1"/>
      </xdr:nvSpPr>
      <xdr:spPr>
        <a:xfrm>
          <a:off x="885825" y="10668000"/>
          <a:ext cx="24765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/>
            <a:t>With Right-Angle triangles, we can now apply Pythagoras' classic</a:t>
          </a:r>
          <a:r>
            <a:rPr lang="en-US" sz="1200" baseline="0"/>
            <a:t> theory</a:t>
          </a:r>
          <a:endParaRPr lang="en-US" sz="1200"/>
        </a:p>
      </xdr:txBody>
    </xdr:sp>
    <xdr:clientData/>
  </xdr:twoCellAnchor>
  <xdr:twoCellAnchor>
    <xdr:from>
      <xdr:col>1</xdr:col>
      <xdr:colOff>342900</xdr:colOff>
      <xdr:row>57</xdr:row>
      <xdr:rowOff>57150</xdr:rowOff>
    </xdr:from>
    <xdr:to>
      <xdr:col>1</xdr:col>
      <xdr:colOff>561975</xdr:colOff>
      <xdr:row>58</xdr:row>
      <xdr:rowOff>133350</xdr:rowOff>
    </xdr:to>
    <xdr:sp macro="" textlink="">
      <xdr:nvSpPr>
        <xdr:cNvPr id="8" name="TextBox 7"/>
        <xdr:cNvSpPr txBox="1"/>
      </xdr:nvSpPr>
      <xdr:spPr>
        <a:xfrm>
          <a:off x="523875" y="12249150"/>
          <a:ext cx="219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X</a:t>
          </a:r>
        </a:p>
      </xdr:txBody>
    </xdr:sp>
    <xdr:clientData/>
  </xdr:twoCellAnchor>
  <xdr:twoCellAnchor>
    <xdr:from>
      <xdr:col>1</xdr:col>
      <xdr:colOff>1685925</xdr:colOff>
      <xdr:row>54</xdr:row>
      <xdr:rowOff>28575</xdr:rowOff>
    </xdr:from>
    <xdr:to>
      <xdr:col>2</xdr:col>
      <xdr:colOff>38100</xdr:colOff>
      <xdr:row>55</xdr:row>
      <xdr:rowOff>104775</xdr:rowOff>
    </xdr:to>
    <xdr:sp macro="" textlink="">
      <xdr:nvSpPr>
        <xdr:cNvPr id="28" name="TextBox 27"/>
        <xdr:cNvSpPr txBox="1"/>
      </xdr:nvSpPr>
      <xdr:spPr>
        <a:xfrm>
          <a:off x="1866900" y="11649075"/>
          <a:ext cx="219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ym typeface="Symbol"/>
            </a:rPr>
            <a:t>h</a:t>
          </a:r>
          <a:endParaRPr lang="en-NZ" sz="1100"/>
        </a:p>
      </xdr:txBody>
    </xdr:sp>
    <xdr:clientData/>
  </xdr:twoCellAnchor>
  <xdr:twoCellAnchor>
    <xdr:from>
      <xdr:col>4</xdr:col>
      <xdr:colOff>57150</xdr:colOff>
      <xdr:row>55</xdr:row>
      <xdr:rowOff>123824</xdr:rowOff>
    </xdr:from>
    <xdr:to>
      <xdr:col>4</xdr:col>
      <xdr:colOff>342900</xdr:colOff>
      <xdr:row>56</xdr:row>
      <xdr:rowOff>190499</xdr:rowOff>
    </xdr:to>
    <xdr:sp macro="" textlink="">
      <xdr:nvSpPr>
        <xdr:cNvPr id="30" name="TextBox 29"/>
        <xdr:cNvSpPr txBox="1"/>
      </xdr:nvSpPr>
      <xdr:spPr>
        <a:xfrm>
          <a:off x="3419475" y="11934824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ym typeface="Symbol"/>
            </a:rPr>
            <a:t>o</a:t>
          </a:r>
          <a:endParaRPr lang="en-NZ" sz="1100"/>
        </a:p>
      </xdr:txBody>
    </xdr:sp>
    <xdr:clientData/>
  </xdr:twoCellAnchor>
  <xdr:twoCellAnchor>
    <xdr:from>
      <xdr:col>2</xdr:col>
      <xdr:colOff>171450</xdr:colOff>
      <xdr:row>58</xdr:row>
      <xdr:rowOff>66675</xdr:rowOff>
    </xdr:from>
    <xdr:to>
      <xdr:col>2</xdr:col>
      <xdr:colOff>390525</xdr:colOff>
      <xdr:row>59</xdr:row>
      <xdr:rowOff>142875</xdr:rowOff>
    </xdr:to>
    <xdr:sp macro="" textlink="">
      <xdr:nvSpPr>
        <xdr:cNvPr id="31" name="TextBox 30"/>
        <xdr:cNvSpPr txBox="1"/>
      </xdr:nvSpPr>
      <xdr:spPr>
        <a:xfrm>
          <a:off x="2219325" y="12449175"/>
          <a:ext cx="2190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13</xdr:col>
      <xdr:colOff>485334</xdr:colOff>
      <xdr:row>30</xdr:row>
      <xdr:rowOff>170786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571500"/>
          <a:ext cx="3533334" cy="5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</xdr:row>
      <xdr:rowOff>0</xdr:rowOff>
    </xdr:from>
    <xdr:to>
      <xdr:col>7</xdr:col>
      <xdr:colOff>275672</xdr:colOff>
      <xdr:row>29</xdr:row>
      <xdr:rowOff>104143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571500"/>
          <a:ext cx="4428572" cy="5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133350</xdr:colOff>
      <xdr:row>3</xdr:row>
      <xdr:rowOff>9524</xdr:rowOff>
    </xdr:from>
    <xdr:to>
      <xdr:col>22</xdr:col>
      <xdr:colOff>458971</xdr:colOff>
      <xdr:row>22</xdr:row>
      <xdr:rowOff>152399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67750" y="581024"/>
          <a:ext cx="5202421" cy="37623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33</xdr:row>
      <xdr:rowOff>19050</xdr:rowOff>
    </xdr:from>
    <xdr:to>
      <xdr:col>11</xdr:col>
      <xdr:colOff>409575</xdr:colOff>
      <xdr:row>46</xdr:row>
      <xdr:rowOff>66675</xdr:rowOff>
    </xdr:to>
    <xdr:pic>
      <xdr:nvPicPr>
        <xdr:cNvPr id="8" name="Picture 7" descr="http://www.mathworksheetsgo.com/sheets/trigonometry/sine-cosine-tangent/images/sohcahtoa-picture1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05550"/>
          <a:ext cx="6943725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ptris.com/optics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3"/>
  <sheetViews>
    <sheetView tabSelected="1" workbookViewId="0">
      <selection activeCell="C13" sqref="C13"/>
    </sheetView>
  </sheetViews>
  <sheetFormatPr defaultRowHeight="15" x14ac:dyDescent="0.25"/>
  <cols>
    <col min="1" max="1" width="2.7109375" customWidth="1"/>
    <col min="2" max="2" width="28" customWidth="1"/>
    <col min="4" max="4" width="10.5703125" style="1" bestFit="1" customWidth="1"/>
    <col min="5" max="5" width="11.5703125" style="1" bestFit="1" customWidth="1"/>
    <col min="6" max="6" width="12.140625" style="1" bestFit="1" customWidth="1"/>
    <col min="7" max="7" width="9.140625" customWidth="1"/>
    <col min="8" max="8" width="7.5703125" customWidth="1"/>
    <col min="9" max="9" width="11.140625" customWidth="1"/>
    <col min="11" max="11" width="10.140625" customWidth="1"/>
    <col min="12" max="12" width="11.140625" customWidth="1"/>
    <col min="14" max="14" width="10.28515625" customWidth="1"/>
    <col min="15" max="15" width="2.7109375" customWidth="1"/>
    <col min="17" max="17" width="9.140625" hidden="1" customWidth="1"/>
    <col min="18" max="18" width="14.85546875" hidden="1" customWidth="1"/>
    <col min="19" max="19" width="13" style="72" hidden="1" customWidth="1"/>
    <col min="20" max="20" width="9.140625" hidden="1" customWidth="1"/>
    <col min="21" max="21" width="0" hidden="1" customWidth="1"/>
  </cols>
  <sheetData>
    <row r="1" spans="1:19" ht="72" customHeight="1" x14ac:dyDescent="0.25">
      <c r="A1" s="6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7"/>
    </row>
    <row r="2" spans="1:19" ht="26.25" x14ac:dyDescent="0.25">
      <c r="A2" s="8"/>
      <c r="B2" s="85" t="s">
        <v>20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9"/>
    </row>
    <row r="3" spans="1:19" ht="26.25" x14ac:dyDescent="0.25">
      <c r="A3" s="8"/>
      <c r="B3" s="85" t="s">
        <v>21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9"/>
    </row>
    <row r="4" spans="1:19" s="14" customFormat="1" ht="15.75" x14ac:dyDescent="0.25">
      <c r="A4" s="12"/>
      <c r="B4" s="86" t="s">
        <v>22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13"/>
      <c r="S4" s="73"/>
    </row>
    <row r="5" spans="1:19" x14ac:dyDescent="0.25">
      <c r="A5" s="8"/>
      <c r="B5" s="2"/>
      <c r="C5" s="2"/>
      <c r="D5" s="4"/>
      <c r="E5" s="4"/>
      <c r="F5" s="4"/>
      <c r="G5" s="2"/>
      <c r="H5" s="2"/>
      <c r="I5" s="2"/>
      <c r="J5" s="2"/>
      <c r="K5" s="2"/>
      <c r="L5" s="2"/>
      <c r="M5" s="2"/>
      <c r="N5" s="2"/>
      <c r="O5" s="9"/>
    </row>
    <row r="6" spans="1:19" s="14" customFormat="1" ht="15.75" x14ac:dyDescent="0.25">
      <c r="A6" s="12"/>
      <c r="B6" s="83" t="s">
        <v>23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13"/>
      <c r="S6" s="73"/>
    </row>
    <row r="7" spans="1:19" s="14" customFormat="1" ht="15.75" x14ac:dyDescent="0.25">
      <c r="A7" s="12"/>
      <c r="B7" s="83" t="s">
        <v>24</v>
      </c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13"/>
      <c r="S7" s="73"/>
    </row>
    <row r="8" spans="1:19" s="14" customFormat="1" ht="15.75" x14ac:dyDescent="0.25">
      <c r="A8" s="12"/>
      <c r="B8" s="82" t="s">
        <v>31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13"/>
      <c r="S8" s="73"/>
    </row>
    <row r="9" spans="1:19" s="14" customFormat="1" ht="16.5" thickBot="1" x14ac:dyDescent="0.3">
      <c r="A9" s="12"/>
      <c r="B9" s="15"/>
      <c r="C9" s="15"/>
      <c r="D9" s="16"/>
      <c r="E9" s="16"/>
      <c r="F9" s="16"/>
      <c r="G9" s="15"/>
      <c r="H9" s="15"/>
      <c r="I9" s="15"/>
      <c r="J9" s="15"/>
      <c r="K9" s="15"/>
      <c r="L9" s="15"/>
      <c r="M9" s="15"/>
      <c r="N9" s="15"/>
      <c r="O9" s="13"/>
      <c r="S9" s="73"/>
    </row>
    <row r="10" spans="1:19" s="14" customFormat="1" ht="15.75" x14ac:dyDescent="0.25">
      <c r="A10" s="12"/>
      <c r="B10" s="17"/>
      <c r="C10" s="18" t="s">
        <v>3</v>
      </c>
      <c r="D10" s="19"/>
      <c r="E10" s="19"/>
      <c r="F10" s="20"/>
      <c r="G10" s="15"/>
      <c r="H10" s="15"/>
      <c r="I10" s="17"/>
      <c r="J10" s="18"/>
      <c r="K10" s="21"/>
      <c r="L10" s="21"/>
      <c r="M10" s="21"/>
      <c r="N10" s="22"/>
      <c r="O10" s="13"/>
      <c r="S10" s="73"/>
    </row>
    <row r="11" spans="1:19" s="14" customFormat="1" ht="16.5" thickBot="1" x14ac:dyDescent="0.3">
      <c r="A11" s="12"/>
      <c r="B11" s="24"/>
      <c r="C11" s="25" t="s">
        <v>12</v>
      </c>
      <c r="D11" s="26"/>
      <c r="E11" s="26"/>
      <c r="F11" s="27"/>
      <c r="G11" s="15"/>
      <c r="H11" s="15"/>
      <c r="I11" s="24"/>
      <c r="J11" s="25"/>
      <c r="K11" s="28"/>
      <c r="L11" s="28"/>
      <c r="M11" s="26">
        <v>3</v>
      </c>
      <c r="N11" s="27">
        <v>5</v>
      </c>
      <c r="O11" s="13"/>
      <c r="S11" s="73"/>
    </row>
    <row r="12" spans="1:19" s="14" customFormat="1" ht="16.5" thickBot="1" x14ac:dyDescent="0.3">
      <c r="A12" s="12"/>
      <c r="B12" s="24"/>
      <c r="C12" s="29"/>
      <c r="D12" s="26"/>
      <c r="E12" s="26"/>
      <c r="F12" s="27"/>
      <c r="G12" s="15"/>
      <c r="H12" s="15"/>
      <c r="I12" s="30" t="s">
        <v>1</v>
      </c>
      <c r="J12" s="63">
        <v>1.2</v>
      </c>
      <c r="K12" s="29" t="s">
        <v>18</v>
      </c>
      <c r="L12" s="31" t="s">
        <v>6</v>
      </c>
      <c r="M12" s="31" t="s">
        <v>9</v>
      </c>
      <c r="N12" s="32" t="s">
        <v>10</v>
      </c>
      <c r="O12" s="13"/>
      <c r="S12" s="73"/>
    </row>
    <row r="13" spans="1:19" s="14" customFormat="1" ht="16.5" thickBot="1" x14ac:dyDescent="0.3">
      <c r="A13" s="12"/>
      <c r="B13" s="33" t="s">
        <v>5</v>
      </c>
      <c r="C13" s="60">
        <v>21</v>
      </c>
      <c r="D13" s="26"/>
      <c r="E13" s="26"/>
      <c r="F13" s="27"/>
      <c r="G13" s="15"/>
      <c r="H13" s="15"/>
      <c r="I13" s="24"/>
      <c r="J13" s="28"/>
      <c r="K13" s="28"/>
      <c r="L13" s="34" t="s">
        <v>2</v>
      </c>
      <c r="M13" s="34" t="s">
        <v>2</v>
      </c>
      <c r="N13" s="27" t="s">
        <v>2</v>
      </c>
      <c r="O13" s="13"/>
      <c r="S13" s="73"/>
    </row>
    <row r="14" spans="1:19" s="14" customFormat="1" ht="15.75" x14ac:dyDescent="0.25">
      <c r="A14" s="12"/>
      <c r="B14" s="35" t="s">
        <v>4</v>
      </c>
      <c r="C14" s="61">
        <v>384</v>
      </c>
      <c r="D14" s="36" t="s">
        <v>6</v>
      </c>
      <c r="E14" s="36" t="s">
        <v>9</v>
      </c>
      <c r="F14" s="36" t="s">
        <v>10</v>
      </c>
      <c r="G14" s="15"/>
      <c r="H14" s="15"/>
      <c r="I14" s="24" t="s">
        <v>0</v>
      </c>
      <c r="J14" s="37">
        <v>300</v>
      </c>
      <c r="K14" s="38" t="s">
        <v>2</v>
      </c>
      <c r="L14" s="39">
        <f t="shared" ref="L14:L19" si="0">J14*($J$12/1000)</f>
        <v>0.36</v>
      </c>
      <c r="M14" s="39">
        <f t="shared" ref="M14:M19" si="1">L14*$M$11</f>
        <v>1.08</v>
      </c>
      <c r="N14" s="40">
        <f t="shared" ref="N14:N19" si="2">L14*$N$11</f>
        <v>1.7999999999999998</v>
      </c>
      <c r="O14" s="13"/>
      <c r="R14" s="71" t="s">
        <v>49</v>
      </c>
      <c r="S14" s="74">
        <f>C13/2</f>
        <v>10.5</v>
      </c>
    </row>
    <row r="15" spans="1:19" s="14" customFormat="1" ht="16.5" thickBot="1" x14ac:dyDescent="0.3">
      <c r="A15" s="12"/>
      <c r="B15" s="35" t="s">
        <v>11</v>
      </c>
      <c r="C15" s="62">
        <v>400</v>
      </c>
      <c r="D15" s="34"/>
      <c r="E15" s="34"/>
      <c r="F15" s="34"/>
      <c r="G15" s="15"/>
      <c r="H15" s="15"/>
      <c r="I15" s="24"/>
      <c r="J15" s="37">
        <v>1000</v>
      </c>
      <c r="K15" s="38" t="s">
        <v>2</v>
      </c>
      <c r="L15" s="39">
        <f t="shared" si="0"/>
        <v>1.2</v>
      </c>
      <c r="M15" s="39">
        <f t="shared" si="1"/>
        <v>3.5999999999999996</v>
      </c>
      <c r="N15" s="40">
        <f t="shared" si="2"/>
        <v>6</v>
      </c>
      <c r="O15" s="13"/>
      <c r="R15" s="71" t="s">
        <v>50</v>
      </c>
      <c r="S15" s="74">
        <f>TAN(RADIANS(S14))</f>
        <v>0.18533904493153439</v>
      </c>
    </row>
    <row r="16" spans="1:19" s="14" customFormat="1" ht="15.75" x14ac:dyDescent="0.25">
      <c r="A16" s="12"/>
      <c r="B16" s="24"/>
      <c r="C16" s="28"/>
      <c r="D16" s="34" t="s">
        <v>2</v>
      </c>
      <c r="E16" s="34" t="s">
        <v>2</v>
      </c>
      <c r="F16" s="34" t="s">
        <v>2</v>
      </c>
      <c r="G16" s="15"/>
      <c r="H16" s="15"/>
      <c r="I16" s="24"/>
      <c r="J16" s="37">
        <v>5000</v>
      </c>
      <c r="K16" s="38" t="s">
        <v>2</v>
      </c>
      <c r="L16" s="39">
        <f t="shared" si="0"/>
        <v>5.9999999999999991</v>
      </c>
      <c r="M16" s="39">
        <f t="shared" si="1"/>
        <v>17.999999999999996</v>
      </c>
      <c r="N16" s="40">
        <f t="shared" si="2"/>
        <v>29.999999999999996</v>
      </c>
      <c r="O16" s="13"/>
      <c r="R16" s="71" t="s">
        <v>51</v>
      </c>
      <c r="S16" s="74">
        <f>S15*2</f>
        <v>0.37067808986306877</v>
      </c>
    </row>
    <row r="17" spans="1:20" s="14" customFormat="1" ht="15.75" x14ac:dyDescent="0.25">
      <c r="A17" s="12"/>
      <c r="B17" s="24"/>
      <c r="C17" s="28"/>
      <c r="D17" s="34" t="s">
        <v>1</v>
      </c>
      <c r="E17" s="34">
        <v>3</v>
      </c>
      <c r="F17" s="34">
        <v>5</v>
      </c>
      <c r="G17" s="15"/>
      <c r="H17" s="15"/>
      <c r="I17" s="24"/>
      <c r="J17" s="37">
        <v>7000</v>
      </c>
      <c r="K17" s="38" t="s">
        <v>2</v>
      </c>
      <c r="L17" s="39">
        <f t="shared" si="0"/>
        <v>8.3999999999999986</v>
      </c>
      <c r="M17" s="39">
        <f t="shared" si="1"/>
        <v>25.199999999999996</v>
      </c>
      <c r="N17" s="40">
        <f t="shared" si="2"/>
        <v>41.999999999999993</v>
      </c>
      <c r="O17" s="13"/>
      <c r="S17" s="73"/>
    </row>
    <row r="18" spans="1:20" s="14" customFormat="1" ht="15.75" x14ac:dyDescent="0.25">
      <c r="A18" s="12"/>
      <c r="B18" s="24"/>
      <c r="C18" s="28"/>
      <c r="D18" s="41" t="s">
        <v>6</v>
      </c>
      <c r="E18" s="41" t="s">
        <v>7</v>
      </c>
      <c r="F18" s="41" t="s">
        <v>8</v>
      </c>
      <c r="G18" s="15"/>
      <c r="H18" s="15"/>
      <c r="I18" s="24"/>
      <c r="J18" s="37">
        <v>10000</v>
      </c>
      <c r="K18" s="38" t="s">
        <v>2</v>
      </c>
      <c r="L18" s="39">
        <f t="shared" si="0"/>
        <v>11.999999999999998</v>
      </c>
      <c r="M18" s="39">
        <f t="shared" si="1"/>
        <v>35.999999999999993</v>
      </c>
      <c r="N18" s="40">
        <f t="shared" si="2"/>
        <v>59.999999999999993</v>
      </c>
      <c r="O18" s="13"/>
      <c r="R18" s="70" t="s">
        <v>45</v>
      </c>
      <c r="S18" s="73"/>
    </row>
    <row r="19" spans="1:20" s="14" customFormat="1" ht="16.5" thickBot="1" x14ac:dyDescent="0.3">
      <c r="A19" s="12"/>
      <c r="B19" s="35">
        <f>C15</f>
        <v>400</v>
      </c>
      <c r="C19" s="38" t="s">
        <v>2</v>
      </c>
      <c r="D19" s="42">
        <f t="shared" ref="D19:D22" si="3">R19/$C$14</f>
        <v>0.38612301027403001</v>
      </c>
      <c r="E19" s="43">
        <f t="shared" ref="E19:E25" si="4">D19*$E$17</f>
        <v>1.15836903082209</v>
      </c>
      <c r="F19" s="44">
        <f t="shared" ref="F19:F25" si="5">D19*$F$17</f>
        <v>1.9306150513701501</v>
      </c>
      <c r="G19" s="15"/>
      <c r="H19" s="15"/>
      <c r="I19" s="45"/>
      <c r="J19" s="46">
        <v>20000</v>
      </c>
      <c r="K19" s="47" t="s">
        <v>2</v>
      </c>
      <c r="L19" s="48">
        <f t="shared" si="0"/>
        <v>23.999999999999996</v>
      </c>
      <c r="M19" s="48">
        <f t="shared" si="1"/>
        <v>71.999999999999986</v>
      </c>
      <c r="N19" s="49">
        <f t="shared" si="2"/>
        <v>119.99999999999999</v>
      </c>
      <c r="O19" s="13"/>
      <c r="R19" s="75">
        <f t="shared" ref="R19:R25" si="6">$S$16*B19</f>
        <v>148.27123594522752</v>
      </c>
      <c r="S19" s="73">
        <f>2*($S$15*B19)</f>
        <v>148.27123594522752</v>
      </c>
      <c r="T19" s="14" t="b">
        <f>R19=S19</f>
        <v>1</v>
      </c>
    </row>
    <row r="20" spans="1:20" s="14" customFormat="1" ht="15.75" x14ac:dyDescent="0.25">
      <c r="A20" s="12"/>
      <c r="B20" s="35">
        <v>1000</v>
      </c>
      <c r="C20" s="38" t="s">
        <v>2</v>
      </c>
      <c r="D20" s="42">
        <f t="shared" si="3"/>
        <v>0.96530752568507483</v>
      </c>
      <c r="E20" s="43">
        <f t="shared" si="4"/>
        <v>2.8959225770552246</v>
      </c>
      <c r="F20" s="44">
        <f t="shared" si="5"/>
        <v>4.826537628425374</v>
      </c>
      <c r="G20" s="15"/>
      <c r="H20" s="15"/>
      <c r="I20" s="15"/>
      <c r="J20" s="15"/>
      <c r="K20" s="15"/>
      <c r="L20" s="15"/>
      <c r="M20" s="15"/>
      <c r="N20" s="15"/>
      <c r="O20" s="13"/>
      <c r="R20" s="75">
        <f t="shared" si="6"/>
        <v>370.67808986306875</v>
      </c>
      <c r="S20" s="73">
        <f t="shared" ref="S20:S25" si="7">2*($S$15*B20)</f>
        <v>370.67808986306875</v>
      </c>
      <c r="T20" s="14" t="b">
        <f t="shared" ref="T20:T25" si="8">R20=S20</f>
        <v>1</v>
      </c>
    </row>
    <row r="21" spans="1:20" s="14" customFormat="1" ht="16.5" thickBot="1" x14ac:dyDescent="0.3">
      <c r="A21" s="12"/>
      <c r="B21" s="35">
        <v>2000</v>
      </c>
      <c r="C21" s="38" t="s">
        <v>2</v>
      </c>
      <c r="D21" s="42">
        <f t="shared" si="3"/>
        <v>1.9306150513701497</v>
      </c>
      <c r="E21" s="43">
        <f t="shared" si="4"/>
        <v>5.7918451541104492</v>
      </c>
      <c r="F21" s="44">
        <f t="shared" si="5"/>
        <v>9.6530752568507481</v>
      </c>
      <c r="G21" s="15"/>
      <c r="H21" s="15"/>
      <c r="I21" s="15"/>
      <c r="J21" s="15"/>
      <c r="K21" s="15"/>
      <c r="L21" s="15"/>
      <c r="M21" s="15"/>
      <c r="N21" s="15"/>
      <c r="O21" s="13"/>
      <c r="R21" s="75">
        <f t="shared" si="6"/>
        <v>741.3561797261375</v>
      </c>
      <c r="S21" s="73">
        <f t="shared" si="7"/>
        <v>741.3561797261375</v>
      </c>
      <c r="T21" s="14" t="b">
        <f t="shared" si="8"/>
        <v>1</v>
      </c>
    </row>
    <row r="22" spans="1:20" s="14" customFormat="1" ht="15.75" x14ac:dyDescent="0.25">
      <c r="A22" s="12"/>
      <c r="B22" s="35">
        <v>5000</v>
      </c>
      <c r="C22" s="38" t="s">
        <v>2</v>
      </c>
      <c r="D22" s="42">
        <f t="shared" si="3"/>
        <v>4.8265376284253749</v>
      </c>
      <c r="E22" s="43">
        <f t="shared" si="4"/>
        <v>14.479612885276126</v>
      </c>
      <c r="F22" s="44">
        <f t="shared" si="5"/>
        <v>24.132688142126874</v>
      </c>
      <c r="G22" s="15"/>
      <c r="H22" s="15"/>
      <c r="I22" s="95" t="s">
        <v>25</v>
      </c>
      <c r="J22" s="96"/>
      <c r="K22" s="96"/>
      <c r="L22" s="96"/>
      <c r="M22" s="96"/>
      <c r="N22" s="97"/>
      <c r="O22" s="13"/>
      <c r="R22" s="75">
        <f t="shared" si="6"/>
        <v>1853.3904493153439</v>
      </c>
      <c r="S22" s="73">
        <f t="shared" si="7"/>
        <v>1853.3904493153439</v>
      </c>
      <c r="T22" s="14" t="b">
        <f t="shared" si="8"/>
        <v>1</v>
      </c>
    </row>
    <row r="23" spans="1:20" s="14" customFormat="1" ht="16.5" thickBot="1" x14ac:dyDescent="0.3">
      <c r="A23" s="12"/>
      <c r="B23" s="35">
        <v>7000</v>
      </c>
      <c r="C23" s="38" t="s">
        <v>2</v>
      </c>
      <c r="D23" s="42">
        <f>R23/$C$14</f>
        <v>6.7571526797955244</v>
      </c>
      <c r="E23" s="43">
        <f t="shared" si="4"/>
        <v>20.271458039386573</v>
      </c>
      <c r="F23" s="44">
        <f t="shared" si="5"/>
        <v>33.785763398977622</v>
      </c>
      <c r="G23" s="15"/>
      <c r="H23" s="15"/>
      <c r="I23" s="87" t="s">
        <v>26</v>
      </c>
      <c r="J23" s="88"/>
      <c r="K23" s="66" t="s">
        <v>27</v>
      </c>
      <c r="L23" s="66" t="s">
        <v>28</v>
      </c>
      <c r="M23" s="66" t="s">
        <v>29</v>
      </c>
      <c r="N23" s="67" t="s">
        <v>30</v>
      </c>
      <c r="O23" s="13"/>
      <c r="R23" s="75">
        <f t="shared" si="6"/>
        <v>2594.7466290414814</v>
      </c>
      <c r="S23" s="73">
        <f t="shared" si="7"/>
        <v>2594.7466290414814</v>
      </c>
      <c r="T23" s="14" t="b">
        <f t="shared" si="8"/>
        <v>1</v>
      </c>
    </row>
    <row r="24" spans="1:20" s="14" customFormat="1" ht="15.75" x14ac:dyDescent="0.25">
      <c r="A24" s="12"/>
      <c r="B24" s="35">
        <v>10000</v>
      </c>
      <c r="C24" s="38" t="s">
        <v>2</v>
      </c>
      <c r="D24" s="42">
        <f>R24/$C$14</f>
        <v>9.6530752568507499</v>
      </c>
      <c r="E24" s="43">
        <f t="shared" si="4"/>
        <v>28.959225770552251</v>
      </c>
      <c r="F24" s="44">
        <f t="shared" si="5"/>
        <v>48.265376284253747</v>
      </c>
      <c r="G24" s="15"/>
      <c r="H24" s="15"/>
      <c r="I24" s="89" t="s">
        <v>32</v>
      </c>
      <c r="J24" s="90"/>
      <c r="K24" s="55" t="s">
        <v>33</v>
      </c>
      <c r="L24" s="55" t="s">
        <v>34</v>
      </c>
      <c r="M24" s="55">
        <v>400</v>
      </c>
      <c r="N24" s="56">
        <v>21</v>
      </c>
      <c r="O24" s="13"/>
      <c r="R24" s="75">
        <f t="shared" si="6"/>
        <v>3706.7808986306877</v>
      </c>
      <c r="S24" s="73">
        <f t="shared" si="7"/>
        <v>3706.7808986306877</v>
      </c>
      <c r="T24" s="14" t="b">
        <f t="shared" si="8"/>
        <v>1</v>
      </c>
    </row>
    <row r="25" spans="1:20" s="14" customFormat="1" ht="16.5" thickBot="1" x14ac:dyDescent="0.3">
      <c r="A25" s="12"/>
      <c r="B25" s="50">
        <v>20000</v>
      </c>
      <c r="C25" s="47" t="s">
        <v>2</v>
      </c>
      <c r="D25" s="51">
        <f>R25/$C$14</f>
        <v>19.3061505137015</v>
      </c>
      <c r="E25" s="52">
        <f t="shared" si="4"/>
        <v>57.918451541104503</v>
      </c>
      <c r="F25" s="53">
        <f t="shared" si="5"/>
        <v>96.530752568507495</v>
      </c>
      <c r="G25" s="15"/>
      <c r="H25" s="15"/>
      <c r="I25" s="91" t="s">
        <v>16</v>
      </c>
      <c r="J25" s="92"/>
      <c r="K25" s="23" t="s">
        <v>60</v>
      </c>
      <c r="L25" s="23" t="s">
        <v>59</v>
      </c>
      <c r="M25" s="23">
        <v>400</v>
      </c>
      <c r="N25" s="57">
        <v>25</v>
      </c>
      <c r="O25" s="13"/>
      <c r="R25" s="76">
        <f t="shared" si="6"/>
        <v>7413.5617972613754</v>
      </c>
      <c r="S25" s="73">
        <f t="shared" si="7"/>
        <v>7413.5617972613754</v>
      </c>
      <c r="T25" s="14" t="b">
        <f t="shared" si="8"/>
        <v>1</v>
      </c>
    </row>
    <row r="26" spans="1:20" s="14" customFormat="1" ht="16.5" thickBot="1" x14ac:dyDescent="0.3">
      <c r="A26" s="12"/>
      <c r="B26" s="15"/>
      <c r="C26" s="15"/>
      <c r="D26" s="16" t="s">
        <v>15</v>
      </c>
      <c r="E26" s="16" t="s">
        <v>14</v>
      </c>
      <c r="F26" s="16" t="s">
        <v>13</v>
      </c>
      <c r="G26" s="15"/>
      <c r="H26" s="15"/>
      <c r="I26" s="93" t="s">
        <v>16</v>
      </c>
      <c r="J26" s="94"/>
      <c r="K26" s="58" t="s">
        <v>17</v>
      </c>
      <c r="L26" s="58" t="s">
        <v>19</v>
      </c>
      <c r="M26" s="58">
        <v>600</v>
      </c>
      <c r="N26" s="59">
        <v>21</v>
      </c>
      <c r="O26" s="13"/>
      <c r="S26" s="73"/>
    </row>
    <row r="27" spans="1:20" ht="15.75" thickBot="1" x14ac:dyDescent="0.3">
      <c r="A27" s="8"/>
      <c r="B27" s="2"/>
      <c r="C27" s="2"/>
      <c r="D27" s="4"/>
      <c r="E27" s="4"/>
      <c r="F27" s="4"/>
      <c r="G27" s="2"/>
      <c r="H27" s="2"/>
      <c r="N27" s="2"/>
      <c r="O27" s="9"/>
    </row>
    <row r="28" spans="1:20" x14ac:dyDescent="0.25">
      <c r="A28" s="6"/>
      <c r="B28" s="65"/>
      <c r="C28" s="65"/>
      <c r="D28" s="64"/>
      <c r="E28" s="64"/>
      <c r="F28" s="64"/>
      <c r="G28" s="6"/>
      <c r="H28" s="65"/>
      <c r="I28" s="65"/>
      <c r="J28" s="65"/>
      <c r="K28" s="65"/>
      <c r="L28" s="65"/>
      <c r="M28" s="65"/>
      <c r="N28" s="65"/>
      <c r="O28" s="7"/>
    </row>
    <row r="29" spans="1:20" x14ac:dyDescent="0.25">
      <c r="A29" s="8"/>
      <c r="B29" s="2"/>
      <c r="C29" s="2"/>
      <c r="D29" s="4"/>
      <c r="E29" s="4"/>
      <c r="F29" s="4"/>
      <c r="G29" s="8"/>
      <c r="H29" s="2"/>
      <c r="I29" s="2"/>
      <c r="J29" s="2"/>
      <c r="K29" s="2"/>
      <c r="L29" s="2"/>
      <c r="M29" s="2"/>
      <c r="N29" s="2"/>
      <c r="O29" s="9"/>
    </row>
    <row r="30" spans="1:20" x14ac:dyDescent="0.25">
      <c r="A30" s="8"/>
      <c r="B30" s="2"/>
      <c r="C30" s="2"/>
      <c r="D30" s="4"/>
      <c r="E30" s="4"/>
      <c r="F30" s="4"/>
      <c r="G30" s="8"/>
      <c r="H30" s="2"/>
      <c r="I30" s="2"/>
      <c r="J30" s="2"/>
      <c r="K30" s="2"/>
      <c r="L30" s="2"/>
      <c r="M30" s="2"/>
      <c r="N30" s="2"/>
      <c r="O30" s="9"/>
    </row>
    <row r="31" spans="1:20" x14ac:dyDescent="0.25">
      <c r="A31" s="8"/>
      <c r="B31" s="2"/>
      <c r="C31" s="2"/>
      <c r="D31" s="4"/>
      <c r="E31" s="4"/>
      <c r="F31" s="4"/>
      <c r="G31" s="8"/>
      <c r="H31" s="2"/>
      <c r="I31" s="2"/>
      <c r="J31" s="2"/>
      <c r="K31" s="2"/>
      <c r="L31" s="2"/>
      <c r="M31" s="2"/>
      <c r="N31" s="2"/>
      <c r="O31" s="9"/>
    </row>
    <row r="32" spans="1:20" x14ac:dyDescent="0.25">
      <c r="A32" s="8"/>
      <c r="B32" s="2"/>
      <c r="C32" s="2"/>
      <c r="D32" s="4"/>
      <c r="E32" s="4"/>
      <c r="F32" s="4"/>
      <c r="G32" s="8"/>
      <c r="H32" s="2"/>
      <c r="I32" s="2"/>
      <c r="J32" s="2"/>
      <c r="K32" s="2"/>
      <c r="L32" s="2"/>
      <c r="M32" s="2"/>
      <c r="N32" s="2"/>
      <c r="O32" s="9"/>
    </row>
    <row r="33" spans="1:15" x14ac:dyDescent="0.25">
      <c r="A33" s="8"/>
      <c r="B33" s="2"/>
      <c r="C33" s="2"/>
      <c r="D33" s="4"/>
      <c r="E33" s="4"/>
      <c r="F33" s="4"/>
      <c r="G33" s="8"/>
      <c r="H33" s="2"/>
      <c r="I33" s="2"/>
      <c r="J33" s="2"/>
      <c r="K33" s="2"/>
      <c r="L33" s="2"/>
      <c r="M33" s="2"/>
      <c r="N33" s="2"/>
      <c r="O33" s="9"/>
    </row>
    <row r="34" spans="1:15" x14ac:dyDescent="0.25">
      <c r="A34" s="8"/>
      <c r="B34" s="2"/>
      <c r="C34" s="2"/>
      <c r="D34" s="4"/>
      <c r="E34" s="4"/>
      <c r="F34" s="4"/>
      <c r="G34" s="8"/>
      <c r="H34" s="2"/>
      <c r="I34" s="2"/>
      <c r="J34" s="2"/>
      <c r="K34" s="2"/>
      <c r="L34" s="2"/>
      <c r="M34" s="2"/>
      <c r="N34" s="2"/>
      <c r="O34" s="9"/>
    </row>
    <row r="35" spans="1:15" x14ac:dyDescent="0.25">
      <c r="A35" s="8"/>
      <c r="B35" s="2"/>
      <c r="C35" s="2"/>
      <c r="D35" s="4"/>
      <c r="E35" s="4"/>
      <c r="F35" s="4"/>
      <c r="G35" s="8"/>
      <c r="H35" s="2"/>
      <c r="I35" s="2"/>
      <c r="J35" s="2"/>
      <c r="K35" s="2"/>
      <c r="L35" s="2"/>
      <c r="M35" s="2"/>
      <c r="N35" s="2"/>
      <c r="O35" s="9"/>
    </row>
    <row r="36" spans="1:15" x14ac:dyDescent="0.25">
      <c r="A36" s="8"/>
      <c r="B36" s="2"/>
      <c r="C36" s="2"/>
      <c r="D36" s="4"/>
      <c r="E36" s="4"/>
      <c r="F36" s="4"/>
      <c r="G36" s="8"/>
      <c r="H36" s="2"/>
      <c r="I36" s="2"/>
      <c r="J36" s="2"/>
      <c r="K36" s="2"/>
      <c r="L36" s="2"/>
      <c r="M36" s="2"/>
      <c r="N36" s="2"/>
      <c r="O36" s="9"/>
    </row>
    <row r="37" spans="1:15" x14ac:dyDescent="0.25">
      <c r="A37" s="8"/>
      <c r="B37" s="2"/>
      <c r="C37" s="2"/>
      <c r="D37" s="4"/>
      <c r="E37" s="4"/>
      <c r="F37" s="4"/>
      <c r="G37" s="8"/>
      <c r="H37" s="2"/>
      <c r="I37" s="2"/>
      <c r="J37" s="2"/>
      <c r="K37" s="2"/>
      <c r="L37" s="2"/>
      <c r="M37" s="2"/>
      <c r="N37" s="2"/>
      <c r="O37" s="9"/>
    </row>
    <row r="38" spans="1:15" x14ac:dyDescent="0.25">
      <c r="A38" s="8"/>
      <c r="B38" s="2"/>
      <c r="C38" s="2"/>
      <c r="D38" s="4"/>
      <c r="E38" s="4"/>
      <c r="F38" s="4"/>
      <c r="G38" s="8"/>
      <c r="H38" s="2"/>
      <c r="I38" s="2"/>
      <c r="J38" s="2"/>
      <c r="K38" s="2"/>
      <c r="L38" s="2"/>
      <c r="M38" s="2"/>
      <c r="N38" s="2"/>
      <c r="O38" s="9"/>
    </row>
    <row r="39" spans="1:15" x14ac:dyDescent="0.25">
      <c r="A39" s="8"/>
      <c r="B39" s="2"/>
      <c r="C39" s="2"/>
      <c r="D39" s="4"/>
      <c r="E39" s="4"/>
      <c r="F39" s="4"/>
      <c r="G39" s="8"/>
      <c r="H39" s="2"/>
      <c r="I39" s="2"/>
      <c r="J39" s="2"/>
      <c r="K39" s="2"/>
      <c r="L39" s="2"/>
      <c r="M39" s="2"/>
      <c r="N39" s="2"/>
      <c r="O39" s="9"/>
    </row>
    <row r="40" spans="1:15" x14ac:dyDescent="0.25">
      <c r="A40" s="8"/>
      <c r="B40" s="2"/>
      <c r="C40" s="2"/>
      <c r="D40" s="4"/>
      <c r="E40" s="4"/>
      <c r="F40" s="4"/>
      <c r="G40" s="8"/>
      <c r="H40" s="2"/>
      <c r="I40" s="2"/>
      <c r="J40" s="2"/>
      <c r="K40" s="2"/>
      <c r="L40" s="2"/>
      <c r="M40" s="2"/>
      <c r="N40" s="2"/>
      <c r="O40" s="9"/>
    </row>
    <row r="41" spans="1:15" x14ac:dyDescent="0.25">
      <c r="A41" s="8"/>
      <c r="B41" s="2"/>
      <c r="C41" s="2"/>
      <c r="D41" s="4"/>
      <c r="E41" s="4"/>
      <c r="F41" s="4"/>
      <c r="G41" s="8"/>
      <c r="H41" s="2"/>
      <c r="I41" s="2"/>
      <c r="J41" s="2"/>
      <c r="K41" s="2"/>
      <c r="L41" s="2"/>
      <c r="M41" s="2"/>
      <c r="N41" s="2"/>
      <c r="O41" s="9"/>
    </row>
    <row r="42" spans="1:15" x14ac:dyDescent="0.25">
      <c r="A42" s="8"/>
      <c r="B42" s="2"/>
      <c r="C42" s="2"/>
      <c r="D42" s="4"/>
      <c r="E42" s="4"/>
      <c r="F42" s="4"/>
      <c r="G42" s="8"/>
      <c r="H42" s="2"/>
      <c r="I42" s="2"/>
      <c r="J42" s="2"/>
      <c r="K42" s="2"/>
      <c r="L42" s="2"/>
      <c r="M42" s="2"/>
      <c r="N42" s="2"/>
      <c r="O42" s="9"/>
    </row>
    <row r="43" spans="1:15" x14ac:dyDescent="0.25">
      <c r="A43" s="8"/>
      <c r="B43" s="2"/>
      <c r="C43" s="2"/>
      <c r="D43" s="4"/>
      <c r="E43" s="4"/>
      <c r="F43" s="4"/>
      <c r="G43" s="8"/>
      <c r="H43" s="2"/>
      <c r="I43" s="2"/>
      <c r="J43" s="2"/>
      <c r="K43" s="2"/>
      <c r="L43" s="2"/>
      <c r="M43" s="2"/>
      <c r="N43" s="2"/>
      <c r="O43" s="9"/>
    </row>
    <row r="44" spans="1:15" x14ac:dyDescent="0.25">
      <c r="A44" s="8"/>
      <c r="B44" s="2"/>
      <c r="C44" s="2"/>
      <c r="D44" s="4"/>
      <c r="E44" s="4"/>
      <c r="F44" s="4"/>
      <c r="G44" s="8"/>
      <c r="H44" s="2"/>
      <c r="I44" s="2"/>
      <c r="J44" s="2"/>
      <c r="K44" s="2"/>
      <c r="L44" s="2"/>
      <c r="M44" s="2"/>
      <c r="N44" s="2"/>
      <c r="O44" s="9"/>
    </row>
    <row r="45" spans="1:15" x14ac:dyDescent="0.25">
      <c r="A45" s="8"/>
      <c r="B45" s="2"/>
      <c r="C45" s="2"/>
      <c r="D45" s="4"/>
      <c r="E45" s="4"/>
      <c r="F45" s="4"/>
      <c r="G45" s="8"/>
      <c r="H45" s="2"/>
      <c r="I45" s="2"/>
      <c r="J45" s="2"/>
      <c r="K45" s="2"/>
      <c r="L45" s="2"/>
      <c r="M45" s="2"/>
      <c r="N45" s="2"/>
      <c r="O45" s="9"/>
    </row>
    <row r="46" spans="1:15" x14ac:dyDescent="0.25">
      <c r="A46" s="8"/>
      <c r="B46" s="2"/>
      <c r="C46" s="2"/>
      <c r="D46" s="4"/>
      <c r="E46" s="4"/>
      <c r="F46" s="4"/>
      <c r="G46" s="8"/>
      <c r="H46" s="2"/>
      <c r="I46" s="2"/>
      <c r="J46" s="2"/>
      <c r="K46" s="2"/>
      <c r="L46" s="2"/>
      <c r="M46" s="2"/>
      <c r="N46" s="2"/>
      <c r="O46" s="9"/>
    </row>
    <row r="47" spans="1:15" x14ac:dyDescent="0.25">
      <c r="A47" s="8"/>
      <c r="B47" s="2"/>
      <c r="C47" s="2"/>
      <c r="D47" s="4"/>
      <c r="E47" s="4"/>
      <c r="F47" s="4"/>
      <c r="G47" s="8"/>
      <c r="H47" s="2"/>
      <c r="I47" s="2"/>
      <c r="J47" s="2"/>
      <c r="K47" s="2"/>
      <c r="L47" s="2"/>
      <c r="M47" s="2"/>
      <c r="N47" s="2"/>
      <c r="O47" s="9"/>
    </row>
    <row r="48" spans="1:15" ht="15.75" thickBot="1" x14ac:dyDescent="0.3">
      <c r="A48" s="10"/>
      <c r="B48" s="3"/>
      <c r="C48" s="3"/>
      <c r="D48" s="5"/>
      <c r="E48" s="5"/>
      <c r="F48" s="5"/>
      <c r="G48" s="8"/>
      <c r="H48" s="2"/>
      <c r="I48" s="2"/>
      <c r="J48" s="2"/>
      <c r="K48" s="2"/>
      <c r="L48" s="2"/>
      <c r="M48" s="2"/>
      <c r="N48" s="2"/>
      <c r="O48" s="9"/>
    </row>
    <row r="49" spans="1:15" x14ac:dyDescent="0.25">
      <c r="A49" s="6"/>
      <c r="B49" s="65"/>
      <c r="C49" s="65"/>
      <c r="D49" s="64"/>
      <c r="E49" s="64"/>
      <c r="F49" s="64"/>
      <c r="G49" s="6"/>
      <c r="H49" s="81" t="s">
        <v>48</v>
      </c>
      <c r="I49" s="81"/>
      <c r="J49" s="81"/>
      <c r="K49" s="81"/>
      <c r="L49" s="81"/>
      <c r="M49" s="65"/>
      <c r="N49" s="65"/>
      <c r="O49" s="7"/>
    </row>
    <row r="50" spans="1:15" x14ac:dyDescent="0.25">
      <c r="A50" s="8"/>
      <c r="B50" s="2"/>
      <c r="C50" s="2"/>
      <c r="D50" s="4"/>
      <c r="E50" s="4"/>
      <c r="F50" s="4"/>
      <c r="G50" s="8"/>
      <c r="H50" s="2"/>
      <c r="I50" s="78"/>
      <c r="J50" s="78"/>
      <c r="K50" s="78"/>
      <c r="L50" s="78"/>
      <c r="M50" s="69"/>
      <c r="N50" s="2"/>
      <c r="O50" s="9"/>
    </row>
    <row r="51" spans="1:15" x14ac:dyDescent="0.25">
      <c r="A51" s="8"/>
      <c r="B51" s="2"/>
      <c r="C51" s="2"/>
      <c r="D51" s="4"/>
      <c r="E51" s="4"/>
      <c r="F51" s="4"/>
      <c r="G51" s="8"/>
      <c r="H51" s="77" t="s">
        <v>57</v>
      </c>
      <c r="I51" s="78" t="s">
        <v>56</v>
      </c>
      <c r="J51" s="78"/>
      <c r="K51" s="78"/>
      <c r="L51" s="78"/>
      <c r="M51" s="69"/>
      <c r="N51" s="2"/>
      <c r="O51" s="9"/>
    </row>
    <row r="52" spans="1:15" x14ac:dyDescent="0.25">
      <c r="A52" s="8"/>
      <c r="B52" s="2"/>
      <c r="C52" s="2"/>
      <c r="D52" s="4"/>
      <c r="E52" s="4"/>
      <c r="F52" s="4"/>
      <c r="G52" s="8"/>
      <c r="H52" s="77" t="s">
        <v>39</v>
      </c>
      <c r="I52" s="78" t="s">
        <v>52</v>
      </c>
      <c r="J52" s="78"/>
      <c r="K52" s="78"/>
      <c r="L52" s="78"/>
      <c r="M52" s="2"/>
      <c r="N52" s="2"/>
      <c r="O52" s="9"/>
    </row>
    <row r="53" spans="1:15" x14ac:dyDescent="0.25">
      <c r="A53" s="8"/>
      <c r="B53" s="2"/>
      <c r="C53" s="2"/>
      <c r="D53" s="4"/>
      <c r="E53" s="4"/>
      <c r="F53" s="4"/>
      <c r="G53" s="8"/>
      <c r="H53" s="77"/>
      <c r="I53" s="78" t="s">
        <v>40</v>
      </c>
      <c r="J53" s="78"/>
      <c r="K53" s="78"/>
      <c r="L53" s="78"/>
      <c r="M53" s="2"/>
      <c r="N53" s="2"/>
      <c r="O53" s="9"/>
    </row>
    <row r="54" spans="1:15" x14ac:dyDescent="0.25">
      <c r="A54" s="8"/>
      <c r="B54" s="2"/>
      <c r="C54" s="2"/>
      <c r="D54" s="4"/>
      <c r="E54" s="4"/>
      <c r="F54" s="4"/>
      <c r="G54" s="8"/>
      <c r="H54" s="77"/>
      <c r="I54" s="78" t="s">
        <v>41</v>
      </c>
      <c r="J54" s="78"/>
      <c r="K54" s="78"/>
      <c r="L54" s="78"/>
      <c r="M54" s="2"/>
      <c r="N54" s="2"/>
      <c r="O54" s="9"/>
    </row>
    <row r="55" spans="1:15" x14ac:dyDescent="0.25">
      <c r="A55" s="8"/>
      <c r="B55" s="2"/>
      <c r="C55" s="2"/>
      <c r="D55" s="4"/>
      <c r="E55" s="4"/>
      <c r="F55" s="4"/>
      <c r="G55" s="8"/>
      <c r="H55" s="77"/>
      <c r="I55" s="78"/>
      <c r="J55" s="78"/>
      <c r="K55" s="78"/>
      <c r="L55" s="78"/>
      <c r="M55" s="2"/>
      <c r="N55" s="2"/>
      <c r="O55" s="9"/>
    </row>
    <row r="56" spans="1:15" x14ac:dyDescent="0.25">
      <c r="A56" s="8"/>
      <c r="B56" s="2"/>
      <c r="C56" s="2"/>
      <c r="D56" s="4"/>
      <c r="E56" s="4"/>
      <c r="F56" s="4"/>
      <c r="G56" s="8"/>
      <c r="H56" s="77" t="s">
        <v>42</v>
      </c>
      <c r="I56" s="79" t="s">
        <v>53</v>
      </c>
      <c r="J56" s="79"/>
      <c r="K56" s="79"/>
      <c r="L56" s="79"/>
      <c r="M56" s="2"/>
      <c r="N56" s="2"/>
      <c r="O56" s="9"/>
    </row>
    <row r="57" spans="1:15" x14ac:dyDescent="0.25">
      <c r="A57" s="8"/>
      <c r="B57" s="2"/>
      <c r="C57" s="2"/>
      <c r="D57" s="4"/>
      <c r="E57" s="4"/>
      <c r="F57" s="4"/>
      <c r="G57" s="8"/>
      <c r="H57" s="77"/>
      <c r="I57" s="79" t="s">
        <v>54</v>
      </c>
      <c r="J57" s="79"/>
      <c r="K57" s="79"/>
      <c r="L57" s="79"/>
      <c r="M57" s="2"/>
      <c r="N57" s="2"/>
      <c r="O57" s="9"/>
    </row>
    <row r="58" spans="1:15" x14ac:dyDescent="0.25">
      <c r="A58" s="8"/>
      <c r="B58" s="2"/>
      <c r="C58" s="2"/>
      <c r="D58" s="4"/>
      <c r="E58" s="4"/>
      <c r="F58" s="4"/>
      <c r="G58" s="8"/>
      <c r="H58" s="77" t="s">
        <v>43</v>
      </c>
      <c r="I58" s="80" t="s">
        <v>44</v>
      </c>
      <c r="J58" s="80"/>
      <c r="K58" s="80"/>
      <c r="L58" s="80"/>
      <c r="M58" s="2"/>
      <c r="N58" s="2"/>
      <c r="O58" s="9"/>
    </row>
    <row r="59" spans="1:15" x14ac:dyDescent="0.25">
      <c r="A59" s="8"/>
      <c r="B59" s="2"/>
      <c r="C59" s="2"/>
      <c r="D59" s="4"/>
      <c r="E59" s="4"/>
      <c r="F59" s="4"/>
      <c r="G59" s="8"/>
      <c r="H59" s="77"/>
      <c r="I59" s="80" t="s">
        <v>55</v>
      </c>
      <c r="J59" s="80"/>
      <c r="K59" s="80"/>
      <c r="L59" s="80"/>
      <c r="M59" s="2"/>
      <c r="N59" s="2"/>
      <c r="O59" s="9"/>
    </row>
    <row r="60" spans="1:15" x14ac:dyDescent="0.25">
      <c r="A60" s="8"/>
      <c r="B60" s="2"/>
      <c r="C60" s="2"/>
      <c r="D60" s="4"/>
      <c r="E60" s="4"/>
      <c r="F60" s="4"/>
      <c r="G60" s="8"/>
      <c r="H60" s="77" t="s">
        <v>46</v>
      </c>
      <c r="I60" s="80" t="s">
        <v>47</v>
      </c>
      <c r="J60" s="80"/>
      <c r="K60" s="80"/>
      <c r="L60" s="80"/>
      <c r="M60" s="2"/>
      <c r="N60" s="2"/>
      <c r="O60" s="9"/>
    </row>
    <row r="61" spans="1:15" ht="15.75" thickBot="1" x14ac:dyDescent="0.3">
      <c r="A61" s="10"/>
      <c r="B61" s="3"/>
      <c r="C61" s="3"/>
      <c r="D61" s="5"/>
      <c r="E61" s="5"/>
      <c r="F61" s="5"/>
      <c r="G61" s="10"/>
      <c r="H61" s="3"/>
      <c r="I61" s="3"/>
      <c r="J61" s="3"/>
      <c r="K61" s="3"/>
      <c r="L61" s="3"/>
      <c r="M61" s="3"/>
      <c r="N61" s="3"/>
      <c r="O61" s="11"/>
    </row>
    <row r="62" spans="1:15" x14ac:dyDescent="0.25">
      <c r="A62" s="8"/>
      <c r="B62" s="2"/>
      <c r="C62" s="2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9"/>
    </row>
    <row r="63" spans="1:15" ht="15.75" thickBot="1" x14ac:dyDescent="0.3">
      <c r="A63" s="10"/>
      <c r="B63" s="54" t="s">
        <v>58</v>
      </c>
      <c r="C63" s="3"/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11"/>
    </row>
  </sheetData>
  <sheetProtection password="DE70" sheet="1" objects="1" scenarios="1" selectLockedCells="1"/>
  <mergeCells count="24">
    <mergeCell ref="H49:L49"/>
    <mergeCell ref="B8:N8"/>
    <mergeCell ref="B7:N7"/>
    <mergeCell ref="B1:N1"/>
    <mergeCell ref="B2:N2"/>
    <mergeCell ref="B3:N3"/>
    <mergeCell ref="B4:N4"/>
    <mergeCell ref="B6:N6"/>
    <mergeCell ref="I23:J23"/>
    <mergeCell ref="I24:J24"/>
    <mergeCell ref="I25:J25"/>
    <mergeCell ref="I26:J26"/>
    <mergeCell ref="I22:N22"/>
    <mergeCell ref="I59:L59"/>
    <mergeCell ref="I60:L60"/>
    <mergeCell ref="I51:L51"/>
    <mergeCell ref="I52:L52"/>
    <mergeCell ref="I53:L53"/>
    <mergeCell ref="I54:L54"/>
    <mergeCell ref="I55:L55"/>
    <mergeCell ref="I50:L50"/>
    <mergeCell ref="I56:L56"/>
    <mergeCell ref="I57:L57"/>
    <mergeCell ref="I58:L58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27"/>
  <sheetViews>
    <sheetView topLeftCell="A4" workbookViewId="0">
      <selection activeCell="O27" sqref="O27:W27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s="68" t="s">
        <v>35</v>
      </c>
    </row>
    <row r="25" spans="15:23" x14ac:dyDescent="0.25">
      <c r="O25" s="98" t="s">
        <v>38</v>
      </c>
      <c r="P25" s="98"/>
      <c r="Q25" s="98"/>
      <c r="R25" s="98"/>
      <c r="S25" s="98"/>
      <c r="T25" s="98"/>
      <c r="U25" s="98"/>
      <c r="V25" s="98"/>
      <c r="W25" s="98"/>
    </row>
    <row r="27" spans="15:23" x14ac:dyDescent="0.25">
      <c r="O27" s="99" t="s">
        <v>37</v>
      </c>
      <c r="P27" s="99"/>
      <c r="Q27" s="99"/>
      <c r="R27" s="99"/>
      <c r="S27" s="99"/>
      <c r="T27" s="99"/>
      <c r="U27" s="99"/>
      <c r="V27" s="99"/>
      <c r="W27" s="99"/>
    </row>
  </sheetData>
  <mergeCells count="2">
    <mergeCell ref="O25:W25"/>
    <mergeCell ref="O27:W27"/>
  </mergeCells>
  <hyperlinks>
    <hyperlink ref="A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Spot Size Calculator</vt:lpstr>
      <vt:lpstr>Validation</vt:lpstr>
      <vt:lpstr>'Spot Size Calculator'!Print_Area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Atkinson</dc:creator>
  <cp:lastModifiedBy>Joanne Atkinson</cp:lastModifiedBy>
  <cp:lastPrinted>2013-05-16T00:34:33Z</cp:lastPrinted>
  <dcterms:created xsi:type="dcterms:W3CDTF">2009-07-26T23:09:26Z</dcterms:created>
  <dcterms:modified xsi:type="dcterms:W3CDTF">2014-08-12T21:55:22Z</dcterms:modified>
</cp:coreProperties>
</file>