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olad\pe\"/>
    </mc:Choice>
  </mc:AlternateContent>
  <bookViews>
    <workbookView xWindow="0" yWindow="0" windowWidth="20490" windowHeight="7650"/>
  </bookViews>
  <sheets>
    <sheet name="EPS" sheetId="1" r:id="rId1"/>
    <sheet name="سود و زیا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2" i="1"/>
  <c r="C2" i="1"/>
  <c r="E3" i="1"/>
  <c r="D3" i="1"/>
  <c r="C3" i="1"/>
  <c r="E4" i="1"/>
  <c r="D4" i="1"/>
  <c r="D5" i="1"/>
  <c r="E5" i="1" s="1"/>
  <c r="C4" i="1"/>
  <c r="C5" i="1"/>
  <c r="E6" i="1"/>
  <c r="D6" i="1"/>
  <c r="C6" i="1"/>
  <c r="E7" i="1"/>
  <c r="D7" i="1"/>
  <c r="C7" i="1"/>
  <c r="C11" i="1"/>
  <c r="E8" i="1"/>
  <c r="D8" i="1"/>
  <c r="C8" i="1"/>
  <c r="E9" i="1"/>
  <c r="D9" i="1"/>
  <c r="C9" i="1"/>
  <c r="E10" i="1"/>
</calcChain>
</file>

<file path=xl/sharedStrings.xml><?xml version="1.0" encoding="utf-8"?>
<sst xmlns="http://schemas.openxmlformats.org/spreadsheetml/2006/main" count="56" uniqueCount="41">
  <si>
    <t>year</t>
  </si>
  <si>
    <t>date</t>
  </si>
  <si>
    <t>EPS</t>
  </si>
  <si>
    <t>DPS</t>
  </si>
  <si>
    <t>ratio</t>
  </si>
  <si>
    <t>capital</t>
  </si>
  <si>
    <t>capital_now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</si>
  <si>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</si>
  <si>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</si>
  <si>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</si>
  <si>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</si>
  <si>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</si>
  <si>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</si>
  <si>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</si>
  <si>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</si>
  <si>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</si>
  <si>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</si>
  <si>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</si>
  <si>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</si>
  <si>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</si>
  <si>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</si>
  <si>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</si>
  <si>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</si>
  <si>
    <t>شرح</t>
  </si>
  <si>
    <t>سالانه 1396/12</t>
  </si>
  <si>
    <t>سالانه 1397/12</t>
  </si>
  <si>
    <t>سالانه 1398/12</t>
  </si>
  <si>
    <t>سالانه 1399/12</t>
  </si>
  <si>
    <t>سالانه 1400/12</t>
  </si>
  <si>
    <t>سالانه 1401/12</t>
  </si>
  <si>
    <t>واحد</t>
  </si>
  <si>
    <t>م.ر</t>
  </si>
  <si>
    <t>1400/5/11</t>
  </si>
  <si>
    <t>1399/5/15</t>
  </si>
  <si>
    <t>1398/04/30</t>
  </si>
  <si>
    <t>1397/4/30</t>
  </si>
  <si>
    <t>1396/04/28</t>
  </si>
  <si>
    <t>1395/04/29</t>
  </si>
  <si>
    <t>1394/04/30</t>
  </si>
  <si>
    <t>1393/04/29</t>
  </si>
  <si>
    <t>1392/04/29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</si>
</sst>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164" fontId="2" fillId="0" borderId="1" xfId="1" applyNumberFormat="1" applyFont="1" applyBorder="1"/>
    <xf numFmtId="165" fontId="2" fillId="0" borderId="1" xfId="2" applyNumberFormat="1" applyFont="1" applyBorder="1"/>
    <xf numFmtId="0" fontId="3" fillId="2" borderId="1" xfId="0" applyFont="1" applyFill="1" applyBorder="1"/>
    <xf numFmtId="164" fontId="3" fillId="2" borderId="1" xfId="1" applyNumberFormat="1" applyFont="1" applyFill="1" applyBorder="1"/>
    <xf numFmtId="165" fontId="3" fillId="2" borderId="1" xfId="2" applyNumberFormat="1" applyFont="1" applyFill="1" applyBorder="1"/>
    <xf numFmtId="0" fontId="3" fillId="3" borderId="0" xfId="0" applyFont="1" applyFill="1"/>
    <xf numFmtId="0" fontId="3" fillId="2" borderId="0" xfId="0" applyFont="1" applyFill="1"/>
    <xf numFmtId="0" fontId="4" fillId="0" borderId="1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rightToLeft="1" tabSelected="1" workbookViewId="0">
      <selection activeCell="B15" sqref="B15"/>
    </sheetView>
  </sheetViews>
  <sheetFormatPr defaultRowHeight="18" x14ac:dyDescent="0.45"/>
  <cols>
    <col min="1" max="1" width="5.5703125" style="1" bestFit="1" customWidth="1"/>
    <col min="2" max="2" width="9.85546875" style="1" bestFit="1" customWidth="1"/>
    <col min="3" max="3" width="7.5703125" style="1" bestFit="1" customWidth="1"/>
    <col min="4" max="4" width="6.42578125" style="1" customWidth="1"/>
    <col min="5" max="5" width="6.7109375" style="1" bestFit="1" customWidth="1"/>
    <col min="6" max="6" width="12" style="1" bestFit="1" customWidth="1"/>
    <col min="7" max="7" width="13.7109375" style="1" bestFit="1" customWidth="1"/>
    <col min="8" max="16384" width="9.140625" style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0">
        <v>1391</v>
      </c>
      <c r="B2" s="2" t="s">
        <v>40</v>
      </c>
      <c r="C2" s="3">
        <f>777*F2/G2</f>
        <v>68.418430034129699</v>
      </c>
      <c r="D2" s="3">
        <f>650*F2/G2</f>
        <v>57.235494880546078</v>
      </c>
      <c r="E2" s="4">
        <f>D2/C2</f>
        <v>0.83655083655083651</v>
      </c>
      <c r="F2" s="3">
        <v>25800000</v>
      </c>
      <c r="G2" s="3">
        <v>293000000</v>
      </c>
    </row>
    <row r="3" spans="1:7" x14ac:dyDescent="0.45">
      <c r="A3" s="10">
        <v>1392</v>
      </c>
      <c r="B3" s="2" t="s">
        <v>39</v>
      </c>
      <c r="C3" s="3">
        <f>858*F3/G3</f>
        <v>105.419795221843</v>
      </c>
      <c r="D3" s="3">
        <f>660*F3/G3</f>
        <v>81.092150170648466</v>
      </c>
      <c r="E3" s="4">
        <f>D3/C3</f>
        <v>0.76923076923076927</v>
      </c>
      <c r="F3" s="3">
        <v>36000000</v>
      </c>
      <c r="G3" s="3">
        <v>293000000</v>
      </c>
    </row>
    <row r="4" spans="1:7" x14ac:dyDescent="0.45">
      <c r="A4" s="10">
        <v>1393</v>
      </c>
      <c r="B4" s="2" t="s">
        <v>38</v>
      </c>
      <c r="C4" s="3">
        <f>475*F4/G4</f>
        <v>81.058020477815703</v>
      </c>
      <c r="D4" s="3">
        <f>450*F4/G4</f>
        <v>76.791808873720143</v>
      </c>
      <c r="E4" s="4">
        <f>D4/C4</f>
        <v>0.94736842105263164</v>
      </c>
      <c r="F4" s="3">
        <v>50000000</v>
      </c>
      <c r="G4" s="3">
        <v>293000000</v>
      </c>
    </row>
    <row r="5" spans="1:7" x14ac:dyDescent="0.45">
      <c r="A5" s="10">
        <v>1394</v>
      </c>
      <c r="B5" s="2" t="s">
        <v>37</v>
      </c>
      <c r="C5" s="3">
        <f>10*F5/G5</f>
        <v>2.5597269624573378</v>
      </c>
      <c r="D5" s="3">
        <f>50*F5/G5</f>
        <v>12.798634812286689</v>
      </c>
      <c r="E5" s="4">
        <f>D5/C5</f>
        <v>5</v>
      </c>
      <c r="F5" s="3">
        <v>75000000</v>
      </c>
      <c r="G5" s="3">
        <v>293000000</v>
      </c>
    </row>
    <row r="6" spans="1:7" x14ac:dyDescent="0.45">
      <c r="A6" s="10">
        <v>1395</v>
      </c>
      <c r="B6" s="2" t="s">
        <v>36</v>
      </c>
      <c r="C6" s="3">
        <f>277*F6/G6</f>
        <v>70.904436860068259</v>
      </c>
      <c r="D6" s="3">
        <f>100*F6/G6</f>
        <v>25.597269624573379</v>
      </c>
      <c r="E6" s="4">
        <f>D6/C6</f>
        <v>0.36101083032490977</v>
      </c>
      <c r="F6" s="3">
        <v>75000000</v>
      </c>
      <c r="G6" s="3">
        <v>293000000</v>
      </c>
    </row>
    <row r="7" spans="1:7" x14ac:dyDescent="0.45">
      <c r="A7" s="10">
        <v>1396</v>
      </c>
      <c r="B7" s="2" t="s">
        <v>35</v>
      </c>
      <c r="C7" s="3">
        <f>804*F7/G7</f>
        <v>205.80204778156997</v>
      </c>
      <c r="D7" s="3">
        <f>250*F7/G7</f>
        <v>63.99317406143345</v>
      </c>
      <c r="E7" s="4">
        <f>D7/C7</f>
        <v>0.31094527363184082</v>
      </c>
      <c r="F7" s="3">
        <v>75000000</v>
      </c>
      <c r="G7" s="3">
        <v>293000000</v>
      </c>
    </row>
    <row r="8" spans="1:7" x14ac:dyDescent="0.45">
      <c r="A8" s="10">
        <v>1397</v>
      </c>
      <c r="B8" s="2" t="s">
        <v>34</v>
      </c>
      <c r="C8" s="3">
        <f>941*F8/G8</f>
        <v>417.50853242320818</v>
      </c>
      <c r="D8" s="3">
        <f>300*F8/G8</f>
        <v>133.10580204778157</v>
      </c>
      <c r="E8" s="4">
        <f>D8/C8</f>
        <v>0.3188097768331562</v>
      </c>
      <c r="F8" s="3">
        <v>130000000</v>
      </c>
      <c r="G8" s="3">
        <v>293000000</v>
      </c>
    </row>
    <row r="9" spans="1:7" x14ac:dyDescent="0.45">
      <c r="A9" s="10">
        <v>1398</v>
      </c>
      <c r="B9" s="2" t="s">
        <v>33</v>
      </c>
      <c r="C9" s="3">
        <f>708*F9/G9</f>
        <v>505.02389078498294</v>
      </c>
      <c r="D9" s="3">
        <f>225*F9/G9</f>
        <v>160.49488054607508</v>
      </c>
      <c r="E9" s="4">
        <f>D9/C9</f>
        <v>0.31779661016949151</v>
      </c>
      <c r="F9" s="3">
        <v>209000000</v>
      </c>
      <c r="G9" s="3">
        <v>293000000</v>
      </c>
    </row>
    <row r="10" spans="1:7" x14ac:dyDescent="0.45">
      <c r="A10" s="10">
        <v>1399</v>
      </c>
      <c r="B10" s="2" t="s">
        <v>32</v>
      </c>
      <c r="C10" s="3">
        <v>1306</v>
      </c>
      <c r="D10" s="3">
        <v>400</v>
      </c>
      <c r="E10" s="4">
        <f>D10/C10</f>
        <v>0.30627871362940273</v>
      </c>
      <c r="F10" s="3">
        <v>293000000</v>
      </c>
      <c r="G10" s="3">
        <v>293000000</v>
      </c>
    </row>
    <row r="11" spans="1:7" x14ac:dyDescent="0.45">
      <c r="A11" s="10">
        <v>1400</v>
      </c>
      <c r="B11" s="2"/>
      <c r="C11" s="3">
        <f>'سود و زیان'!G17</f>
        <v>2831</v>
      </c>
      <c r="D11" s="3"/>
      <c r="E11" s="4"/>
      <c r="F11" s="3">
        <v>293000000</v>
      </c>
      <c r="G11" s="3">
        <v>293000000</v>
      </c>
    </row>
    <row r="12" spans="1:7" x14ac:dyDescent="0.45">
      <c r="A12" s="5">
        <v>1401</v>
      </c>
      <c r="B12" s="5"/>
      <c r="C12" s="6">
        <v>2227</v>
      </c>
      <c r="D12" s="6"/>
      <c r="E12" s="7"/>
      <c r="F12" s="6"/>
      <c r="G12" s="6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rightToLeft="1" workbookViewId="0">
      <selection activeCell="D16" sqref="A16:D16"/>
    </sheetView>
  </sheetViews>
  <sheetFormatPr defaultRowHeight="18" x14ac:dyDescent="0.45"/>
  <cols>
    <col min="1" max="1" width="38.42578125" style="1" bestFit="1" customWidth="1"/>
    <col min="2" max="2" width="9.140625" style="1"/>
    <col min="3" max="7" width="20.42578125" style="1" bestFit="1" customWidth="1"/>
    <col min="8" max="8" width="13.85546875" style="1" bestFit="1" customWidth="1"/>
    <col min="9" max="16384" width="9.140625" style="1"/>
  </cols>
  <sheetData>
    <row r="1" spans="1:8" x14ac:dyDescent="0.45">
      <c r="A1" s="8" t="s">
        <v>23</v>
      </c>
      <c r="B1" s="8" t="s">
        <v>30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9" t="s">
        <v>29</v>
      </c>
    </row>
    <row r="2" spans="1:8" x14ac:dyDescent="0.45">
      <c r="A2" s="2" t="s">
        <v>7</v>
      </c>
      <c r="B2" s="2" t="s">
        <v>31</v>
      </c>
      <c r="C2" s="3">
        <v>158021839</v>
      </c>
      <c r="D2" s="3">
        <v>234757238</v>
      </c>
      <c r="E2" s="3">
        <v>391458791</v>
      </c>
      <c r="F2" s="3">
        <v>774036745</v>
      </c>
      <c r="G2" s="3">
        <v>1456266489</v>
      </c>
      <c r="H2" s="2"/>
    </row>
    <row r="3" spans="1:8" x14ac:dyDescent="0.45">
      <c r="A3" s="2" t="s">
        <v>8</v>
      </c>
      <c r="B3" s="2" t="s">
        <v>31</v>
      </c>
      <c r="C3" s="3">
        <v>-85261468</v>
      </c>
      <c r="D3" s="3">
        <v>-124803148</v>
      </c>
      <c r="E3" s="3">
        <v>-225458652</v>
      </c>
      <c r="F3" s="3">
        <v>-406302318</v>
      </c>
      <c r="G3" s="3">
        <v>-701949251</v>
      </c>
      <c r="H3" s="2"/>
    </row>
    <row r="4" spans="1:8" x14ac:dyDescent="0.45">
      <c r="A4" s="2" t="s">
        <v>9</v>
      </c>
      <c r="B4" s="2" t="s">
        <v>31</v>
      </c>
      <c r="C4" s="3">
        <v>72760371</v>
      </c>
      <c r="D4" s="3">
        <v>109954090</v>
      </c>
      <c r="E4" s="3">
        <v>166000139</v>
      </c>
      <c r="F4" s="3">
        <v>367734427</v>
      </c>
      <c r="G4" s="3">
        <v>754317238</v>
      </c>
      <c r="H4" s="2"/>
    </row>
    <row r="5" spans="1:8" x14ac:dyDescent="0.45">
      <c r="A5" s="2" t="s">
        <v>10</v>
      </c>
      <c r="B5" s="2" t="s">
        <v>31</v>
      </c>
      <c r="C5" s="3">
        <v>-6870013</v>
      </c>
      <c r="D5" s="3">
        <v>-7692537</v>
      </c>
      <c r="E5" s="3">
        <v>-11938176</v>
      </c>
      <c r="F5" s="3">
        <v>-18679133</v>
      </c>
      <c r="G5" s="3">
        <v>-32283996</v>
      </c>
      <c r="H5" s="2"/>
    </row>
    <row r="6" spans="1:8" x14ac:dyDescent="0.45">
      <c r="A6" s="2" t="s">
        <v>11</v>
      </c>
      <c r="B6" s="2" t="s">
        <v>31</v>
      </c>
      <c r="C6" s="3">
        <v>1403184</v>
      </c>
      <c r="D6" s="3">
        <v>17076969</v>
      </c>
      <c r="E6" s="3">
        <v>-1475350</v>
      </c>
      <c r="F6" s="3">
        <v>6356145</v>
      </c>
      <c r="G6" s="3">
        <v>1543978</v>
      </c>
      <c r="H6" s="2"/>
    </row>
    <row r="7" spans="1:8" x14ac:dyDescent="0.45">
      <c r="A7" s="2" t="s">
        <v>12</v>
      </c>
      <c r="B7" s="2" t="s">
        <v>31</v>
      </c>
      <c r="C7" s="3">
        <v>67293542</v>
      </c>
      <c r="D7" s="3">
        <v>119338522</v>
      </c>
      <c r="E7" s="3">
        <v>152586613</v>
      </c>
      <c r="F7" s="3">
        <v>355411439</v>
      </c>
      <c r="G7" s="3">
        <v>723577220</v>
      </c>
      <c r="H7" s="2"/>
    </row>
    <row r="8" spans="1:8" x14ac:dyDescent="0.45">
      <c r="A8" s="2" t="s">
        <v>13</v>
      </c>
      <c r="B8" s="2" t="s">
        <v>31</v>
      </c>
      <c r="C8" s="3">
        <v>-11052537</v>
      </c>
      <c r="D8" s="3">
        <v>-10253754</v>
      </c>
      <c r="E8" s="3">
        <v>-14710422</v>
      </c>
      <c r="F8" s="3">
        <v>-30243308</v>
      </c>
      <c r="G8" s="3">
        <v>-24945630</v>
      </c>
      <c r="H8" s="2"/>
    </row>
    <row r="9" spans="1:8" x14ac:dyDescent="0.45">
      <c r="A9" s="2" t="s">
        <v>14</v>
      </c>
      <c r="B9" s="2" t="s">
        <v>31</v>
      </c>
      <c r="C9" s="3">
        <v>9823018</v>
      </c>
      <c r="D9" s="3">
        <v>23084419</v>
      </c>
      <c r="E9" s="3">
        <v>31122266</v>
      </c>
      <c r="F9" s="3">
        <v>90009897</v>
      </c>
      <c r="G9" s="3">
        <v>182146885</v>
      </c>
      <c r="H9" s="2"/>
    </row>
    <row r="10" spans="1:8" x14ac:dyDescent="0.45">
      <c r="A10" s="2" t="s">
        <v>15</v>
      </c>
      <c r="B10" s="2" t="s">
        <v>31</v>
      </c>
      <c r="C10" s="3">
        <v>66064023</v>
      </c>
      <c r="D10" s="3">
        <v>132169187</v>
      </c>
      <c r="E10" s="3">
        <v>168998457</v>
      </c>
      <c r="F10" s="3">
        <v>415178028</v>
      </c>
      <c r="G10" s="3">
        <v>880778475</v>
      </c>
      <c r="H10" s="2"/>
    </row>
    <row r="11" spans="1:8" x14ac:dyDescent="0.45">
      <c r="A11" s="2" t="s">
        <v>16</v>
      </c>
      <c r="B11" s="2" t="s">
        <v>31</v>
      </c>
      <c r="C11" s="3">
        <v>-5747241</v>
      </c>
      <c r="D11" s="3">
        <v>-9864015</v>
      </c>
      <c r="E11" s="3">
        <v>-21038649</v>
      </c>
      <c r="F11" s="3">
        <v>-32403017</v>
      </c>
      <c r="G11" s="3">
        <v>-51182605</v>
      </c>
      <c r="H11" s="2"/>
    </row>
    <row r="12" spans="1:8" x14ac:dyDescent="0.45">
      <c r="A12" s="2" t="s">
        <v>17</v>
      </c>
      <c r="B12" s="2" t="s">
        <v>31</v>
      </c>
      <c r="C12" s="3">
        <v>60316782</v>
      </c>
      <c r="D12" s="3">
        <v>122305172</v>
      </c>
      <c r="E12" s="3">
        <v>147959808</v>
      </c>
      <c r="F12" s="3">
        <v>382775011</v>
      </c>
      <c r="G12" s="3">
        <v>829595870</v>
      </c>
      <c r="H12" s="2"/>
    </row>
    <row r="13" spans="1:8" x14ac:dyDescent="0.45">
      <c r="A13" s="2" t="s">
        <v>18</v>
      </c>
      <c r="B13" s="2" t="s">
        <v>31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2"/>
    </row>
    <row r="14" spans="1:8" x14ac:dyDescent="0.45">
      <c r="A14" s="2" t="s">
        <v>19</v>
      </c>
      <c r="B14" s="2" t="s">
        <v>31</v>
      </c>
      <c r="C14" s="3">
        <v>60316782</v>
      </c>
      <c r="D14" s="3">
        <v>122305172</v>
      </c>
      <c r="E14" s="3">
        <v>147959808</v>
      </c>
      <c r="F14" s="3">
        <v>382775011</v>
      </c>
      <c r="G14" s="3">
        <v>829595870</v>
      </c>
      <c r="H14" s="2"/>
    </row>
    <row r="15" spans="1:8" x14ac:dyDescent="0.45">
      <c r="A15" s="2" t="s">
        <v>20</v>
      </c>
      <c r="B15" s="2" t="s">
        <v>31</v>
      </c>
      <c r="C15" s="3">
        <v>804</v>
      </c>
      <c r="D15" s="3">
        <v>585</v>
      </c>
      <c r="E15" s="3">
        <v>505</v>
      </c>
      <c r="F15" s="3">
        <v>1306</v>
      </c>
      <c r="G15" s="3">
        <v>2831</v>
      </c>
      <c r="H15" s="2"/>
    </row>
    <row r="16" spans="1:8" x14ac:dyDescent="0.45">
      <c r="A16" s="2" t="s">
        <v>21</v>
      </c>
      <c r="B16" s="2" t="s">
        <v>31</v>
      </c>
      <c r="C16" s="3">
        <v>75000000</v>
      </c>
      <c r="D16" s="3">
        <v>209000000</v>
      </c>
      <c r="E16" s="3">
        <v>293000000</v>
      </c>
      <c r="F16" s="3">
        <v>293000000</v>
      </c>
      <c r="G16" s="3">
        <v>293000000</v>
      </c>
      <c r="H16" s="2"/>
    </row>
    <row r="17" spans="1:8" x14ac:dyDescent="0.45">
      <c r="A17" s="2" t="s">
        <v>22</v>
      </c>
      <c r="B17" s="2" t="s">
        <v>31</v>
      </c>
      <c r="C17" s="3">
        <v>206</v>
      </c>
      <c r="D17" s="3">
        <v>417</v>
      </c>
      <c r="E17" s="3">
        <v>505</v>
      </c>
      <c r="F17" s="3">
        <v>1306</v>
      </c>
      <c r="G17" s="3">
        <v>2831</v>
      </c>
      <c r="H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EPS</vt:lpstr>
      <vt:lpstr>سود و زیان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2022-07-30T05:40:14Z</dcterms:created>
  <dcterms:modified xsi:type="dcterms:W3CDTF">2022-07-30T06:25:02Z</dcterms:modified>
</cp:coreProperties>
</file>