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سود و زیان" sheetId="1" r:id="rId1"/>
    <sheet name="تولید و فرو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2" l="1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E62" i="2"/>
  <c r="D52" i="2"/>
  <c r="D53" i="2"/>
  <c r="E53" i="2"/>
  <c r="D54" i="2"/>
  <c r="E54" i="2"/>
  <c r="D55" i="2"/>
  <c r="D56" i="2"/>
  <c r="E56" i="2"/>
  <c r="D57" i="2"/>
  <c r="E57" i="2"/>
  <c r="D58" i="2"/>
  <c r="E58" i="2"/>
  <c r="E51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E40" i="2"/>
  <c r="D40" i="2"/>
  <c r="E36" i="2"/>
  <c r="E14" i="2"/>
  <c r="E19" i="2" s="1"/>
  <c r="C43" i="2"/>
  <c r="C47" i="2"/>
  <c r="C51" i="2"/>
  <c r="D51" i="2"/>
  <c r="C52" i="2"/>
  <c r="C53" i="2"/>
  <c r="C54" i="2"/>
  <c r="C55" i="2"/>
  <c r="C56" i="2"/>
  <c r="D62" i="2"/>
  <c r="C63" i="2"/>
  <c r="C64" i="2"/>
  <c r="C65" i="2"/>
  <c r="C66" i="2"/>
  <c r="C67" i="2"/>
  <c r="C68" i="2"/>
  <c r="C62" i="2"/>
  <c r="C36" i="2"/>
  <c r="C58" i="2" s="1"/>
  <c r="C69" i="2" s="1"/>
  <c r="D36" i="2"/>
  <c r="D14" i="2"/>
  <c r="D19" i="2" s="1"/>
  <c r="C14" i="2"/>
  <c r="C19" i="2" s="1"/>
  <c r="E25" i="2" l="1"/>
  <c r="E21" i="2"/>
  <c r="E18" i="2"/>
  <c r="E22" i="2"/>
  <c r="E24" i="2"/>
  <c r="E20" i="2"/>
  <c r="E23" i="2"/>
  <c r="C46" i="2"/>
  <c r="C42" i="2"/>
  <c r="C18" i="2"/>
  <c r="C45" i="2"/>
  <c r="C41" i="2"/>
  <c r="C44" i="2"/>
  <c r="C40" i="2"/>
  <c r="D25" i="2"/>
  <c r="D20" i="2"/>
  <c r="D24" i="2"/>
  <c r="D22" i="2"/>
  <c r="C25" i="2"/>
  <c r="D18" i="2"/>
  <c r="D21" i="2"/>
  <c r="C22" i="2"/>
  <c r="C21" i="2"/>
  <c r="C20" i="2"/>
  <c r="C24" i="2"/>
  <c r="D23" i="2"/>
  <c r="C23" i="2"/>
  <c r="L2" i="1" l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K5" i="1"/>
  <c r="K7" i="1"/>
  <c r="K8" i="1"/>
  <c r="K9" i="1"/>
  <c r="K10" i="1"/>
  <c r="K11" i="1"/>
  <c r="K12" i="1"/>
  <c r="K13" i="1"/>
  <c r="K3" i="1"/>
  <c r="K4" i="1"/>
  <c r="K2" i="1"/>
</calcChain>
</file>

<file path=xl/sharedStrings.xml><?xml version="1.0" encoding="utf-8"?>
<sst xmlns="http://schemas.openxmlformats.org/spreadsheetml/2006/main" count="198" uniqueCount="44">
  <si>
    <t>دوره مالی</t>
  </si>
  <si>
    <t>12 ماهه منتهی به 1396/12</t>
  </si>
  <si>
    <t>12 ماهه منتهی به 1397/12</t>
  </si>
  <si>
    <t>12 ماهه منتهی به 1398/12</t>
  </si>
  <si>
    <t>12 ماهه منتهی به 1399/12</t>
  </si>
  <si>
    <t>12 ماهه منتهی به 1400/12</t>
  </si>
  <si>
    <t>فروش</t>
  </si>
  <si>
    <t>بهای تمام شده کالای فروش رفته</t>
  </si>
  <si>
    <t>سود (زیان) ناخالص</t>
  </si>
  <si>
    <t>هزینه های عمومی, اداری و تشکیلاتی</t>
  </si>
  <si>
    <t>هزینه کاهش ارزش دریافتنی‌‏ها (هزینه استثنایی)</t>
  </si>
  <si>
    <t>-</t>
  </si>
  <si>
    <t>خالص سایر درامدها (هزینه ها) ی عملیاتی</t>
  </si>
  <si>
    <t>سود (زیان) عملیاتی</t>
  </si>
  <si>
    <t>هزینه های مالی</t>
  </si>
  <si>
    <t>خالص سایر درامدها و هزینه های غیرعملیاتی</t>
  </si>
  <si>
    <t>سود (زیان) خالص عملیات در حال تداوم قبل از مالیات</t>
  </si>
  <si>
    <t>مالیات</t>
  </si>
  <si>
    <t>سود (زیان) عملیات متوقف شده پس از اثر مالیاتی</t>
  </si>
  <si>
    <t>سود (زیان) خالص</t>
  </si>
  <si>
    <t>سود هر سهم پس از کسر مالیات</t>
  </si>
  <si>
    <t>سرمایه</t>
  </si>
  <si>
    <t>سود هر سهم بر اساس آخرین سرمایه</t>
  </si>
  <si>
    <t xml:space="preserve">سود (زیان) خالص </t>
  </si>
  <si>
    <t>مقدار تولید</t>
  </si>
  <si>
    <t>روغن خوراکی</t>
  </si>
  <si>
    <t>شرح</t>
  </si>
  <si>
    <t>واحد</t>
  </si>
  <si>
    <t>م.ر</t>
  </si>
  <si>
    <t>تن</t>
  </si>
  <si>
    <t>مقدار فروش</t>
  </si>
  <si>
    <t>کنجاله</t>
  </si>
  <si>
    <t>روغن خام</t>
  </si>
  <si>
    <t>ذرت دامی</t>
  </si>
  <si>
    <t>دانه روغنی</t>
  </si>
  <si>
    <t>جمع</t>
  </si>
  <si>
    <t>نیمه ساخته و فرعی</t>
  </si>
  <si>
    <t>خدمات کارمزدی</t>
  </si>
  <si>
    <t>مبلغ فروش</t>
  </si>
  <si>
    <t>نرخ فروش</t>
  </si>
  <si>
    <t>نسبت نرخ به روغن خوراکی</t>
  </si>
  <si>
    <t>نسبت محصولات وزنی</t>
  </si>
  <si>
    <t>نسبت محصولات مبلغی</t>
  </si>
  <si>
    <t>1401-3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</si>
</sst>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71" formatCode="[$-3000401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5527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/>
    <xf numFmtId="0" fontId="0" fillId="0" borderId="1" xfId="0" applyBorder="1"/>
    <xf numFmtId="165" fontId="0" fillId="0" borderId="1" xfId="1" applyNumberFormat="1" applyFont="1" applyBorder="1"/>
    <xf numFmtId="9" fontId="0" fillId="0" borderId="1" xfId="2" applyFont="1" applyBorder="1"/>
    <xf numFmtId="165" fontId="0" fillId="0" borderId="0" xfId="1" applyNumberFormat="1" applyFont="1" applyBorder="1"/>
    <xf numFmtId="0" fontId="0" fillId="0" borderId="0" xfId="0" applyBorder="1"/>
    <xf numFmtId="165" fontId="0" fillId="0" borderId="0" xfId="1" applyNumberFormat="1" applyFont="1" applyFill="1" applyBorder="1"/>
    <xf numFmtId="165" fontId="0" fillId="0" borderId="1" xfId="1" applyNumberFormat="1" applyFont="1" applyFill="1" applyBorder="1"/>
    <xf numFmtId="165" fontId="0" fillId="0" borderId="1" xfId="0" applyNumberFormat="1" applyBorder="1"/>
    <xf numFmtId="165" fontId="0" fillId="0" borderId="0" xfId="0" applyNumberFormat="1" applyBorder="1"/>
    <xf numFmtId="166" fontId="0" fillId="0" borderId="1" xfId="2" applyNumberFormat="1" applyFont="1" applyBorder="1"/>
    <xf numFmtId="166" fontId="0" fillId="0" borderId="2" xfId="2" applyNumberFormat="1" applyFont="1" applyBorder="1"/>
    <xf numFmtId="166" fontId="0" fillId="0" borderId="0" xfId="2" applyNumberFormat="1" applyFont="1" applyBorder="1"/>
    <xf numFmtId="171" fontId="3" fillId="0" borderId="0" xfId="0" applyNumberFormat="1" applyFont="1" applyAlignment="1">
      <alignment vertical="center" wrapText="1"/>
    </xf>
    <xf numFmtId="0" fontId="2" fillId="2" borderId="3" xfId="0" applyFont="1" applyFill="1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rightToLeft="1" workbookViewId="0">
      <selection sqref="A1:G1"/>
    </sheetView>
  </sheetViews>
  <sheetFormatPr defaultRowHeight="15" x14ac:dyDescent="0.25"/>
  <cols>
    <col min="1" max="1" width="39.85546875" bestFit="1" customWidth="1"/>
    <col min="2" max="2" width="4.85546875" bestFit="1" customWidth="1"/>
    <col min="3" max="7" width="21" bestFit="1" customWidth="1"/>
    <col min="10" max="10" width="39.85546875" bestFit="1" customWidth="1"/>
    <col min="11" max="15" width="21.42578125" bestFit="1" customWidth="1"/>
  </cols>
  <sheetData>
    <row r="1" spans="1:15" x14ac:dyDescent="0.25">
      <c r="A1" s="2" t="s">
        <v>26</v>
      </c>
      <c r="B1" s="2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5">
      <c r="A2" s="3" t="s">
        <v>6</v>
      </c>
      <c r="B2" s="3" t="s">
        <v>28</v>
      </c>
      <c r="C2" s="4">
        <v>11359014</v>
      </c>
      <c r="D2" s="4">
        <v>20132283</v>
      </c>
      <c r="E2" s="4">
        <v>30092031</v>
      </c>
      <c r="F2" s="4">
        <v>52787022</v>
      </c>
      <c r="G2" s="4">
        <v>58799839</v>
      </c>
      <c r="J2" s="3" t="s">
        <v>6</v>
      </c>
      <c r="K2" s="5">
        <f>C2/C$2</f>
        <v>1</v>
      </c>
      <c r="L2" s="5">
        <f t="shared" ref="L2:O13" si="0">D2/D$2</f>
        <v>1</v>
      </c>
      <c r="M2" s="5">
        <f t="shared" si="0"/>
        <v>1</v>
      </c>
      <c r="N2" s="5">
        <f t="shared" si="0"/>
        <v>1</v>
      </c>
      <c r="O2" s="5">
        <f t="shared" si="0"/>
        <v>1</v>
      </c>
    </row>
    <row r="3" spans="1:15" x14ac:dyDescent="0.25">
      <c r="A3" s="3" t="s">
        <v>7</v>
      </c>
      <c r="B3" s="3" t="s">
        <v>28</v>
      </c>
      <c r="C3" s="4">
        <v>-10062112</v>
      </c>
      <c r="D3" s="4">
        <v>-16160826</v>
      </c>
      <c r="E3" s="4">
        <v>-23809166</v>
      </c>
      <c r="F3" s="4">
        <v>-39493119</v>
      </c>
      <c r="G3" s="4">
        <v>-44829479</v>
      </c>
      <c r="J3" s="3" t="s">
        <v>7</v>
      </c>
      <c r="K3" s="5">
        <f>C3/C$2</f>
        <v>-0.88582618174429573</v>
      </c>
      <c r="L3" s="5">
        <f t="shared" si="0"/>
        <v>-0.80273191073262784</v>
      </c>
      <c r="M3" s="5">
        <f t="shared" si="0"/>
        <v>-0.79121166663692455</v>
      </c>
      <c r="N3" s="5">
        <f t="shared" si="0"/>
        <v>-0.74815963287339826</v>
      </c>
      <c r="O3" s="5">
        <f t="shared" si="0"/>
        <v>-0.76240819298841955</v>
      </c>
    </row>
    <row r="4" spans="1:15" x14ac:dyDescent="0.25">
      <c r="A4" s="3" t="s">
        <v>8</v>
      </c>
      <c r="B4" s="3" t="s">
        <v>28</v>
      </c>
      <c r="C4" s="4">
        <v>1296902</v>
      </c>
      <c r="D4" s="4">
        <v>3971457</v>
      </c>
      <c r="E4" s="4">
        <v>6282865</v>
      </c>
      <c r="F4" s="4">
        <v>13293903</v>
      </c>
      <c r="G4" s="4">
        <v>13970360</v>
      </c>
      <c r="J4" s="3" t="s">
        <v>8</v>
      </c>
      <c r="K4" s="5">
        <f>C4/C$2</f>
        <v>0.11417381825570423</v>
      </c>
      <c r="L4" s="5">
        <f t="shared" si="0"/>
        <v>0.19726808926737222</v>
      </c>
      <c r="M4" s="5">
        <f t="shared" si="0"/>
        <v>0.20878833336307542</v>
      </c>
      <c r="N4" s="5">
        <f t="shared" si="0"/>
        <v>0.25184036712660168</v>
      </c>
      <c r="O4" s="5">
        <f t="shared" si="0"/>
        <v>0.23759180701158042</v>
      </c>
    </row>
    <row r="5" spans="1:15" x14ac:dyDescent="0.25">
      <c r="A5" s="3" t="s">
        <v>9</v>
      </c>
      <c r="B5" s="3" t="s">
        <v>28</v>
      </c>
      <c r="C5" s="4">
        <v>-385235</v>
      </c>
      <c r="D5" s="4">
        <v>-632384</v>
      </c>
      <c r="E5" s="4">
        <v>-960041</v>
      </c>
      <c r="F5" s="4">
        <v>-1166051</v>
      </c>
      <c r="G5" s="4">
        <v>-1925788</v>
      </c>
      <c r="J5" s="3" t="s">
        <v>9</v>
      </c>
      <c r="K5" s="5">
        <f>C5/C$2</f>
        <v>-3.3914475323298304E-2</v>
      </c>
      <c r="L5" s="5">
        <f t="shared" si="0"/>
        <v>-3.1411440023965488E-2</v>
      </c>
      <c r="M5" s="5">
        <f t="shared" si="0"/>
        <v>-3.1903496311033307E-2</v>
      </c>
      <c r="N5" s="5">
        <f t="shared" si="0"/>
        <v>-2.2089728797354775E-2</v>
      </c>
      <c r="O5" s="5">
        <f t="shared" si="0"/>
        <v>-3.2751586275601874E-2</v>
      </c>
    </row>
    <row r="6" spans="1:15" x14ac:dyDescent="0.25">
      <c r="A6" s="3" t="s">
        <v>10</v>
      </c>
      <c r="B6" s="3" t="s">
        <v>28</v>
      </c>
      <c r="C6" s="4" t="s">
        <v>11</v>
      </c>
      <c r="D6" s="4">
        <v>0</v>
      </c>
      <c r="E6" s="4">
        <v>0</v>
      </c>
      <c r="F6" s="4">
        <v>0</v>
      </c>
      <c r="G6" s="4">
        <v>0</v>
      </c>
      <c r="J6" s="3" t="s">
        <v>10</v>
      </c>
      <c r="K6" s="5"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</row>
    <row r="7" spans="1:15" x14ac:dyDescent="0.25">
      <c r="A7" s="3" t="s">
        <v>12</v>
      </c>
      <c r="B7" s="3" t="s">
        <v>28</v>
      </c>
      <c r="C7" s="4">
        <v>-1538</v>
      </c>
      <c r="D7" s="4">
        <v>0</v>
      </c>
      <c r="E7" s="4">
        <v>74735</v>
      </c>
      <c r="F7" s="4">
        <v>-131420</v>
      </c>
      <c r="G7" s="4">
        <v>95871</v>
      </c>
      <c r="J7" s="3" t="s">
        <v>12</v>
      </c>
      <c r="K7" s="5">
        <f>C7/C$2</f>
        <v>-1.3539907601135099E-4</v>
      </c>
      <c r="L7" s="5">
        <f t="shared" si="0"/>
        <v>0</v>
      </c>
      <c r="M7" s="5">
        <f t="shared" si="0"/>
        <v>2.4835478868142865E-3</v>
      </c>
      <c r="N7" s="5">
        <f t="shared" si="0"/>
        <v>-2.4896270905375188E-3</v>
      </c>
      <c r="O7" s="5">
        <f t="shared" si="0"/>
        <v>1.6304636480382201E-3</v>
      </c>
    </row>
    <row r="8" spans="1:15" x14ac:dyDescent="0.25">
      <c r="A8" s="3" t="s">
        <v>13</v>
      </c>
      <c r="B8" s="3" t="s">
        <v>28</v>
      </c>
      <c r="C8" s="4">
        <v>910129</v>
      </c>
      <c r="D8" s="4">
        <v>3339073</v>
      </c>
      <c r="E8" s="4">
        <v>5397559</v>
      </c>
      <c r="F8" s="4">
        <v>11996432</v>
      </c>
      <c r="G8" s="4">
        <v>12140443</v>
      </c>
      <c r="J8" s="3" t="s">
        <v>13</v>
      </c>
      <c r="K8" s="5">
        <f>C8/C$2</f>
        <v>8.0123943856394583E-2</v>
      </c>
      <c r="L8" s="5">
        <f t="shared" si="0"/>
        <v>0.16585664924340673</v>
      </c>
      <c r="M8" s="5">
        <f t="shared" si="0"/>
        <v>0.1793683849388564</v>
      </c>
      <c r="N8" s="5">
        <f t="shared" si="0"/>
        <v>0.2272610112387094</v>
      </c>
      <c r="O8" s="5">
        <f t="shared" si="0"/>
        <v>0.20647068438401678</v>
      </c>
    </row>
    <row r="9" spans="1:15" x14ac:dyDescent="0.25">
      <c r="A9" s="3" t="s">
        <v>14</v>
      </c>
      <c r="B9" s="3" t="s">
        <v>28</v>
      </c>
      <c r="C9" s="4">
        <v>-401926</v>
      </c>
      <c r="D9" s="4">
        <v>-493275</v>
      </c>
      <c r="E9" s="4">
        <v>-768851</v>
      </c>
      <c r="F9" s="4">
        <v>-1743500</v>
      </c>
      <c r="G9" s="4">
        <v>-2194167</v>
      </c>
      <c r="J9" s="3" t="s">
        <v>14</v>
      </c>
      <c r="K9" s="5">
        <f>C9/C$2</f>
        <v>-3.5383881030519024E-2</v>
      </c>
      <c r="L9" s="5">
        <f t="shared" si="0"/>
        <v>-2.4501692132978658E-2</v>
      </c>
      <c r="M9" s="5">
        <f t="shared" si="0"/>
        <v>-2.5549986971633784E-2</v>
      </c>
      <c r="N9" s="5">
        <f t="shared" si="0"/>
        <v>-3.3028951699529477E-2</v>
      </c>
      <c r="O9" s="5">
        <f t="shared" si="0"/>
        <v>-3.73158674805215E-2</v>
      </c>
    </row>
    <row r="10" spans="1:15" x14ac:dyDescent="0.25">
      <c r="A10" s="3" t="s">
        <v>15</v>
      </c>
      <c r="B10" s="3" t="s">
        <v>28</v>
      </c>
      <c r="C10" s="4">
        <v>14261</v>
      </c>
      <c r="D10" s="4">
        <v>51699</v>
      </c>
      <c r="E10" s="4">
        <v>50304</v>
      </c>
      <c r="F10" s="4">
        <v>2430595</v>
      </c>
      <c r="G10" s="4">
        <v>120196</v>
      </c>
      <c r="J10" s="3" t="s">
        <v>15</v>
      </c>
      <c r="K10" s="5">
        <f>C10/C$2</f>
        <v>1.2554786885551862E-3</v>
      </c>
      <c r="L10" s="5">
        <f t="shared" si="0"/>
        <v>2.5679650936756651E-3</v>
      </c>
      <c r="M10" s="5">
        <f t="shared" si="0"/>
        <v>1.6716718123811582E-3</v>
      </c>
      <c r="N10" s="5">
        <f t="shared" si="0"/>
        <v>4.6045313940991026E-2</v>
      </c>
      <c r="O10" s="5">
        <f t="shared" si="0"/>
        <v>2.0441552569557208E-3</v>
      </c>
    </row>
    <row r="11" spans="1:15" x14ac:dyDescent="0.25">
      <c r="A11" s="3" t="s">
        <v>16</v>
      </c>
      <c r="B11" s="3" t="s">
        <v>28</v>
      </c>
      <c r="C11" s="4">
        <v>522464</v>
      </c>
      <c r="D11" s="4">
        <v>2897497</v>
      </c>
      <c r="E11" s="4">
        <v>4679012</v>
      </c>
      <c r="F11" s="4">
        <v>12683527</v>
      </c>
      <c r="G11" s="4">
        <v>10066472</v>
      </c>
      <c r="J11" s="3" t="s">
        <v>16</v>
      </c>
      <c r="K11" s="5">
        <f>C11/C$2</f>
        <v>4.5995541514430742E-2</v>
      </c>
      <c r="L11" s="5">
        <f t="shared" si="0"/>
        <v>0.14392292220410371</v>
      </c>
      <c r="M11" s="5">
        <f t="shared" si="0"/>
        <v>0.15549006977960378</v>
      </c>
      <c r="N11" s="5">
        <f t="shared" si="0"/>
        <v>0.24027737348017095</v>
      </c>
      <c r="O11" s="5">
        <f t="shared" si="0"/>
        <v>0.17119897216045099</v>
      </c>
    </row>
    <row r="12" spans="1:15" x14ac:dyDescent="0.25">
      <c r="A12" s="3" t="s">
        <v>17</v>
      </c>
      <c r="B12" s="3" t="s">
        <v>28</v>
      </c>
      <c r="C12" s="4">
        <v>-14236</v>
      </c>
      <c r="D12" s="4">
        <v>-215510</v>
      </c>
      <c r="E12" s="4">
        <v>-825523</v>
      </c>
      <c r="F12" s="4">
        <v>-1250940</v>
      </c>
      <c r="G12" s="4">
        <v>-377616</v>
      </c>
      <c r="J12" s="3" t="s">
        <v>17</v>
      </c>
      <c r="K12" s="5">
        <f>C12/C$2</f>
        <v>-1.2532777933014255E-3</v>
      </c>
      <c r="L12" s="5">
        <f t="shared" si="0"/>
        <v>-1.0704697524865909E-2</v>
      </c>
      <c r="M12" s="5">
        <f t="shared" si="0"/>
        <v>-2.7433276271714595E-2</v>
      </c>
      <c r="N12" s="5">
        <f t="shared" si="0"/>
        <v>-2.3697870283343508E-2</v>
      </c>
      <c r="O12" s="5">
        <f t="shared" si="0"/>
        <v>-6.422058400534056E-3</v>
      </c>
    </row>
    <row r="13" spans="1:15" x14ac:dyDescent="0.25">
      <c r="A13" s="3" t="s">
        <v>23</v>
      </c>
      <c r="B13" s="3" t="s">
        <v>28</v>
      </c>
      <c r="C13" s="4">
        <v>508228</v>
      </c>
      <c r="D13" s="4">
        <v>2681987</v>
      </c>
      <c r="E13" s="4">
        <v>3853489</v>
      </c>
      <c r="F13" s="4">
        <v>11432587</v>
      </c>
      <c r="G13" s="4">
        <v>9688856</v>
      </c>
      <c r="J13" s="3" t="s">
        <v>23</v>
      </c>
      <c r="K13" s="5">
        <f>C13/C$2</f>
        <v>4.4742263721129313E-2</v>
      </c>
      <c r="L13" s="5">
        <f t="shared" si="0"/>
        <v>0.13321822467923783</v>
      </c>
      <c r="M13" s="5">
        <f t="shared" si="0"/>
        <v>0.12805679350788918</v>
      </c>
      <c r="N13" s="5">
        <f t="shared" si="0"/>
        <v>0.21657950319682742</v>
      </c>
      <c r="O13" s="5">
        <f t="shared" si="0"/>
        <v>0.16477691375991693</v>
      </c>
    </row>
    <row r="14" spans="1:15" x14ac:dyDescent="0.25">
      <c r="A14" s="3" t="s">
        <v>18</v>
      </c>
      <c r="B14" s="3" t="s">
        <v>28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15" x14ac:dyDescent="0.25">
      <c r="A15" s="3" t="s">
        <v>19</v>
      </c>
      <c r="B15" s="3" t="s">
        <v>28</v>
      </c>
      <c r="C15" s="4">
        <v>508228</v>
      </c>
      <c r="D15" s="4">
        <v>2681987</v>
      </c>
      <c r="E15" s="4">
        <v>3853489</v>
      </c>
      <c r="F15" s="4">
        <v>11432587</v>
      </c>
      <c r="G15" s="4">
        <v>9688856</v>
      </c>
    </row>
    <row r="16" spans="1:15" x14ac:dyDescent="0.25">
      <c r="A16" s="3" t="s">
        <v>20</v>
      </c>
      <c r="B16" s="3" t="s">
        <v>28</v>
      </c>
      <c r="C16" s="4">
        <v>726</v>
      </c>
      <c r="D16" s="4">
        <v>3831</v>
      </c>
      <c r="E16" s="4">
        <v>1284</v>
      </c>
      <c r="F16" s="4">
        <v>3811</v>
      </c>
      <c r="G16" s="4">
        <v>3230</v>
      </c>
    </row>
    <row r="17" spans="1:7" x14ac:dyDescent="0.25">
      <c r="A17" s="3" t="s">
        <v>21</v>
      </c>
      <c r="B17" s="3" t="s">
        <v>28</v>
      </c>
      <c r="C17" s="4">
        <v>700000</v>
      </c>
      <c r="D17" s="4">
        <v>700000</v>
      </c>
      <c r="E17" s="4">
        <v>3000000</v>
      </c>
      <c r="F17" s="4">
        <v>3000000</v>
      </c>
      <c r="G17" s="4">
        <v>3000000</v>
      </c>
    </row>
    <row r="18" spans="1:7" x14ac:dyDescent="0.25">
      <c r="A18" s="3" t="s">
        <v>22</v>
      </c>
      <c r="B18" s="3" t="s">
        <v>28</v>
      </c>
      <c r="C18" s="4">
        <v>42</v>
      </c>
      <c r="D18" s="4">
        <v>224</v>
      </c>
      <c r="E18" s="4">
        <v>321</v>
      </c>
      <c r="F18" s="4">
        <v>953</v>
      </c>
      <c r="G18" s="4">
        <v>807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rightToLeft="1" tabSelected="1" topLeftCell="A58" workbookViewId="0">
      <selection activeCell="G15" sqref="G15"/>
    </sheetView>
  </sheetViews>
  <sheetFormatPr defaultRowHeight="15" x14ac:dyDescent="0.25"/>
  <cols>
    <col min="1" max="1" width="21.140625" bestFit="1" customWidth="1"/>
    <col min="2" max="2" width="4.85546875" bestFit="1" customWidth="1"/>
    <col min="3" max="4" width="21.42578125" bestFit="1" customWidth="1"/>
    <col min="5" max="5" width="12.5703125" bestFit="1" customWidth="1"/>
    <col min="9" max="9" width="15.28515625" bestFit="1" customWidth="1"/>
    <col min="10" max="10" width="11.28515625" bestFit="1" customWidth="1"/>
  </cols>
  <sheetData>
    <row r="1" spans="1:9" x14ac:dyDescent="0.25">
      <c r="A1" t="s">
        <v>24</v>
      </c>
    </row>
    <row r="2" spans="1:9" x14ac:dyDescent="0.25">
      <c r="A2" s="2" t="s">
        <v>26</v>
      </c>
      <c r="B2" s="2" t="s">
        <v>27</v>
      </c>
      <c r="C2" s="2" t="s">
        <v>4</v>
      </c>
      <c r="D2" s="2" t="s">
        <v>5</v>
      </c>
      <c r="E2" s="16" t="s">
        <v>43</v>
      </c>
      <c r="F2" s="7"/>
      <c r="G2" s="7"/>
    </row>
    <row r="3" spans="1:9" x14ac:dyDescent="0.25">
      <c r="A3" s="3" t="s">
        <v>25</v>
      </c>
      <c r="B3" s="3" t="s">
        <v>29</v>
      </c>
      <c r="C3" s="4">
        <v>293067</v>
      </c>
      <c r="D3" s="4">
        <v>295603</v>
      </c>
      <c r="E3" s="17">
        <v>63219</v>
      </c>
      <c r="F3" s="7"/>
      <c r="G3" s="7"/>
      <c r="I3" s="1"/>
    </row>
    <row r="5" spans="1:9" x14ac:dyDescent="0.25">
      <c r="A5" t="s">
        <v>30</v>
      </c>
    </row>
    <row r="6" spans="1:9" x14ac:dyDescent="0.25">
      <c r="A6" s="2" t="s">
        <v>26</v>
      </c>
      <c r="B6" s="2" t="s">
        <v>27</v>
      </c>
      <c r="C6" s="2" t="s">
        <v>4</v>
      </c>
      <c r="D6" s="2" t="s">
        <v>5</v>
      </c>
      <c r="E6" s="2" t="s">
        <v>43</v>
      </c>
      <c r="F6" s="7"/>
    </row>
    <row r="7" spans="1:9" x14ac:dyDescent="0.25">
      <c r="A7" s="4" t="s">
        <v>25</v>
      </c>
      <c r="B7" s="4" t="s">
        <v>29</v>
      </c>
      <c r="C7" s="4">
        <v>281498</v>
      </c>
      <c r="D7" s="4">
        <v>285118</v>
      </c>
      <c r="E7" s="4">
        <v>60772</v>
      </c>
      <c r="F7" s="6"/>
    </row>
    <row r="8" spans="1:9" x14ac:dyDescent="0.25">
      <c r="A8" s="4" t="s">
        <v>34</v>
      </c>
      <c r="B8" s="4" t="s">
        <v>29</v>
      </c>
      <c r="C8" s="4">
        <v>91339</v>
      </c>
      <c r="D8" s="4">
        <v>195025</v>
      </c>
      <c r="E8" s="4">
        <v>0</v>
      </c>
      <c r="F8" s="6"/>
    </row>
    <row r="9" spans="1:9" x14ac:dyDescent="0.25">
      <c r="A9" s="4" t="s">
        <v>31</v>
      </c>
      <c r="B9" s="4" t="s">
        <v>29</v>
      </c>
      <c r="C9" s="4">
        <v>397994</v>
      </c>
      <c r="D9" s="4">
        <v>166452</v>
      </c>
      <c r="E9" s="4">
        <v>10719</v>
      </c>
      <c r="F9" s="6"/>
    </row>
    <row r="10" spans="1:9" x14ac:dyDescent="0.25">
      <c r="A10" s="9" t="s">
        <v>32</v>
      </c>
      <c r="B10" s="4" t="s">
        <v>29</v>
      </c>
      <c r="C10" s="9">
        <v>26029</v>
      </c>
      <c r="D10" s="9">
        <v>18088</v>
      </c>
      <c r="E10" s="4">
        <v>742</v>
      </c>
      <c r="F10" s="6"/>
    </row>
    <row r="11" spans="1:9" x14ac:dyDescent="0.25">
      <c r="A11" s="9" t="s">
        <v>33</v>
      </c>
      <c r="B11" s="4" t="s">
        <v>29</v>
      </c>
      <c r="C11" s="9">
        <v>416545</v>
      </c>
      <c r="D11" s="9">
        <v>41181</v>
      </c>
      <c r="E11" s="4">
        <v>0</v>
      </c>
      <c r="F11" s="6"/>
    </row>
    <row r="12" spans="1:9" x14ac:dyDescent="0.25">
      <c r="A12" s="9" t="s">
        <v>36</v>
      </c>
      <c r="B12" s="4" t="s">
        <v>29</v>
      </c>
      <c r="C12" s="9">
        <v>10280</v>
      </c>
      <c r="D12" s="9">
        <v>4040</v>
      </c>
      <c r="E12" s="4">
        <v>778</v>
      </c>
      <c r="F12" s="6"/>
    </row>
    <row r="13" spans="1:9" x14ac:dyDescent="0.25">
      <c r="A13" s="9" t="s">
        <v>37</v>
      </c>
      <c r="B13" s="4" t="s">
        <v>29</v>
      </c>
      <c r="C13" s="9">
        <v>0</v>
      </c>
      <c r="D13" s="9">
        <v>5074</v>
      </c>
      <c r="E13" s="4">
        <v>3</v>
      </c>
      <c r="F13" s="6"/>
    </row>
    <row r="14" spans="1:9" x14ac:dyDescent="0.25">
      <c r="A14" s="9" t="s">
        <v>35</v>
      </c>
      <c r="B14" s="3"/>
      <c r="C14" s="10">
        <f>SUM(C7:C13)</f>
        <v>1223685</v>
      </c>
      <c r="D14" s="10">
        <f>SUM(D7:D13)</f>
        <v>714978</v>
      </c>
      <c r="E14" s="10">
        <f>SUM(E9:E13)+E7+E8</f>
        <v>73014</v>
      </c>
      <c r="F14" s="7"/>
    </row>
    <row r="15" spans="1:9" x14ac:dyDescent="0.25">
      <c r="A15" s="8"/>
      <c r="B15" s="7"/>
      <c r="C15" s="11"/>
      <c r="D15" s="11"/>
    </row>
    <row r="16" spans="1:9" x14ac:dyDescent="0.25">
      <c r="A16" s="8" t="s">
        <v>41</v>
      </c>
      <c r="B16" s="7"/>
      <c r="C16" s="11"/>
      <c r="D16" s="11"/>
    </row>
    <row r="17" spans="1:10" x14ac:dyDescent="0.25">
      <c r="A17" s="2" t="s">
        <v>26</v>
      </c>
      <c r="B17" s="2" t="s">
        <v>27</v>
      </c>
      <c r="C17" s="2" t="s">
        <v>4</v>
      </c>
      <c r="D17" s="2" t="s">
        <v>5</v>
      </c>
      <c r="E17" s="2" t="s">
        <v>43</v>
      </c>
    </row>
    <row r="18" spans="1:10" x14ac:dyDescent="0.25">
      <c r="A18" s="4" t="s">
        <v>25</v>
      </c>
      <c r="B18" s="4" t="s">
        <v>29</v>
      </c>
      <c r="C18" s="12">
        <f>C7/$C$14</f>
        <v>0.23004122793039058</v>
      </c>
      <c r="D18" s="12">
        <f>D7/$D$14</f>
        <v>0.39877870368039298</v>
      </c>
      <c r="E18" s="12">
        <f>E7/E$14</f>
        <v>0.83233352507738245</v>
      </c>
    </row>
    <row r="19" spans="1:10" x14ac:dyDescent="0.25">
      <c r="A19" s="4" t="s">
        <v>34</v>
      </c>
      <c r="B19" s="4" t="s">
        <v>29</v>
      </c>
      <c r="C19" s="12">
        <f t="shared" ref="C19:C25" si="0">C8/$C$14</f>
        <v>7.4642575499413652E-2</v>
      </c>
      <c r="D19" s="12">
        <f>D8/$D$14</f>
        <v>0.27277063070472096</v>
      </c>
      <c r="E19" s="12">
        <f t="shared" ref="E19:E25" si="1">E8/E$14</f>
        <v>0</v>
      </c>
    </row>
    <row r="20" spans="1:10" x14ac:dyDescent="0.25">
      <c r="A20" s="4" t="s">
        <v>31</v>
      </c>
      <c r="B20" s="4" t="s">
        <v>29</v>
      </c>
      <c r="C20" s="12">
        <f t="shared" si="0"/>
        <v>0.32524219876847393</v>
      </c>
      <c r="D20" s="12">
        <f>D9/$D$14</f>
        <v>0.23280716329733223</v>
      </c>
      <c r="E20" s="12">
        <f t="shared" si="1"/>
        <v>0.14680746158271016</v>
      </c>
    </row>
    <row r="21" spans="1:10" x14ac:dyDescent="0.25">
      <c r="A21" s="9" t="s">
        <v>32</v>
      </c>
      <c r="B21" s="4" t="s">
        <v>29</v>
      </c>
      <c r="C21" s="12">
        <f t="shared" si="0"/>
        <v>2.1270997029464282E-2</v>
      </c>
      <c r="D21" s="12">
        <f>D10/$D$14</f>
        <v>2.5298680518841141E-2</v>
      </c>
      <c r="E21" s="12">
        <f t="shared" si="1"/>
        <v>1.0162434601583259E-2</v>
      </c>
    </row>
    <row r="22" spans="1:10" x14ac:dyDescent="0.25">
      <c r="A22" s="9" t="s">
        <v>33</v>
      </c>
      <c r="B22" s="4" t="s">
        <v>29</v>
      </c>
      <c r="C22" s="12">
        <f t="shared" si="0"/>
        <v>0.3404021459771101</v>
      </c>
      <c r="D22" s="12">
        <f>D11/$D$14</f>
        <v>5.7597576428925087E-2</v>
      </c>
      <c r="E22" s="12">
        <f t="shared" si="1"/>
        <v>0</v>
      </c>
    </row>
    <row r="23" spans="1:10" x14ac:dyDescent="0.25">
      <c r="A23" s="9" t="s">
        <v>36</v>
      </c>
      <c r="B23" s="4" t="s">
        <v>29</v>
      </c>
      <c r="C23" s="12">
        <f t="shared" si="0"/>
        <v>8.4008547951474437E-3</v>
      </c>
      <c r="D23" s="12">
        <f>D12/$D$14</f>
        <v>5.6505235126115766E-3</v>
      </c>
      <c r="E23" s="12">
        <f t="shared" si="1"/>
        <v>1.0655490727805627E-2</v>
      </c>
    </row>
    <row r="24" spans="1:10" x14ac:dyDescent="0.25">
      <c r="A24" s="9" t="s">
        <v>37</v>
      </c>
      <c r="B24" s="4" t="s">
        <v>29</v>
      </c>
      <c r="C24" s="12">
        <f t="shared" si="0"/>
        <v>0</v>
      </c>
      <c r="D24" s="12">
        <f>D13/$D$14</f>
        <v>7.0967218571760249E-3</v>
      </c>
      <c r="E24" s="12">
        <f t="shared" si="1"/>
        <v>4.1088010518530691E-5</v>
      </c>
    </row>
    <row r="25" spans="1:10" x14ac:dyDescent="0.25">
      <c r="A25" s="9" t="s">
        <v>35</v>
      </c>
      <c r="B25" s="3"/>
      <c r="C25" s="12">
        <f t="shared" si="0"/>
        <v>1</v>
      </c>
      <c r="D25" s="13">
        <f>D14/$D$14</f>
        <v>1</v>
      </c>
      <c r="E25" s="12">
        <f t="shared" si="1"/>
        <v>1</v>
      </c>
    </row>
    <row r="26" spans="1:10" x14ac:dyDescent="0.25">
      <c r="D26" s="14"/>
      <c r="I26" s="15"/>
      <c r="J26" s="15"/>
    </row>
    <row r="27" spans="1:10" x14ac:dyDescent="0.25">
      <c r="A27" s="8" t="s">
        <v>38</v>
      </c>
    </row>
    <row r="28" spans="1:10" x14ac:dyDescent="0.25">
      <c r="A28" s="2" t="s">
        <v>26</v>
      </c>
      <c r="B28" s="2" t="s">
        <v>27</v>
      </c>
      <c r="C28" s="2" t="s">
        <v>4</v>
      </c>
      <c r="D28" s="2" t="s">
        <v>5</v>
      </c>
      <c r="E28" s="2" t="s">
        <v>43</v>
      </c>
    </row>
    <row r="29" spans="1:10" x14ac:dyDescent="0.25">
      <c r="A29" s="4" t="s">
        <v>25</v>
      </c>
      <c r="B29" s="3" t="s">
        <v>28</v>
      </c>
      <c r="C29" s="4">
        <v>29147509</v>
      </c>
      <c r="D29" s="4">
        <v>43769173</v>
      </c>
      <c r="E29" s="4">
        <v>33592880</v>
      </c>
    </row>
    <row r="30" spans="1:10" x14ac:dyDescent="0.25">
      <c r="A30" s="4" t="s">
        <v>34</v>
      </c>
      <c r="B30" s="3" t="s">
        <v>28</v>
      </c>
      <c r="C30" s="4">
        <v>2810891</v>
      </c>
      <c r="D30" s="4">
        <v>6666994</v>
      </c>
      <c r="E30" s="4">
        <v>0</v>
      </c>
    </row>
    <row r="31" spans="1:10" x14ac:dyDescent="0.25">
      <c r="A31" s="4" t="s">
        <v>31</v>
      </c>
      <c r="B31" s="3" t="s">
        <v>28</v>
      </c>
      <c r="C31" s="4">
        <v>12427475</v>
      </c>
      <c r="D31" s="4">
        <v>5955029</v>
      </c>
      <c r="E31" s="4">
        <v>708358</v>
      </c>
    </row>
    <row r="32" spans="1:10" x14ac:dyDescent="0.25">
      <c r="A32" s="9" t="s">
        <v>32</v>
      </c>
      <c r="B32" s="3" t="s">
        <v>28</v>
      </c>
      <c r="C32" s="4">
        <v>1625589</v>
      </c>
      <c r="D32" s="4">
        <v>1625129</v>
      </c>
      <c r="E32" s="4">
        <v>161489</v>
      </c>
    </row>
    <row r="33" spans="1:5" x14ac:dyDescent="0.25">
      <c r="A33" s="9" t="s">
        <v>33</v>
      </c>
      <c r="B33" s="3" t="s">
        <v>28</v>
      </c>
      <c r="C33" s="4">
        <v>6503526</v>
      </c>
      <c r="D33" s="4">
        <v>755212</v>
      </c>
      <c r="E33" s="4">
        <v>0</v>
      </c>
    </row>
    <row r="34" spans="1:5" x14ac:dyDescent="0.25">
      <c r="A34" s="9" t="s">
        <v>36</v>
      </c>
      <c r="B34" s="3" t="s">
        <v>28</v>
      </c>
      <c r="C34" s="4">
        <v>650224</v>
      </c>
      <c r="D34" s="4">
        <v>323539</v>
      </c>
      <c r="E34" s="4">
        <v>109518</v>
      </c>
    </row>
    <row r="35" spans="1:5" x14ac:dyDescent="0.25">
      <c r="A35" s="9" t="s">
        <v>37</v>
      </c>
      <c r="B35" s="3" t="s">
        <v>28</v>
      </c>
      <c r="C35" s="4">
        <v>0</v>
      </c>
      <c r="D35" s="4">
        <v>38536</v>
      </c>
      <c r="E35" s="4">
        <v>33</v>
      </c>
    </row>
    <row r="36" spans="1:5" x14ac:dyDescent="0.25">
      <c r="A36" s="9" t="s">
        <v>35</v>
      </c>
      <c r="B36" s="3" t="s">
        <v>28</v>
      </c>
      <c r="C36" s="4">
        <f>SUM(C29:C35)</f>
        <v>53165214</v>
      </c>
      <c r="D36" s="4">
        <f>SUM(D29:D35)</f>
        <v>59133612</v>
      </c>
      <c r="E36" s="4">
        <f>SUM(E29:E35)</f>
        <v>34572278</v>
      </c>
    </row>
    <row r="37" spans="1:5" x14ac:dyDescent="0.25">
      <c r="A37" s="8"/>
      <c r="B37" s="7"/>
      <c r="C37" s="6"/>
      <c r="D37" s="6"/>
    </row>
    <row r="38" spans="1:5" x14ac:dyDescent="0.25">
      <c r="A38" s="8" t="s">
        <v>42</v>
      </c>
    </row>
    <row r="39" spans="1:5" x14ac:dyDescent="0.25">
      <c r="A39" s="2" t="s">
        <v>26</v>
      </c>
      <c r="B39" s="2" t="s">
        <v>27</v>
      </c>
      <c r="C39" s="2" t="s">
        <v>4</v>
      </c>
      <c r="D39" s="2" t="s">
        <v>5</v>
      </c>
      <c r="E39" s="2" t="s">
        <v>43</v>
      </c>
    </row>
    <row r="40" spans="1:5" x14ac:dyDescent="0.25">
      <c r="A40" s="4" t="s">
        <v>25</v>
      </c>
      <c r="B40" s="3" t="s">
        <v>28</v>
      </c>
      <c r="C40" s="12">
        <f>C29/C$36</f>
        <v>0.54824398901131099</v>
      </c>
      <c r="D40" s="12">
        <f>D29/D$36</f>
        <v>0.74017418384657441</v>
      </c>
      <c r="E40" s="12">
        <f>E29/E$36</f>
        <v>0.9716710018356326</v>
      </c>
    </row>
    <row r="41" spans="1:5" x14ac:dyDescent="0.25">
      <c r="A41" s="4" t="s">
        <v>34</v>
      </c>
      <c r="B41" s="3" t="s">
        <v>28</v>
      </c>
      <c r="C41" s="12">
        <f t="shared" ref="C41:E47" si="2">C30/C$36</f>
        <v>5.2870867782080215E-2</v>
      </c>
      <c r="D41" s="12">
        <f t="shared" si="2"/>
        <v>0.11274457579219074</v>
      </c>
      <c r="E41" s="12">
        <f t="shared" si="2"/>
        <v>0</v>
      </c>
    </row>
    <row r="42" spans="1:5" x14ac:dyDescent="0.25">
      <c r="A42" s="4" t="s">
        <v>31</v>
      </c>
      <c r="B42" s="3" t="s">
        <v>28</v>
      </c>
      <c r="C42" s="12">
        <f t="shared" si="2"/>
        <v>0.23375199806399727</v>
      </c>
      <c r="D42" s="12">
        <f t="shared" si="2"/>
        <v>0.10070463816754505</v>
      </c>
      <c r="E42" s="12">
        <f t="shared" si="2"/>
        <v>2.048919079037835E-2</v>
      </c>
    </row>
    <row r="43" spans="1:5" x14ac:dyDescent="0.25">
      <c r="A43" s="9" t="s">
        <v>32</v>
      </c>
      <c r="B43" s="3" t="s">
        <v>28</v>
      </c>
      <c r="C43" s="12">
        <f t="shared" si="2"/>
        <v>3.0576177122131024E-2</v>
      </c>
      <c r="D43" s="12">
        <f t="shared" si="2"/>
        <v>2.7482322574849647E-2</v>
      </c>
      <c r="E43" s="12">
        <f t="shared" si="2"/>
        <v>4.6710546525166778E-3</v>
      </c>
    </row>
    <row r="44" spans="1:5" x14ac:dyDescent="0.25">
      <c r="A44" s="9" t="s">
        <v>33</v>
      </c>
      <c r="B44" s="3" t="s">
        <v>28</v>
      </c>
      <c r="C44" s="12">
        <f t="shared" si="2"/>
        <v>0.12232671535940776</v>
      </c>
      <c r="D44" s="12">
        <f t="shared" si="2"/>
        <v>1.2771281416058265E-2</v>
      </c>
      <c r="E44" s="12">
        <f t="shared" si="2"/>
        <v>0</v>
      </c>
    </row>
    <row r="45" spans="1:5" x14ac:dyDescent="0.25">
      <c r="A45" s="9" t="s">
        <v>36</v>
      </c>
      <c r="B45" s="3" t="s">
        <v>28</v>
      </c>
      <c r="C45" s="12">
        <f t="shared" si="2"/>
        <v>1.2230252661072707E-2</v>
      </c>
      <c r="D45" s="12">
        <f t="shared" si="2"/>
        <v>5.4713214542010391E-3</v>
      </c>
      <c r="E45" s="12">
        <f t="shared" si="2"/>
        <v>3.1677981994706859E-3</v>
      </c>
    </row>
    <row r="46" spans="1:5" x14ac:dyDescent="0.25">
      <c r="A46" s="9" t="s">
        <v>37</v>
      </c>
      <c r="B46" s="3" t="s">
        <v>28</v>
      </c>
      <c r="C46" s="12">
        <f t="shared" si="2"/>
        <v>0</v>
      </c>
      <c r="D46" s="12">
        <f t="shared" si="2"/>
        <v>6.5167674858082408E-4</v>
      </c>
      <c r="E46" s="12">
        <f t="shared" si="2"/>
        <v>9.5452200170321438E-7</v>
      </c>
    </row>
    <row r="47" spans="1:5" x14ac:dyDescent="0.25">
      <c r="A47" s="9" t="s">
        <v>35</v>
      </c>
      <c r="B47" s="3" t="s">
        <v>28</v>
      </c>
      <c r="C47" s="12">
        <f t="shared" si="2"/>
        <v>1</v>
      </c>
      <c r="D47" s="12">
        <f t="shared" si="2"/>
        <v>1</v>
      </c>
      <c r="E47" s="12">
        <f t="shared" si="2"/>
        <v>1</v>
      </c>
    </row>
    <row r="49" spans="1:5" x14ac:dyDescent="0.25">
      <c r="A49" s="8" t="s">
        <v>39</v>
      </c>
    </row>
    <row r="50" spans="1:5" x14ac:dyDescent="0.25">
      <c r="A50" s="2" t="s">
        <v>26</v>
      </c>
      <c r="B50" s="2" t="s">
        <v>27</v>
      </c>
      <c r="C50" s="2" t="s">
        <v>4</v>
      </c>
      <c r="D50" s="2" t="s">
        <v>5</v>
      </c>
      <c r="E50" s="2" t="s">
        <v>43</v>
      </c>
    </row>
    <row r="51" spans="1:5" x14ac:dyDescent="0.25">
      <c r="A51" s="4" t="s">
        <v>25</v>
      </c>
      <c r="B51" s="3" t="s">
        <v>28</v>
      </c>
      <c r="C51" s="4">
        <f>C29/C7*1000000</f>
        <v>103544284.50646186</v>
      </c>
      <c r="D51" s="4">
        <f>D29/D7*1000000</f>
        <v>153512486.05840388</v>
      </c>
      <c r="E51" s="4">
        <f>E29/E7*1000000</f>
        <v>552769038.37293494</v>
      </c>
    </row>
    <row r="52" spans="1:5" x14ac:dyDescent="0.25">
      <c r="A52" s="4" t="s">
        <v>34</v>
      </c>
      <c r="B52" s="3" t="s">
        <v>28</v>
      </c>
      <c r="C52" s="4">
        <f>C30/C8*1000000</f>
        <v>30774269.479630824</v>
      </c>
      <c r="D52" s="4">
        <f t="shared" ref="D52:E52" si="3">D30/D8*1000000</f>
        <v>34185330.085886426</v>
      </c>
      <c r="E52" s="4">
        <v>0</v>
      </c>
    </row>
    <row r="53" spans="1:5" x14ac:dyDescent="0.25">
      <c r="A53" s="4" t="s">
        <v>31</v>
      </c>
      <c r="B53" s="3" t="s">
        <v>28</v>
      </c>
      <c r="C53" s="4">
        <f>C31/C9*1000000</f>
        <v>31225282.290687799</v>
      </c>
      <c r="D53" s="4">
        <f t="shared" ref="D53:E53" si="4">D31/D9*1000000</f>
        <v>35776253.814913608</v>
      </c>
      <c r="E53" s="4">
        <f t="shared" si="4"/>
        <v>66084336.225394152</v>
      </c>
    </row>
    <row r="54" spans="1:5" x14ac:dyDescent="0.25">
      <c r="A54" s="9" t="s">
        <v>32</v>
      </c>
      <c r="B54" s="3" t="s">
        <v>28</v>
      </c>
      <c r="C54" s="4">
        <f>C32/C10*1000000</f>
        <v>62452994.736639902</v>
      </c>
      <c r="D54" s="4">
        <f t="shared" ref="D54:E54" si="5">D32/D10*1000000</f>
        <v>89845698.805838123</v>
      </c>
      <c r="E54" s="4">
        <f t="shared" si="5"/>
        <v>217640161.72506738</v>
      </c>
    </row>
    <row r="55" spans="1:5" x14ac:dyDescent="0.25">
      <c r="A55" s="9" t="s">
        <v>33</v>
      </c>
      <c r="B55" s="3" t="s">
        <v>28</v>
      </c>
      <c r="C55" s="4">
        <f>C33/C11*1000000</f>
        <v>15613021.402249457</v>
      </c>
      <c r="D55" s="4">
        <f t="shared" ref="D55:E55" si="6">D33/D11*1000000</f>
        <v>18338845.584128603</v>
      </c>
      <c r="E55" s="4">
        <v>0</v>
      </c>
    </row>
    <row r="56" spans="1:5" x14ac:dyDescent="0.25">
      <c r="A56" s="9" t="s">
        <v>36</v>
      </c>
      <c r="B56" s="3" t="s">
        <v>28</v>
      </c>
      <c r="C56" s="4">
        <f>C34/C12*1000000</f>
        <v>63251361.86770428</v>
      </c>
      <c r="D56" s="4">
        <f t="shared" ref="D56:E56" si="7">D34/D12*1000000</f>
        <v>80083910.891089112</v>
      </c>
      <c r="E56" s="4">
        <f t="shared" si="7"/>
        <v>140768637.53213367</v>
      </c>
    </row>
    <row r="57" spans="1:5" x14ac:dyDescent="0.25">
      <c r="A57" s="9" t="s">
        <v>37</v>
      </c>
      <c r="B57" s="3" t="s">
        <v>28</v>
      </c>
      <c r="C57" s="4">
        <v>0</v>
      </c>
      <c r="D57" s="4">
        <f t="shared" ref="D57:E57" si="8">D35/D13*1000000</f>
        <v>7594797.00433583</v>
      </c>
      <c r="E57" s="4">
        <f t="shared" si="8"/>
        <v>11000000</v>
      </c>
    </row>
    <row r="58" spans="1:5" x14ac:dyDescent="0.25">
      <c r="A58" s="9" t="s">
        <v>35</v>
      </c>
      <c r="B58" s="3" t="s">
        <v>28</v>
      </c>
      <c r="C58" s="4">
        <f>C36/C14*1000000</f>
        <v>43446813.518184826</v>
      </c>
      <c r="D58" s="4">
        <f t="shared" ref="D58:E58" si="9">D36/D14*1000000</f>
        <v>82706897.275160909</v>
      </c>
      <c r="E58" s="4">
        <f t="shared" si="9"/>
        <v>473502040.70452243</v>
      </c>
    </row>
    <row r="60" spans="1:5" x14ac:dyDescent="0.25">
      <c r="A60" s="8" t="s">
        <v>40</v>
      </c>
    </row>
    <row r="61" spans="1:5" x14ac:dyDescent="0.25">
      <c r="A61" s="2" t="s">
        <v>26</v>
      </c>
      <c r="B61" s="2" t="s">
        <v>27</v>
      </c>
      <c r="C61" s="2" t="s">
        <v>4</v>
      </c>
      <c r="D61" s="2" t="s">
        <v>5</v>
      </c>
      <c r="E61" s="2" t="s">
        <v>43</v>
      </c>
    </row>
    <row r="62" spans="1:5" x14ac:dyDescent="0.25">
      <c r="A62" s="4" t="s">
        <v>25</v>
      </c>
      <c r="B62" s="3" t="s">
        <v>28</v>
      </c>
      <c r="C62" s="12">
        <f>C51/C$51</f>
        <v>1</v>
      </c>
      <c r="D62" s="12">
        <f>D51/D$51</f>
        <v>1</v>
      </c>
      <c r="E62" s="12">
        <f>E51/E$51</f>
        <v>1</v>
      </c>
    </row>
    <row r="63" spans="1:5" x14ac:dyDescent="0.25">
      <c r="A63" s="4" t="s">
        <v>34</v>
      </c>
      <c r="B63" s="3" t="s">
        <v>28</v>
      </c>
      <c r="C63" s="12">
        <f t="shared" ref="C63:E69" si="10">C52/C$51</f>
        <v>0.29720877039534038</v>
      </c>
      <c r="D63" s="12">
        <f t="shared" si="10"/>
        <v>0.22268761951311639</v>
      </c>
      <c r="E63" s="12">
        <f t="shared" si="10"/>
        <v>0</v>
      </c>
    </row>
    <row r="64" spans="1:5" x14ac:dyDescent="0.25">
      <c r="A64" s="4" t="s">
        <v>31</v>
      </c>
      <c r="B64" s="3" t="s">
        <v>28</v>
      </c>
      <c r="C64" s="12">
        <f t="shared" si="10"/>
        <v>0.30156451840409532</v>
      </c>
      <c r="D64" s="12">
        <f t="shared" si="10"/>
        <v>0.23305110049030486</v>
      </c>
      <c r="E64" s="12">
        <f t="shared" si="10"/>
        <v>0.11955144307632014</v>
      </c>
    </row>
    <row r="65" spans="1:5" x14ac:dyDescent="0.25">
      <c r="A65" s="9" t="s">
        <v>32</v>
      </c>
      <c r="B65" s="3" t="s">
        <v>28</v>
      </c>
      <c r="C65" s="12">
        <f t="shared" si="10"/>
        <v>0.60315250652721841</v>
      </c>
      <c r="D65" s="12">
        <f t="shared" si="10"/>
        <v>0.58526639176214168</v>
      </c>
      <c r="E65" s="12">
        <f t="shared" si="10"/>
        <v>0.39372712040038821</v>
      </c>
    </row>
    <row r="66" spans="1:5" x14ac:dyDescent="0.25">
      <c r="A66" s="9" t="s">
        <v>33</v>
      </c>
      <c r="B66" s="3" t="s">
        <v>28</v>
      </c>
      <c r="C66" s="12">
        <f t="shared" si="10"/>
        <v>0.15078593161049947</v>
      </c>
      <c r="D66" s="12">
        <f t="shared" si="10"/>
        <v>0.11946158944459791</v>
      </c>
      <c r="E66" s="12">
        <f t="shared" si="10"/>
        <v>0</v>
      </c>
    </row>
    <row r="67" spans="1:5" x14ac:dyDescent="0.25">
      <c r="A67" s="9" t="s">
        <v>36</v>
      </c>
      <c r="B67" s="3" t="s">
        <v>28</v>
      </c>
      <c r="C67" s="12">
        <f t="shared" si="10"/>
        <v>0.61086289957179596</v>
      </c>
      <c r="D67" s="12">
        <f t="shared" si="10"/>
        <v>0.5216768547453603</v>
      </c>
      <c r="E67" s="12">
        <f t="shared" si="10"/>
        <v>0.25466085789913895</v>
      </c>
    </row>
    <row r="68" spans="1:5" x14ac:dyDescent="0.25">
      <c r="A68" s="9" t="s">
        <v>37</v>
      </c>
      <c r="B68" s="3" t="s">
        <v>28</v>
      </c>
      <c r="C68" s="12">
        <f t="shared" si="10"/>
        <v>0</v>
      </c>
      <c r="D68" s="12">
        <f t="shared" si="10"/>
        <v>4.9473480622588488E-2</v>
      </c>
      <c r="E68" s="12">
        <f t="shared" si="10"/>
        <v>1.9899812103040881E-2</v>
      </c>
    </row>
    <row r="69" spans="1:5" x14ac:dyDescent="0.25">
      <c r="A69" s="9" t="s">
        <v>35</v>
      </c>
      <c r="B69" s="3" t="s">
        <v>28</v>
      </c>
      <c r="C69" s="12">
        <f t="shared" si="10"/>
        <v>0.41959644344708813</v>
      </c>
      <c r="D69" s="12">
        <f t="shared" si="10"/>
        <v>0.53876332407055827</v>
      </c>
      <c r="E69" s="12">
        <f t="shared" si="10"/>
        <v>0.85660014912967375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سود و زیان</vt:lpstr>
      <vt:lpstr>تولید و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2022-10-05T20:45:12Z</dcterms:modified>
</cp:coreProperties>
</file>