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tables/table4.xml" ContentType="application/vnd.openxmlformats-officedocument.spreadsheetml.table+xml"/>
  <Override PartName="/xl/queryTables/queryTable5.xml" ContentType="application/vnd.openxmlformats-officedocument.spreadsheetml.queryTable+xml"/>
  <Override PartName="/xl/tables/table5.xml" ContentType="application/vnd.openxmlformats-officedocument.spreadsheetml.table+xml"/>
  <Override PartName="/xl/queryTables/queryTable6.xml" ContentType="application/vnd.openxmlformats-officedocument.spreadsheetml.queryTable+xml"/>
  <Override PartName="/xl/tables/table6.xml" ContentType="application/vnd.openxmlformats-officedocument.spreadsheetml.table+xml"/>
  <Override PartName="/xl/queryTables/queryTable7.xml" ContentType="application/vnd.openxmlformats-officedocument.spreadsheetml.queryTable+xml"/>
  <Override PartName="/xl/tables/table7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aibhav Yadav\Data Analyst\Project\Value at Risk w Excel\"/>
    </mc:Choice>
  </mc:AlternateContent>
  <xr:revisionPtr revIDLastSave="0" documentId="13_ncr:1_{E8401844-7505-44BC-A012-9EE54202A72C}" xr6:coauthVersionLast="47" xr6:coauthVersionMax="47" xr10:uidLastSave="{00000000-0000-0000-0000-000000000000}"/>
  <bookViews>
    <workbookView xWindow="-120" yWindow="-120" windowWidth="20730" windowHeight="11310" tabRatio="787" activeTab="12" xr2:uid="{00000000-000D-0000-FFFF-FFFF00000000}"/>
  </bookViews>
  <sheets>
    <sheet name="Merged_data" sheetId="17" r:id="rId1"/>
    <sheet name="Merge1" sheetId="16" state="hidden" r:id="rId2"/>
    <sheet name="AAPL_US" sheetId="10" state="hidden" r:id="rId3"/>
    <sheet name="XAUUSD" sheetId="11" state="hidden" r:id="rId4"/>
    <sheet name="BTCUSD" sheetId="12" state="hidden" r:id="rId5"/>
    <sheet name="BTC_tbl" sheetId="4" state="hidden" r:id="rId6"/>
    <sheet name="Gold_tbl" sheetId="3" state="hidden" r:id="rId7"/>
    <sheet name="Sheet1" sheetId="13" state="hidden" r:id="rId8"/>
    <sheet name="AAPL_tbl" sheetId="2" state="hidden" r:id="rId9"/>
    <sheet name="Historical" sheetId="6" r:id="rId10"/>
    <sheet name="Parametric" sheetId="7" r:id="rId11"/>
    <sheet name="Monte_Carlo" sheetId="9" r:id="rId12"/>
    <sheet name="Kupeic Test" sheetId="8" r:id="rId13"/>
    <sheet name="Charts" sheetId="14" state="hidden" r:id="rId14"/>
  </sheets>
  <definedNames>
    <definedName name="ExternalData_1" localSheetId="8" hidden="1">AAPL_tbl!$A$1:$B$251</definedName>
    <definedName name="ExternalData_2" localSheetId="6" hidden="1">Gold_tbl!$A$1:$B$251</definedName>
    <definedName name="ExternalData_3" localSheetId="5" hidden="1">BTC_tbl!$A$1:$B$251</definedName>
    <definedName name="ExternalData_4" localSheetId="2" hidden="1">AAPL_US!$A$1:$B$252</definedName>
    <definedName name="ExternalData_5" localSheetId="1">Merge1!$A$1</definedName>
    <definedName name="ExternalData_5" localSheetId="3" hidden="1">XAUUSD!$A$1:$B$260</definedName>
    <definedName name="ExternalData_6" localSheetId="4" hidden="1">BTCUSD!$A$1:$B$260</definedName>
    <definedName name="ExternalData_6" localSheetId="0" hidden="1">Merged_data!$A$1:$D$252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3" i="8"/>
  <c r="W18" i="9"/>
  <c r="V18" i="9"/>
  <c r="U18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3" i="9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3" i="7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3" i="6"/>
  <c r="C2" i="12" l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E5" i="8" l="1"/>
  <c r="F5" i="8" s="1"/>
  <c r="E9" i="8"/>
  <c r="F9" i="8" s="1"/>
  <c r="E17" i="8"/>
  <c r="F17" i="8" s="1"/>
  <c r="E21" i="8"/>
  <c r="F21" i="8" s="1"/>
  <c r="E25" i="8"/>
  <c r="F25" i="8" s="1"/>
  <c r="E29" i="8"/>
  <c r="F29" i="8" s="1"/>
  <c r="E33" i="8"/>
  <c r="F33" i="8" s="1"/>
  <c r="E37" i="8"/>
  <c r="F37" i="8" s="1"/>
  <c r="E45" i="8"/>
  <c r="F45" i="8" s="1"/>
  <c r="E49" i="8"/>
  <c r="F49" i="8" s="1"/>
  <c r="E53" i="8"/>
  <c r="F53" i="8" s="1"/>
  <c r="E57" i="8"/>
  <c r="F57" i="8" s="1"/>
  <c r="E65" i="8"/>
  <c r="F65" i="8" s="1"/>
  <c r="E69" i="8"/>
  <c r="F69" i="8" s="1"/>
  <c r="E77" i="8"/>
  <c r="F77" i="8" s="1"/>
  <c r="E81" i="8"/>
  <c r="F81" i="8" s="1"/>
  <c r="E85" i="8"/>
  <c r="F85" i="8" s="1"/>
  <c r="E89" i="8"/>
  <c r="F89" i="8" s="1"/>
  <c r="E97" i="8"/>
  <c r="F97" i="8" s="1"/>
  <c r="E101" i="8"/>
  <c r="F101" i="8" s="1"/>
  <c r="E109" i="8"/>
  <c r="F109" i="8" s="1"/>
  <c r="E113" i="8"/>
  <c r="F113" i="8" s="1"/>
  <c r="E117" i="8"/>
  <c r="F117" i="8" s="1"/>
  <c r="E121" i="8"/>
  <c r="F121" i="8" s="1"/>
  <c r="E129" i="8"/>
  <c r="F129" i="8" s="1"/>
  <c r="E133" i="8"/>
  <c r="F133" i="8" s="1"/>
  <c r="E141" i="8"/>
  <c r="F141" i="8" s="1"/>
  <c r="E145" i="8"/>
  <c r="F145" i="8" s="1"/>
  <c r="E149" i="8"/>
  <c r="F149" i="8" s="1"/>
  <c r="E153" i="8"/>
  <c r="F153" i="8" s="1"/>
  <c r="E161" i="8"/>
  <c r="F161" i="8" s="1"/>
  <c r="E165" i="8"/>
  <c r="F165" i="8" s="1"/>
  <c r="E173" i="8"/>
  <c r="F173" i="8" s="1"/>
  <c r="E177" i="8"/>
  <c r="F177" i="8" s="1"/>
  <c r="E181" i="8"/>
  <c r="F181" i="8" s="1"/>
  <c r="E185" i="8"/>
  <c r="F185" i="8" s="1"/>
  <c r="E193" i="8"/>
  <c r="F193" i="8" s="1"/>
  <c r="E197" i="8"/>
  <c r="F197" i="8" s="1"/>
  <c r="E205" i="8"/>
  <c r="F205" i="8" s="1"/>
  <c r="E209" i="8"/>
  <c r="F209" i="8" s="1"/>
  <c r="E213" i="8"/>
  <c r="F213" i="8" s="1"/>
  <c r="E217" i="8"/>
  <c r="F217" i="8" s="1"/>
  <c r="E225" i="8"/>
  <c r="F225" i="8" s="1"/>
  <c r="E229" i="8"/>
  <c r="F229" i="8" s="1"/>
  <c r="E237" i="8"/>
  <c r="F237" i="8" s="1"/>
  <c r="E241" i="8"/>
  <c r="F241" i="8" s="1"/>
  <c r="E245" i="8"/>
  <c r="F245" i="8" s="1"/>
  <c r="E249" i="8"/>
  <c r="F249" i="8" s="1"/>
  <c r="D21" i="7"/>
  <c r="E8" i="8"/>
  <c r="F8" i="8" s="1"/>
  <c r="E13" i="8"/>
  <c r="F13" i="8" s="1"/>
  <c r="E16" i="8"/>
  <c r="F16" i="8" s="1"/>
  <c r="E22" i="8"/>
  <c r="F22" i="8" s="1"/>
  <c r="E24" i="8"/>
  <c r="F24" i="8" s="1"/>
  <c r="E32" i="8"/>
  <c r="F32" i="8" s="1"/>
  <c r="E40" i="8"/>
  <c r="F40" i="8" s="1"/>
  <c r="E41" i="8"/>
  <c r="F41" i="8" s="1"/>
  <c r="E48" i="8"/>
  <c r="F48" i="8" s="1"/>
  <c r="E52" i="8"/>
  <c r="F52" i="8" s="1"/>
  <c r="E60" i="8"/>
  <c r="F60" i="8" s="1"/>
  <c r="E61" i="8"/>
  <c r="F61" i="8" s="1"/>
  <c r="E68" i="8"/>
  <c r="F68" i="8" s="1"/>
  <c r="E73" i="8"/>
  <c r="F73" i="8" s="1"/>
  <c r="E76" i="8"/>
  <c r="F76" i="8" s="1"/>
  <c r="E84" i="8"/>
  <c r="F84" i="8" s="1"/>
  <c r="E92" i="8"/>
  <c r="F92" i="8" s="1"/>
  <c r="E93" i="8"/>
  <c r="F93" i="8" s="1"/>
  <c r="E100" i="8"/>
  <c r="F100" i="8" s="1"/>
  <c r="E105" i="8"/>
  <c r="F105" i="8" s="1"/>
  <c r="E108" i="8"/>
  <c r="F108" i="8" s="1"/>
  <c r="E116" i="8"/>
  <c r="F116" i="8" s="1"/>
  <c r="E124" i="8"/>
  <c r="F124" i="8" s="1"/>
  <c r="E125" i="8"/>
  <c r="F125" i="8" s="1"/>
  <c r="E132" i="8"/>
  <c r="F132" i="8" s="1"/>
  <c r="E137" i="8"/>
  <c r="F137" i="8" s="1"/>
  <c r="E140" i="8"/>
  <c r="F140" i="8" s="1"/>
  <c r="E148" i="8"/>
  <c r="F148" i="8" s="1"/>
  <c r="E156" i="8"/>
  <c r="F156" i="8" s="1"/>
  <c r="E157" i="8"/>
  <c r="F157" i="8" s="1"/>
  <c r="E164" i="8"/>
  <c r="F164" i="8" s="1"/>
  <c r="E169" i="8"/>
  <c r="F169" i="8" s="1"/>
  <c r="E172" i="8"/>
  <c r="F172" i="8" s="1"/>
  <c r="E180" i="8"/>
  <c r="F180" i="8" s="1"/>
  <c r="E188" i="8"/>
  <c r="F188" i="8" s="1"/>
  <c r="E189" i="8"/>
  <c r="F189" i="8" s="1"/>
  <c r="E196" i="8"/>
  <c r="F196" i="8" s="1"/>
  <c r="E201" i="8"/>
  <c r="F201" i="8" s="1"/>
  <c r="E204" i="8"/>
  <c r="F204" i="8" s="1"/>
  <c r="E212" i="8"/>
  <c r="F212" i="8" s="1"/>
  <c r="E220" i="8"/>
  <c r="F220" i="8" s="1"/>
  <c r="E221" i="8"/>
  <c r="F221" i="8" s="1"/>
  <c r="E228" i="8"/>
  <c r="F228" i="8" s="1"/>
  <c r="E233" i="8"/>
  <c r="F233" i="8" s="1"/>
  <c r="E236" i="8"/>
  <c r="F236" i="8" s="1"/>
  <c r="E244" i="8"/>
  <c r="F244" i="8" s="1"/>
  <c r="D101" i="7"/>
  <c r="V16" i="9"/>
  <c r="W16" i="9" s="1"/>
  <c r="U11" i="9"/>
  <c r="U13" i="9" s="1"/>
  <c r="E3" i="9"/>
  <c r="D245" i="7" l="1"/>
  <c r="D237" i="7"/>
  <c r="D229" i="7"/>
  <c r="D221" i="7"/>
  <c r="D213" i="7"/>
  <c r="D205" i="7"/>
  <c r="D197" i="7"/>
  <c r="D189" i="7"/>
  <c r="D181" i="7"/>
  <c r="D173" i="7"/>
  <c r="D165" i="7"/>
  <c r="D157" i="7"/>
  <c r="D149" i="7"/>
  <c r="D141" i="7"/>
  <c r="D133" i="7"/>
  <c r="D125" i="7"/>
  <c r="D117" i="7"/>
  <c r="D109" i="7"/>
  <c r="D93" i="7"/>
  <c r="D85" i="7"/>
  <c r="D77" i="7"/>
  <c r="D65" i="7"/>
  <c r="D57" i="7"/>
  <c r="D53" i="7"/>
  <c r="D45" i="7"/>
  <c r="D37" i="7"/>
  <c r="D29" i="7"/>
  <c r="D9" i="7"/>
  <c r="E246" i="8"/>
  <c r="F246" i="8" s="1"/>
  <c r="E234" i="8"/>
  <c r="F234" i="8" s="1"/>
  <c r="E214" i="8"/>
  <c r="F214" i="8" s="1"/>
  <c r="E202" i="8"/>
  <c r="F202" i="8" s="1"/>
  <c r="E182" i="8"/>
  <c r="F182" i="8" s="1"/>
  <c r="E170" i="8"/>
  <c r="F170" i="8" s="1"/>
  <c r="E150" i="8"/>
  <c r="F150" i="8" s="1"/>
  <c r="E138" i="8"/>
  <c r="F138" i="8" s="1"/>
  <c r="E118" i="8"/>
  <c r="F118" i="8" s="1"/>
  <c r="E106" i="8"/>
  <c r="F106" i="8" s="1"/>
  <c r="E86" i="8"/>
  <c r="F86" i="8" s="1"/>
  <c r="E74" i="8"/>
  <c r="F74" i="8" s="1"/>
  <c r="E54" i="8"/>
  <c r="F54" i="8" s="1"/>
  <c r="E34" i="8"/>
  <c r="F34" i="8" s="1"/>
  <c r="D4" i="7"/>
  <c r="E250" i="8"/>
  <c r="F250" i="8" s="1"/>
  <c r="E242" i="8"/>
  <c r="F242" i="8" s="1"/>
  <c r="E238" i="8"/>
  <c r="F238" i="8" s="1"/>
  <c r="E230" i="8"/>
  <c r="F230" i="8" s="1"/>
  <c r="E226" i="8"/>
  <c r="F226" i="8" s="1"/>
  <c r="E222" i="8"/>
  <c r="F222" i="8" s="1"/>
  <c r="E218" i="8"/>
  <c r="F218" i="8" s="1"/>
  <c r="E210" i="8"/>
  <c r="F210" i="8" s="1"/>
  <c r="E206" i="8"/>
  <c r="F206" i="8" s="1"/>
  <c r="E198" i="8"/>
  <c r="F198" i="8" s="1"/>
  <c r="E194" i="8"/>
  <c r="F194" i="8" s="1"/>
  <c r="E190" i="8"/>
  <c r="F190" i="8" s="1"/>
  <c r="E186" i="8"/>
  <c r="F186" i="8" s="1"/>
  <c r="E178" i="8"/>
  <c r="F178" i="8" s="1"/>
  <c r="E174" i="8"/>
  <c r="F174" i="8" s="1"/>
  <c r="E166" i="8"/>
  <c r="F166" i="8" s="1"/>
  <c r="E162" i="8"/>
  <c r="F162" i="8" s="1"/>
  <c r="E158" i="8"/>
  <c r="F158" i="8" s="1"/>
  <c r="E154" i="8"/>
  <c r="F154" i="8" s="1"/>
  <c r="E146" i="8"/>
  <c r="F146" i="8" s="1"/>
  <c r="E142" i="8"/>
  <c r="F142" i="8" s="1"/>
  <c r="E134" i="8"/>
  <c r="F134" i="8" s="1"/>
  <c r="E130" i="8"/>
  <c r="F130" i="8" s="1"/>
  <c r="E126" i="8"/>
  <c r="F126" i="8" s="1"/>
  <c r="E122" i="8"/>
  <c r="F122" i="8" s="1"/>
  <c r="E114" i="8"/>
  <c r="F114" i="8" s="1"/>
  <c r="E110" i="8"/>
  <c r="F110" i="8" s="1"/>
  <c r="E102" i="8"/>
  <c r="F102" i="8" s="1"/>
  <c r="E98" i="8"/>
  <c r="F98" i="8" s="1"/>
  <c r="E94" i="8"/>
  <c r="F94" i="8" s="1"/>
  <c r="E90" i="8"/>
  <c r="F90" i="8" s="1"/>
  <c r="E82" i="8"/>
  <c r="F82" i="8" s="1"/>
  <c r="E78" i="8"/>
  <c r="F78" i="8" s="1"/>
  <c r="E70" i="8"/>
  <c r="F70" i="8" s="1"/>
  <c r="E66" i="8"/>
  <c r="F66" i="8" s="1"/>
  <c r="E62" i="8"/>
  <c r="F62" i="8" s="1"/>
  <c r="E58" i="8"/>
  <c r="F58" i="8" s="1"/>
  <c r="E46" i="8"/>
  <c r="F46" i="8" s="1"/>
  <c r="E42" i="8"/>
  <c r="F42" i="8" s="1"/>
  <c r="E38" i="8"/>
  <c r="F38" i="8" s="1"/>
  <c r="E30" i="8"/>
  <c r="F30" i="8" s="1"/>
  <c r="E26" i="8"/>
  <c r="F26" i="8" s="1"/>
  <c r="E18" i="8"/>
  <c r="F18" i="8" s="1"/>
  <c r="E14" i="8"/>
  <c r="F14" i="8" s="1"/>
  <c r="E10" i="8"/>
  <c r="F10" i="8" s="1"/>
  <c r="E6" i="8"/>
  <c r="F6" i="8" s="1"/>
  <c r="D249" i="7"/>
  <c r="D241" i="7"/>
  <c r="D233" i="7"/>
  <c r="D225" i="7"/>
  <c r="D217" i="7"/>
  <c r="D209" i="7"/>
  <c r="D201" i="7"/>
  <c r="D193" i="7"/>
  <c r="D185" i="7"/>
  <c r="D177" i="7"/>
  <c r="D169" i="7"/>
  <c r="D161" i="7"/>
  <c r="D153" i="7"/>
  <c r="D145" i="7"/>
  <c r="D137" i="7"/>
  <c r="D129" i="7"/>
  <c r="D121" i="7"/>
  <c r="D113" i="7"/>
  <c r="D105" i="7"/>
  <c r="D97" i="7"/>
  <c r="D89" i="7"/>
  <c r="D81" i="7"/>
  <c r="D73" i="7"/>
  <c r="D69" i="7"/>
  <c r="D61" i="7"/>
  <c r="D49" i="7"/>
  <c r="D41" i="7"/>
  <c r="D33" i="7"/>
  <c r="D25" i="7"/>
  <c r="D17" i="7"/>
  <c r="D13" i="7"/>
  <c r="D5" i="7"/>
  <c r="D248" i="7"/>
  <c r="D244" i="7"/>
  <c r="D240" i="7"/>
  <c r="D236" i="7"/>
  <c r="D232" i="7"/>
  <c r="D228" i="7"/>
  <c r="D224" i="7"/>
  <c r="D220" i="7"/>
  <c r="D216" i="7"/>
  <c r="D212" i="7"/>
  <c r="D208" i="7"/>
  <c r="D204" i="7"/>
  <c r="D200" i="7"/>
  <c r="D196" i="7"/>
  <c r="D192" i="7"/>
  <c r="D188" i="7"/>
  <c r="D184" i="7"/>
  <c r="D180" i="7"/>
  <c r="D176" i="7"/>
  <c r="D172" i="7"/>
  <c r="D168" i="7"/>
  <c r="D164" i="7"/>
  <c r="D160" i="7"/>
  <c r="D156" i="7"/>
  <c r="D152" i="7"/>
  <c r="E248" i="8"/>
  <c r="F248" i="8" s="1"/>
  <c r="E240" i="8"/>
  <c r="F240" i="8" s="1"/>
  <c r="E232" i="8"/>
  <c r="F232" i="8" s="1"/>
  <c r="E224" i="8"/>
  <c r="F224" i="8" s="1"/>
  <c r="E216" i="8"/>
  <c r="F216" i="8" s="1"/>
  <c r="E208" i="8"/>
  <c r="F208" i="8" s="1"/>
  <c r="E200" i="8"/>
  <c r="F200" i="8" s="1"/>
  <c r="E192" i="8"/>
  <c r="F192" i="8" s="1"/>
  <c r="E184" i="8"/>
  <c r="F184" i="8" s="1"/>
  <c r="E176" i="8"/>
  <c r="F176" i="8" s="1"/>
  <c r="E168" i="8"/>
  <c r="F168" i="8" s="1"/>
  <c r="E160" i="8"/>
  <c r="F160" i="8" s="1"/>
  <c r="E152" i="8"/>
  <c r="F152" i="8" s="1"/>
  <c r="E144" i="8"/>
  <c r="F144" i="8" s="1"/>
  <c r="E136" i="8"/>
  <c r="F136" i="8" s="1"/>
  <c r="E128" i="8"/>
  <c r="F128" i="8" s="1"/>
  <c r="E120" i="8"/>
  <c r="F120" i="8" s="1"/>
  <c r="E112" i="8"/>
  <c r="F112" i="8" s="1"/>
  <c r="E104" i="8"/>
  <c r="F104" i="8" s="1"/>
  <c r="E96" i="8"/>
  <c r="F96" i="8" s="1"/>
  <c r="E88" i="8"/>
  <c r="F88" i="8" s="1"/>
  <c r="E80" i="8"/>
  <c r="F80" i="8" s="1"/>
  <c r="E72" i="8"/>
  <c r="F72" i="8" s="1"/>
  <c r="E64" i="8"/>
  <c r="F64" i="8" s="1"/>
  <c r="E56" i="8"/>
  <c r="F56" i="8" s="1"/>
  <c r="E44" i="8"/>
  <c r="F44" i="8" s="1"/>
  <c r="E36" i="8"/>
  <c r="F36" i="8" s="1"/>
  <c r="E28" i="8"/>
  <c r="F28" i="8" s="1"/>
  <c r="E20" i="8"/>
  <c r="F20" i="8" s="1"/>
  <c r="E12" i="8"/>
  <c r="F12" i="8" s="1"/>
  <c r="E4" i="8"/>
  <c r="F4" i="8" s="1"/>
  <c r="D148" i="7"/>
  <c r="D144" i="7"/>
  <c r="D140" i="7"/>
  <c r="D136" i="7"/>
  <c r="D132" i="7"/>
  <c r="D128" i="7"/>
  <c r="D124" i="7"/>
  <c r="D120" i="7"/>
  <c r="D116" i="7"/>
  <c r="D112" i="7"/>
  <c r="D108" i="7"/>
  <c r="D104" i="7"/>
  <c r="D100" i="7"/>
  <c r="D96" i="7"/>
  <c r="D92" i="7"/>
  <c r="D88" i="7"/>
  <c r="D84" i="7"/>
  <c r="D80" i="7"/>
  <c r="D76" i="7"/>
  <c r="D72" i="7"/>
  <c r="D68" i="7"/>
  <c r="D36" i="7"/>
  <c r="D250" i="7"/>
  <c r="D242" i="7"/>
  <c r="D234" i="7"/>
  <c r="D226" i="7"/>
  <c r="D218" i="7"/>
  <c r="D214" i="7"/>
  <c r="D210" i="7"/>
  <c r="D206" i="7"/>
  <c r="D198" i="7"/>
  <c r="D194" i="7"/>
  <c r="D190" i="7"/>
  <c r="D186" i="7"/>
  <c r="D182" i="7"/>
  <c r="D178" i="7"/>
  <c r="D174" i="7"/>
  <c r="D170" i="7"/>
  <c r="D166" i="7"/>
  <c r="D162" i="7"/>
  <c r="D158" i="7"/>
  <c r="D154" i="7"/>
  <c r="D150" i="7"/>
  <c r="D146" i="7"/>
  <c r="D142" i="7"/>
  <c r="D138" i="7"/>
  <c r="D134" i="7"/>
  <c r="D130" i="7"/>
  <c r="D126" i="7"/>
  <c r="D122" i="7"/>
  <c r="D118" i="7"/>
  <c r="D114" i="7"/>
  <c r="D110" i="7"/>
  <c r="D106" i="7"/>
  <c r="D102" i="7"/>
  <c r="D98" i="7"/>
  <c r="D94" i="7"/>
  <c r="D90" i="7"/>
  <c r="D86" i="7"/>
  <c r="D82" i="7"/>
  <c r="D78" i="7"/>
  <c r="D74" i="7"/>
  <c r="D70" i="7"/>
  <c r="D66" i="7"/>
  <c r="D62" i="7"/>
  <c r="D58" i="7"/>
  <c r="D54" i="7"/>
  <c r="D50" i="7"/>
  <c r="D46" i="7"/>
  <c r="D42" i="7"/>
  <c r="D38" i="7"/>
  <c r="D34" i="7"/>
  <c r="D30" i="7"/>
  <c r="D26" i="7"/>
  <c r="D22" i="7"/>
  <c r="D18" i="7"/>
  <c r="D14" i="7"/>
  <c r="D10" i="7"/>
  <c r="D6" i="7"/>
  <c r="D246" i="7"/>
  <c r="D238" i="7"/>
  <c r="D230" i="7"/>
  <c r="D222" i="7"/>
  <c r="D202" i="7"/>
  <c r="E251" i="8"/>
  <c r="F251" i="8" s="1"/>
  <c r="E247" i="8"/>
  <c r="F247" i="8" s="1"/>
  <c r="E243" i="8"/>
  <c r="F243" i="8" s="1"/>
  <c r="E239" i="8"/>
  <c r="F239" i="8" s="1"/>
  <c r="E235" i="8"/>
  <c r="F235" i="8" s="1"/>
  <c r="E231" i="8"/>
  <c r="F231" i="8" s="1"/>
  <c r="E227" i="8"/>
  <c r="F227" i="8" s="1"/>
  <c r="E223" i="8"/>
  <c r="F223" i="8" s="1"/>
  <c r="E219" i="8"/>
  <c r="F219" i="8" s="1"/>
  <c r="E215" i="8"/>
  <c r="F215" i="8" s="1"/>
  <c r="E211" i="8"/>
  <c r="F211" i="8" s="1"/>
  <c r="E207" i="8"/>
  <c r="F207" i="8" s="1"/>
  <c r="E203" i="8"/>
  <c r="F203" i="8" s="1"/>
  <c r="E199" i="8"/>
  <c r="F199" i="8" s="1"/>
  <c r="E195" i="8"/>
  <c r="F195" i="8" s="1"/>
  <c r="E191" i="8"/>
  <c r="F191" i="8" s="1"/>
  <c r="E187" i="8"/>
  <c r="F187" i="8" s="1"/>
  <c r="E183" i="8"/>
  <c r="F183" i="8" s="1"/>
  <c r="E179" i="8"/>
  <c r="F179" i="8" s="1"/>
  <c r="E175" i="8"/>
  <c r="F175" i="8" s="1"/>
  <c r="E171" i="8"/>
  <c r="F171" i="8" s="1"/>
  <c r="E167" i="8"/>
  <c r="F167" i="8" s="1"/>
  <c r="E163" i="8"/>
  <c r="F163" i="8" s="1"/>
  <c r="E159" i="8"/>
  <c r="F159" i="8" s="1"/>
  <c r="E155" i="8"/>
  <c r="F155" i="8" s="1"/>
  <c r="E151" i="8"/>
  <c r="F151" i="8" s="1"/>
  <c r="E147" i="8"/>
  <c r="F147" i="8" s="1"/>
  <c r="E143" i="8"/>
  <c r="F143" i="8" s="1"/>
  <c r="E139" i="8"/>
  <c r="F139" i="8" s="1"/>
  <c r="E135" i="8"/>
  <c r="F135" i="8" s="1"/>
  <c r="E131" i="8"/>
  <c r="F131" i="8" s="1"/>
  <c r="E127" i="8"/>
  <c r="F127" i="8" s="1"/>
  <c r="E123" i="8"/>
  <c r="F123" i="8" s="1"/>
  <c r="E119" i="8"/>
  <c r="F119" i="8" s="1"/>
  <c r="E115" i="8"/>
  <c r="F115" i="8" s="1"/>
  <c r="E111" i="8"/>
  <c r="F111" i="8" s="1"/>
  <c r="E107" i="8"/>
  <c r="F107" i="8" s="1"/>
  <c r="E103" i="8"/>
  <c r="F103" i="8" s="1"/>
  <c r="E99" i="8"/>
  <c r="F99" i="8" s="1"/>
  <c r="E95" i="8"/>
  <c r="F95" i="8" s="1"/>
  <c r="E91" i="8"/>
  <c r="F91" i="8" s="1"/>
  <c r="E87" i="8"/>
  <c r="F87" i="8" s="1"/>
  <c r="E83" i="8"/>
  <c r="F83" i="8" s="1"/>
  <c r="E79" i="8"/>
  <c r="F79" i="8" s="1"/>
  <c r="E75" i="8"/>
  <c r="F75" i="8" s="1"/>
  <c r="E71" i="8"/>
  <c r="F71" i="8" s="1"/>
  <c r="E67" i="8"/>
  <c r="F67" i="8" s="1"/>
  <c r="E63" i="8"/>
  <c r="F63" i="8" s="1"/>
  <c r="E59" i="8"/>
  <c r="F59" i="8" s="1"/>
  <c r="E55" i="8"/>
  <c r="F55" i="8" s="1"/>
  <c r="E51" i="8"/>
  <c r="F51" i="8" s="1"/>
  <c r="E47" i="8"/>
  <c r="F47" i="8" s="1"/>
  <c r="E43" i="8"/>
  <c r="F43" i="8" s="1"/>
  <c r="E39" i="8"/>
  <c r="F39" i="8" s="1"/>
  <c r="E35" i="8"/>
  <c r="F35" i="8" s="1"/>
  <c r="E31" i="8"/>
  <c r="F31" i="8" s="1"/>
  <c r="E27" i="8"/>
  <c r="F27" i="8" s="1"/>
  <c r="E23" i="8"/>
  <c r="F23" i="8" s="1"/>
  <c r="E19" i="8"/>
  <c r="F19" i="8" s="1"/>
  <c r="E15" i="8"/>
  <c r="F15" i="8" s="1"/>
  <c r="E11" i="8"/>
  <c r="F11" i="8" s="1"/>
  <c r="E7" i="8"/>
  <c r="F7" i="8" s="1"/>
  <c r="D60" i="7"/>
  <c r="D16" i="7"/>
  <c r="D64" i="7"/>
  <c r="D56" i="7"/>
  <c r="D52" i="7"/>
  <c r="D48" i="7"/>
  <c r="D44" i="7"/>
  <c r="D40" i="7"/>
  <c r="D32" i="7"/>
  <c r="E50" i="8"/>
  <c r="F50" i="8" s="1"/>
  <c r="D24" i="7"/>
  <c r="D20" i="7"/>
  <c r="D28" i="7"/>
  <c r="D12" i="7"/>
  <c r="D8" i="7"/>
  <c r="D51" i="7"/>
  <c r="D47" i="7"/>
  <c r="D43" i="7"/>
  <c r="D39" i="7"/>
  <c r="D35" i="7"/>
  <c r="D251" i="7"/>
  <c r="D247" i="7"/>
  <c r="D243" i="7"/>
  <c r="D239" i="7"/>
  <c r="D235" i="7"/>
  <c r="D231" i="7"/>
  <c r="D227" i="7"/>
  <c r="D223" i="7"/>
  <c r="D219" i="7"/>
  <c r="D215" i="7"/>
  <c r="D211" i="7"/>
  <c r="D207" i="7"/>
  <c r="D203" i="7"/>
  <c r="D199" i="7"/>
  <c r="D195" i="7"/>
  <c r="D191" i="7"/>
  <c r="D187" i="7"/>
  <c r="D183" i="7"/>
  <c r="D179" i="7"/>
  <c r="D175" i="7"/>
  <c r="D171" i="7"/>
  <c r="D167" i="7"/>
  <c r="D163" i="7"/>
  <c r="D159" i="7"/>
  <c r="D155" i="7"/>
  <c r="D151" i="7"/>
  <c r="D147" i="7"/>
  <c r="D143" i="7"/>
  <c r="D139" i="7"/>
  <c r="D135" i="7"/>
  <c r="D131" i="7"/>
  <c r="D127" i="7"/>
  <c r="D123" i="7"/>
  <c r="D119" i="7"/>
  <c r="D115" i="7"/>
  <c r="D111" i="7"/>
  <c r="D107" i="7"/>
  <c r="D103" i="7"/>
  <c r="D99" i="7"/>
  <c r="D95" i="7"/>
  <c r="D91" i="7"/>
  <c r="D87" i="7"/>
  <c r="D83" i="7"/>
  <c r="D79" i="7"/>
  <c r="D75" i="7"/>
  <c r="D71" i="7"/>
  <c r="D67" i="7"/>
  <c r="D63" i="7"/>
  <c r="D59" i="7"/>
  <c r="D55" i="7"/>
  <c r="D31" i="7"/>
  <c r="D27" i="7"/>
  <c r="D23" i="7"/>
  <c r="D19" i="7"/>
  <c r="D15" i="7"/>
  <c r="D11" i="7"/>
  <c r="D7" i="7"/>
  <c r="U17" i="9"/>
  <c r="V17" i="9"/>
  <c r="W17" i="9"/>
  <c r="U12" i="9"/>
  <c r="V12" i="9" s="1"/>
  <c r="W7" i="9"/>
  <c r="W6" i="9"/>
  <c r="V6" i="9"/>
  <c r="D9" i="9"/>
  <c r="D13" i="9"/>
  <c r="D17" i="9"/>
  <c r="D25" i="9"/>
  <c r="D29" i="9"/>
  <c r="D33" i="9"/>
  <c r="D41" i="9"/>
  <c r="D45" i="9"/>
  <c r="D49" i="9"/>
  <c r="D57" i="9"/>
  <c r="D61" i="9"/>
  <c r="D65" i="9"/>
  <c r="D73" i="9"/>
  <c r="D77" i="9"/>
  <c r="D81" i="9"/>
  <c r="D89" i="9"/>
  <c r="D93" i="9"/>
  <c r="D97" i="9"/>
  <c r="D105" i="9"/>
  <c r="D109" i="9"/>
  <c r="D113" i="9"/>
  <c r="D121" i="9"/>
  <c r="D125" i="9"/>
  <c r="D129" i="9"/>
  <c r="D137" i="9"/>
  <c r="D141" i="9"/>
  <c r="D145" i="9"/>
  <c r="D153" i="9"/>
  <c r="D157" i="9"/>
  <c r="D161" i="9"/>
  <c r="D169" i="9"/>
  <c r="D173" i="9"/>
  <c r="D177" i="9"/>
  <c r="D185" i="9"/>
  <c r="D189" i="9"/>
  <c r="D193" i="9"/>
  <c r="D201" i="9"/>
  <c r="D205" i="9"/>
  <c r="D209" i="9"/>
  <c r="D217" i="9"/>
  <c r="D221" i="9"/>
  <c r="D225" i="9"/>
  <c r="D233" i="9"/>
  <c r="D237" i="9"/>
  <c r="D241" i="9"/>
  <c r="D249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D5" i="9"/>
  <c r="D16" i="9"/>
  <c r="D21" i="9"/>
  <c r="D32" i="9"/>
  <c r="D37" i="9"/>
  <c r="D42" i="9"/>
  <c r="D48" i="9"/>
  <c r="D53" i="9"/>
  <c r="D58" i="9"/>
  <c r="D64" i="9"/>
  <c r="D69" i="9"/>
  <c r="D80" i="9"/>
  <c r="D85" i="9"/>
  <c r="D96" i="9"/>
  <c r="D101" i="9"/>
  <c r="D106" i="9"/>
  <c r="D112" i="9"/>
  <c r="D117" i="9"/>
  <c r="D122" i="9"/>
  <c r="D128" i="9"/>
  <c r="D133" i="9"/>
  <c r="D144" i="9"/>
  <c r="D149" i="9"/>
  <c r="D160" i="9"/>
  <c r="D165" i="9"/>
  <c r="D170" i="9"/>
  <c r="D176" i="9"/>
  <c r="D181" i="9"/>
  <c r="D186" i="9"/>
  <c r="D192" i="9"/>
  <c r="D197" i="9"/>
  <c r="D208" i="9"/>
  <c r="D213" i="9"/>
  <c r="D224" i="9"/>
  <c r="D229" i="9"/>
  <c r="D234" i="9"/>
  <c r="D240" i="9"/>
  <c r="D245" i="9"/>
  <c r="D250" i="9"/>
  <c r="A2" i="8" a="1"/>
  <c r="A2" i="8" s="1"/>
  <c r="I20" i="7"/>
  <c r="J20" i="7" s="1"/>
  <c r="J15" i="6"/>
  <c r="I15" i="6"/>
  <c r="U25" i="9" s="1"/>
  <c r="V25" i="9" s="1"/>
  <c r="J19" i="7"/>
  <c r="I19" i="7"/>
  <c r="K9" i="7"/>
  <c r="K8" i="7"/>
  <c r="J8" i="7"/>
  <c r="V13" i="9" l="1"/>
  <c r="W13" i="9" s="1"/>
  <c r="D26" i="9"/>
  <c r="D218" i="9"/>
  <c r="D202" i="9"/>
  <c r="D154" i="9"/>
  <c r="D138" i="9"/>
  <c r="D90" i="9"/>
  <c r="D74" i="9"/>
  <c r="D10" i="9"/>
  <c r="D244" i="9"/>
  <c r="D228" i="9"/>
  <c r="D212" i="9"/>
  <c r="D196" i="9"/>
  <c r="D180" i="9"/>
  <c r="D164" i="9"/>
  <c r="D148" i="9"/>
  <c r="D132" i="9"/>
  <c r="D116" i="9"/>
  <c r="D100" i="9"/>
  <c r="D84" i="9"/>
  <c r="D68" i="9"/>
  <c r="D52" i="9"/>
  <c r="D36" i="9"/>
  <c r="D20" i="9"/>
  <c r="D4" i="9"/>
  <c r="D3" i="9"/>
  <c r="D248" i="9"/>
  <c r="D236" i="9"/>
  <c r="D232" i="9"/>
  <c r="D220" i="9"/>
  <c r="D216" i="9"/>
  <c r="D204" i="9"/>
  <c r="D200" i="9"/>
  <c r="D188" i="9"/>
  <c r="D184" i="9"/>
  <c r="D172" i="9"/>
  <c r="D168" i="9"/>
  <c r="D156" i="9"/>
  <c r="D152" i="9"/>
  <c r="D140" i="9"/>
  <c r="D136" i="9"/>
  <c r="D124" i="9"/>
  <c r="D120" i="9"/>
  <c r="D108" i="9"/>
  <c r="D104" i="9"/>
  <c r="D92" i="9"/>
  <c r="D88" i="9"/>
  <c r="D76" i="9"/>
  <c r="D72" i="9"/>
  <c r="D60" i="9"/>
  <c r="D56" i="9"/>
  <c r="D44" i="9"/>
  <c r="D40" i="9"/>
  <c r="D28" i="9"/>
  <c r="D24" i="9"/>
  <c r="D12" i="9"/>
  <c r="D8" i="9"/>
  <c r="D246" i="9"/>
  <c r="D242" i="9"/>
  <c r="D238" i="9"/>
  <c r="D230" i="9"/>
  <c r="D226" i="9"/>
  <c r="D222" i="9"/>
  <c r="D214" i="9"/>
  <c r="D210" i="9"/>
  <c r="D206" i="9"/>
  <c r="D198" i="9"/>
  <c r="D194" i="9"/>
  <c r="D190" i="9"/>
  <c r="D182" i="9"/>
  <c r="D178" i="9"/>
  <c r="D174" i="9"/>
  <c r="D166" i="9"/>
  <c r="D162" i="9"/>
  <c r="D158" i="9"/>
  <c r="D150" i="9"/>
  <c r="D146" i="9"/>
  <c r="D142" i="9"/>
  <c r="D134" i="9"/>
  <c r="D130" i="9"/>
  <c r="D126" i="9"/>
  <c r="D118" i="9"/>
  <c r="D114" i="9"/>
  <c r="D110" i="9"/>
  <c r="D102" i="9"/>
  <c r="D98" i="9"/>
  <c r="D94" i="9"/>
  <c r="D86" i="9"/>
  <c r="D82" i="9"/>
  <c r="D78" i="9"/>
  <c r="D70" i="9"/>
  <c r="D66" i="9"/>
  <c r="D62" i="9"/>
  <c r="D54" i="9"/>
  <c r="D50" i="9"/>
  <c r="D46" i="9"/>
  <c r="D38" i="9"/>
  <c r="D34" i="9"/>
  <c r="D30" i="9"/>
  <c r="D22" i="9"/>
  <c r="D18" i="9"/>
  <c r="D14" i="9"/>
  <c r="D6" i="9"/>
  <c r="H3" i="9" a="1"/>
  <c r="D251" i="9"/>
  <c r="D247" i="9"/>
  <c r="D243" i="9"/>
  <c r="D239" i="9"/>
  <c r="D235" i="9"/>
  <c r="D231" i="9"/>
  <c r="D227" i="9"/>
  <c r="D223" i="9"/>
  <c r="D219" i="9"/>
  <c r="D215" i="9"/>
  <c r="D211" i="9"/>
  <c r="D207" i="9"/>
  <c r="D203" i="9"/>
  <c r="D199" i="9"/>
  <c r="D195" i="9"/>
  <c r="D191" i="9"/>
  <c r="D187" i="9"/>
  <c r="D183" i="9"/>
  <c r="D179" i="9"/>
  <c r="D175" i="9"/>
  <c r="D171" i="9"/>
  <c r="D167" i="9"/>
  <c r="D163" i="9"/>
  <c r="D159" i="9"/>
  <c r="D155" i="9"/>
  <c r="D151" i="9"/>
  <c r="D147" i="9"/>
  <c r="D143" i="9"/>
  <c r="D139" i="9"/>
  <c r="D135" i="9"/>
  <c r="D131" i="9"/>
  <c r="D127" i="9"/>
  <c r="D123" i="9"/>
  <c r="D119" i="9"/>
  <c r="D115" i="9"/>
  <c r="D111" i="9"/>
  <c r="D107" i="9"/>
  <c r="D103" i="9"/>
  <c r="D99" i="9"/>
  <c r="D95" i="9"/>
  <c r="D91" i="9"/>
  <c r="D87" i="9"/>
  <c r="D83" i="9"/>
  <c r="D79" i="9"/>
  <c r="D75" i="9"/>
  <c r="D71" i="9"/>
  <c r="D67" i="9"/>
  <c r="D63" i="9"/>
  <c r="D59" i="9"/>
  <c r="D55" i="9"/>
  <c r="D51" i="9"/>
  <c r="D47" i="9"/>
  <c r="D43" i="9"/>
  <c r="D39" i="9"/>
  <c r="D35" i="9"/>
  <c r="D31" i="9"/>
  <c r="D27" i="9"/>
  <c r="D23" i="9"/>
  <c r="D19" i="9"/>
  <c r="D15" i="9"/>
  <c r="D11" i="9"/>
  <c r="D7" i="9"/>
  <c r="E3" i="8"/>
  <c r="F3" i="8" s="1"/>
  <c r="J11" i="6"/>
  <c r="I11" i="6"/>
  <c r="L15" i="8" l="1"/>
  <c r="M15" i="8"/>
  <c r="K15" i="8"/>
  <c r="N3" i="9"/>
  <c r="N4" i="9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112" i="9"/>
  <c r="N116" i="9"/>
  <c r="N120" i="9"/>
  <c r="N124" i="9"/>
  <c r="N128" i="9"/>
  <c r="N132" i="9"/>
  <c r="N136" i="9"/>
  <c r="N140" i="9"/>
  <c r="N144" i="9"/>
  <c r="N148" i="9"/>
  <c r="N152" i="9"/>
  <c r="N156" i="9"/>
  <c r="N160" i="9"/>
  <c r="N164" i="9"/>
  <c r="N168" i="9"/>
  <c r="N172" i="9"/>
  <c r="N176" i="9"/>
  <c r="N180" i="9"/>
  <c r="N184" i="9"/>
  <c r="N188" i="9"/>
  <c r="N192" i="9"/>
  <c r="N196" i="9"/>
  <c r="N200" i="9"/>
  <c r="N204" i="9"/>
  <c r="N208" i="9"/>
  <c r="N212" i="9"/>
  <c r="N216" i="9"/>
  <c r="N220" i="9"/>
  <c r="N224" i="9"/>
  <c r="N228" i="9"/>
  <c r="N232" i="9"/>
  <c r="N236" i="9"/>
  <c r="N240" i="9"/>
  <c r="N244" i="9"/>
  <c r="N248" i="9"/>
  <c r="N22" i="9"/>
  <c r="N94" i="9"/>
  <c r="N102" i="9"/>
  <c r="N110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1" i="9"/>
  <c r="N105" i="9"/>
  <c r="N109" i="9"/>
  <c r="N113" i="9"/>
  <c r="N117" i="9"/>
  <c r="N121" i="9"/>
  <c r="N125" i="9"/>
  <c r="N129" i="9"/>
  <c r="N133" i="9"/>
  <c r="N137" i="9"/>
  <c r="N141" i="9"/>
  <c r="N145" i="9"/>
  <c r="N149" i="9"/>
  <c r="N153" i="9"/>
  <c r="N157" i="9"/>
  <c r="N161" i="9"/>
  <c r="N165" i="9"/>
  <c r="N169" i="9"/>
  <c r="N173" i="9"/>
  <c r="N177" i="9"/>
  <c r="N181" i="9"/>
  <c r="N185" i="9"/>
  <c r="N189" i="9"/>
  <c r="N193" i="9"/>
  <c r="N197" i="9"/>
  <c r="N201" i="9"/>
  <c r="N205" i="9"/>
  <c r="N209" i="9"/>
  <c r="N213" i="9"/>
  <c r="N217" i="9"/>
  <c r="N221" i="9"/>
  <c r="N225" i="9"/>
  <c r="N229" i="9"/>
  <c r="N233" i="9"/>
  <c r="N237" i="9"/>
  <c r="N241" i="9"/>
  <c r="N245" i="9"/>
  <c r="N249" i="9"/>
  <c r="N6" i="9"/>
  <c r="N10" i="9"/>
  <c r="N14" i="9"/>
  <c r="N18" i="9"/>
  <c r="N26" i="9"/>
  <c r="N30" i="9"/>
  <c r="N34" i="9"/>
  <c r="N38" i="9"/>
  <c r="N42" i="9"/>
  <c r="N46" i="9"/>
  <c r="N50" i="9"/>
  <c r="N54" i="9"/>
  <c r="N58" i="9"/>
  <c r="N62" i="9"/>
  <c r="N66" i="9"/>
  <c r="N70" i="9"/>
  <c r="N74" i="9"/>
  <c r="N78" i="9"/>
  <c r="N82" i="9"/>
  <c r="N86" i="9"/>
  <c r="N90" i="9"/>
  <c r="N98" i="9"/>
  <c r="Q98" i="9" s="1"/>
  <c r="N106" i="9"/>
  <c r="N7" i="9"/>
  <c r="N23" i="9"/>
  <c r="N39" i="9"/>
  <c r="N55" i="9"/>
  <c r="N71" i="9"/>
  <c r="Q71" i="9" s="1"/>
  <c r="N87" i="9"/>
  <c r="N103" i="9"/>
  <c r="Q103" i="9" s="1"/>
  <c r="N115" i="9"/>
  <c r="N123" i="9"/>
  <c r="N131" i="9"/>
  <c r="N139" i="9"/>
  <c r="N147" i="9"/>
  <c r="N155" i="9"/>
  <c r="N163" i="9"/>
  <c r="N171" i="9"/>
  <c r="N179" i="9"/>
  <c r="N187" i="9"/>
  <c r="N195" i="9"/>
  <c r="N203" i="9"/>
  <c r="N211" i="9"/>
  <c r="N219" i="9"/>
  <c r="N227" i="9"/>
  <c r="N235" i="9"/>
  <c r="N243" i="9"/>
  <c r="N251" i="9"/>
  <c r="N31" i="9"/>
  <c r="N207" i="9"/>
  <c r="N223" i="9"/>
  <c r="N247" i="9"/>
  <c r="N35" i="9"/>
  <c r="N67" i="9"/>
  <c r="N99" i="9"/>
  <c r="N122" i="9"/>
  <c r="Q122" i="9" s="1"/>
  <c r="N138" i="9"/>
  <c r="N154" i="9"/>
  <c r="N170" i="9"/>
  <c r="N186" i="9"/>
  <c r="Q186" i="9" s="1"/>
  <c r="N202" i="9"/>
  <c r="N218" i="9"/>
  <c r="N226" i="9"/>
  <c r="N242" i="9"/>
  <c r="N11" i="9"/>
  <c r="N27" i="9"/>
  <c r="N43" i="9"/>
  <c r="N59" i="9"/>
  <c r="N75" i="9"/>
  <c r="Q75" i="9" s="1"/>
  <c r="N91" i="9"/>
  <c r="N107" i="9"/>
  <c r="Q107" i="9" s="1"/>
  <c r="N118" i="9"/>
  <c r="N126" i="9"/>
  <c r="Q126" i="9" s="1"/>
  <c r="N134" i="9"/>
  <c r="N142" i="9"/>
  <c r="N150" i="9"/>
  <c r="N158" i="9"/>
  <c r="Q158" i="9" s="1"/>
  <c r="N166" i="9"/>
  <c r="N174" i="9"/>
  <c r="N182" i="9"/>
  <c r="N190" i="9"/>
  <c r="Q190" i="9" s="1"/>
  <c r="N198" i="9"/>
  <c r="N206" i="9"/>
  <c r="Q206" i="9" s="1"/>
  <c r="N214" i="9"/>
  <c r="N222" i="9"/>
  <c r="Q222" i="9" s="1"/>
  <c r="N230" i="9"/>
  <c r="N238" i="9"/>
  <c r="Q238" i="9" s="1"/>
  <c r="N246" i="9"/>
  <c r="N15" i="9"/>
  <c r="N47" i="9"/>
  <c r="Q47" i="9" s="1"/>
  <c r="N63" i="9"/>
  <c r="N79" i="9"/>
  <c r="N95" i="9"/>
  <c r="N111" i="9"/>
  <c r="Q111" i="9" s="1"/>
  <c r="N119" i="9"/>
  <c r="N127" i="9"/>
  <c r="N135" i="9"/>
  <c r="N143" i="9"/>
  <c r="N151" i="9"/>
  <c r="N159" i="9"/>
  <c r="N167" i="9"/>
  <c r="N175" i="9"/>
  <c r="N183" i="9"/>
  <c r="N191" i="9"/>
  <c r="N199" i="9"/>
  <c r="N215" i="9"/>
  <c r="N231" i="9"/>
  <c r="N239" i="9"/>
  <c r="N19" i="9"/>
  <c r="N51" i="9"/>
  <c r="N83" i="9"/>
  <c r="Q83" i="9" s="1"/>
  <c r="N114" i="9"/>
  <c r="N130" i="9"/>
  <c r="N146" i="9"/>
  <c r="Q146" i="9" s="1"/>
  <c r="N162" i="9"/>
  <c r="N178" i="9"/>
  <c r="N194" i="9"/>
  <c r="N210" i="9"/>
  <c r="Q210" i="9" s="1"/>
  <c r="N234" i="9"/>
  <c r="N250" i="9"/>
  <c r="Q250" i="9" s="1"/>
  <c r="M3" i="9"/>
  <c r="M4" i="9"/>
  <c r="M8" i="9"/>
  <c r="M12" i="9"/>
  <c r="M16" i="9"/>
  <c r="M20" i="9"/>
  <c r="M24" i="9"/>
  <c r="M28" i="9"/>
  <c r="M32" i="9"/>
  <c r="M36" i="9"/>
  <c r="M40" i="9"/>
  <c r="M44" i="9"/>
  <c r="M48" i="9"/>
  <c r="M52" i="9"/>
  <c r="M56" i="9"/>
  <c r="M60" i="9"/>
  <c r="M64" i="9"/>
  <c r="M68" i="9"/>
  <c r="M72" i="9"/>
  <c r="M76" i="9"/>
  <c r="M80" i="9"/>
  <c r="M84" i="9"/>
  <c r="M88" i="9"/>
  <c r="M92" i="9"/>
  <c r="M96" i="9"/>
  <c r="M100" i="9"/>
  <c r="M104" i="9"/>
  <c r="M108" i="9"/>
  <c r="M112" i="9"/>
  <c r="M116" i="9"/>
  <c r="M120" i="9"/>
  <c r="M124" i="9"/>
  <c r="M128" i="9"/>
  <c r="M132" i="9"/>
  <c r="M136" i="9"/>
  <c r="M140" i="9"/>
  <c r="M144" i="9"/>
  <c r="M148" i="9"/>
  <c r="M152" i="9"/>
  <c r="M156" i="9"/>
  <c r="M160" i="9"/>
  <c r="M164" i="9"/>
  <c r="M168" i="9"/>
  <c r="M172" i="9"/>
  <c r="M176" i="9"/>
  <c r="M180" i="9"/>
  <c r="M184" i="9"/>
  <c r="M188" i="9"/>
  <c r="M192" i="9"/>
  <c r="M196" i="9"/>
  <c r="M200" i="9"/>
  <c r="M204" i="9"/>
  <c r="M208" i="9"/>
  <c r="M212" i="9"/>
  <c r="M216" i="9"/>
  <c r="M220" i="9"/>
  <c r="M224" i="9"/>
  <c r="M228" i="9"/>
  <c r="M232" i="9"/>
  <c r="M236" i="9"/>
  <c r="M240" i="9"/>
  <c r="M244" i="9"/>
  <c r="M248" i="9"/>
  <c r="M23" i="9"/>
  <c r="M171" i="9"/>
  <c r="M191" i="9"/>
  <c r="M207" i="9"/>
  <c r="M5" i="9"/>
  <c r="M9" i="9"/>
  <c r="M13" i="9"/>
  <c r="M17" i="9"/>
  <c r="M21" i="9"/>
  <c r="M25" i="9"/>
  <c r="M29" i="9"/>
  <c r="M33" i="9"/>
  <c r="M37" i="9"/>
  <c r="M41" i="9"/>
  <c r="M45" i="9"/>
  <c r="M49" i="9"/>
  <c r="M53" i="9"/>
  <c r="M57" i="9"/>
  <c r="M61" i="9"/>
  <c r="M65" i="9"/>
  <c r="M69" i="9"/>
  <c r="M73" i="9"/>
  <c r="M77" i="9"/>
  <c r="M81" i="9"/>
  <c r="M85" i="9"/>
  <c r="M89" i="9"/>
  <c r="M93" i="9"/>
  <c r="M97" i="9"/>
  <c r="M101" i="9"/>
  <c r="M105" i="9"/>
  <c r="M109" i="9"/>
  <c r="M113" i="9"/>
  <c r="M117" i="9"/>
  <c r="M121" i="9"/>
  <c r="M125" i="9"/>
  <c r="M129" i="9"/>
  <c r="M133" i="9"/>
  <c r="M137" i="9"/>
  <c r="M141" i="9"/>
  <c r="M145" i="9"/>
  <c r="M149" i="9"/>
  <c r="M153" i="9"/>
  <c r="M157" i="9"/>
  <c r="M161" i="9"/>
  <c r="M165" i="9"/>
  <c r="M169" i="9"/>
  <c r="M173" i="9"/>
  <c r="M177" i="9"/>
  <c r="M181" i="9"/>
  <c r="M185" i="9"/>
  <c r="M189" i="9"/>
  <c r="M193" i="9"/>
  <c r="M197" i="9"/>
  <c r="M201" i="9"/>
  <c r="M205" i="9"/>
  <c r="M209" i="9"/>
  <c r="M213" i="9"/>
  <c r="M217" i="9"/>
  <c r="M221" i="9"/>
  <c r="M225" i="9"/>
  <c r="M229" i="9"/>
  <c r="M233" i="9"/>
  <c r="M237" i="9"/>
  <c r="M241" i="9"/>
  <c r="M245" i="9"/>
  <c r="M249" i="9"/>
  <c r="M11" i="9"/>
  <c r="M19" i="9"/>
  <c r="M31" i="9"/>
  <c r="M39" i="9"/>
  <c r="M47" i="9"/>
  <c r="M55" i="9"/>
  <c r="M63" i="9"/>
  <c r="M71" i="9"/>
  <c r="M79" i="9"/>
  <c r="M87" i="9"/>
  <c r="M95" i="9"/>
  <c r="M103" i="9"/>
  <c r="M111" i="9"/>
  <c r="M119" i="9"/>
  <c r="M127" i="9"/>
  <c r="M135" i="9"/>
  <c r="M143" i="9"/>
  <c r="M151" i="9"/>
  <c r="M159" i="9"/>
  <c r="M167" i="9"/>
  <c r="M179" i="9"/>
  <c r="M187" i="9"/>
  <c r="M199" i="9"/>
  <c r="M6" i="9"/>
  <c r="M10" i="9"/>
  <c r="M14" i="9"/>
  <c r="M18" i="9"/>
  <c r="M22" i="9"/>
  <c r="M26" i="9"/>
  <c r="M30" i="9"/>
  <c r="M34" i="9"/>
  <c r="M38" i="9"/>
  <c r="M42" i="9"/>
  <c r="M46" i="9"/>
  <c r="M50" i="9"/>
  <c r="M54" i="9"/>
  <c r="M58" i="9"/>
  <c r="M62" i="9"/>
  <c r="M66" i="9"/>
  <c r="M70" i="9"/>
  <c r="M74" i="9"/>
  <c r="M78" i="9"/>
  <c r="M82" i="9"/>
  <c r="M86" i="9"/>
  <c r="M90" i="9"/>
  <c r="M94" i="9"/>
  <c r="M98" i="9"/>
  <c r="M102" i="9"/>
  <c r="M106" i="9"/>
  <c r="M110" i="9"/>
  <c r="M114" i="9"/>
  <c r="M118" i="9"/>
  <c r="M122" i="9"/>
  <c r="M126" i="9"/>
  <c r="M130" i="9"/>
  <c r="M134" i="9"/>
  <c r="M138" i="9"/>
  <c r="M142" i="9"/>
  <c r="M146" i="9"/>
  <c r="M150" i="9"/>
  <c r="M154" i="9"/>
  <c r="M158" i="9"/>
  <c r="M162" i="9"/>
  <c r="M166" i="9"/>
  <c r="M170" i="9"/>
  <c r="M174" i="9"/>
  <c r="M178" i="9"/>
  <c r="M182" i="9"/>
  <c r="M186" i="9"/>
  <c r="M190" i="9"/>
  <c r="M194" i="9"/>
  <c r="M198" i="9"/>
  <c r="M202" i="9"/>
  <c r="M206" i="9"/>
  <c r="M210" i="9"/>
  <c r="M214" i="9"/>
  <c r="M218" i="9"/>
  <c r="M222" i="9"/>
  <c r="M226" i="9"/>
  <c r="M230" i="9"/>
  <c r="M234" i="9"/>
  <c r="M238" i="9"/>
  <c r="M242" i="9"/>
  <c r="M246" i="9"/>
  <c r="M250" i="9"/>
  <c r="M7" i="9"/>
  <c r="M15" i="9"/>
  <c r="M27" i="9"/>
  <c r="M35" i="9"/>
  <c r="M43" i="9"/>
  <c r="M51" i="9"/>
  <c r="P51" i="9" s="1"/>
  <c r="M59" i="9"/>
  <c r="M67" i="9"/>
  <c r="M75" i="9"/>
  <c r="M83" i="9"/>
  <c r="P83" i="9" s="1"/>
  <c r="M91" i="9"/>
  <c r="M99" i="9"/>
  <c r="M107" i="9"/>
  <c r="M115" i="9"/>
  <c r="P115" i="9" s="1"/>
  <c r="M123" i="9"/>
  <c r="M131" i="9"/>
  <c r="M139" i="9"/>
  <c r="M147" i="9"/>
  <c r="P147" i="9" s="1"/>
  <c r="M155" i="9"/>
  <c r="M163" i="9"/>
  <c r="M175" i="9"/>
  <c r="P175" i="9" s="1"/>
  <c r="M183" i="9"/>
  <c r="M195" i="9"/>
  <c r="M203" i="9"/>
  <c r="P203" i="9" s="1"/>
  <c r="M223" i="9"/>
  <c r="P223" i="9" s="1"/>
  <c r="M239" i="9"/>
  <c r="M219" i="9"/>
  <c r="M211" i="9"/>
  <c r="M227" i="9"/>
  <c r="M243" i="9"/>
  <c r="P243" i="9" s="1"/>
  <c r="M235" i="9"/>
  <c r="M215" i="9"/>
  <c r="M231" i="9"/>
  <c r="M247" i="9"/>
  <c r="M251" i="9"/>
  <c r="H3" i="9"/>
  <c r="L3" i="9" s="1"/>
  <c r="L4" i="9"/>
  <c r="L8" i="9"/>
  <c r="L12" i="9"/>
  <c r="L16" i="9"/>
  <c r="L20" i="9"/>
  <c r="L24" i="9"/>
  <c r="L28" i="9"/>
  <c r="L32" i="9"/>
  <c r="L36" i="9"/>
  <c r="L40" i="9"/>
  <c r="L44" i="9"/>
  <c r="L48" i="9"/>
  <c r="L52" i="9"/>
  <c r="L56" i="9"/>
  <c r="L60" i="9"/>
  <c r="L64" i="9"/>
  <c r="L68" i="9"/>
  <c r="L72" i="9"/>
  <c r="L76" i="9"/>
  <c r="L80" i="9"/>
  <c r="L84" i="9"/>
  <c r="L88" i="9"/>
  <c r="L92" i="9"/>
  <c r="L96" i="9"/>
  <c r="L100" i="9"/>
  <c r="L104" i="9"/>
  <c r="L108" i="9"/>
  <c r="L112" i="9"/>
  <c r="L116" i="9"/>
  <c r="L120" i="9"/>
  <c r="L124" i="9"/>
  <c r="L128" i="9"/>
  <c r="L132" i="9"/>
  <c r="L136" i="9"/>
  <c r="L140" i="9"/>
  <c r="L144" i="9"/>
  <c r="L148" i="9"/>
  <c r="L152" i="9"/>
  <c r="L156" i="9"/>
  <c r="L160" i="9"/>
  <c r="L164" i="9"/>
  <c r="L168" i="9"/>
  <c r="L172" i="9"/>
  <c r="L176" i="9"/>
  <c r="L180" i="9"/>
  <c r="L184" i="9"/>
  <c r="L188" i="9"/>
  <c r="L192" i="9"/>
  <c r="L196" i="9"/>
  <c r="L200" i="9"/>
  <c r="L204" i="9"/>
  <c r="L208" i="9"/>
  <c r="L212" i="9"/>
  <c r="L216" i="9"/>
  <c r="L220" i="9"/>
  <c r="L224" i="9"/>
  <c r="L228" i="9"/>
  <c r="L232" i="9"/>
  <c r="L236" i="9"/>
  <c r="L240" i="9"/>
  <c r="L244" i="9"/>
  <c r="L248" i="9"/>
  <c r="L15" i="9"/>
  <c r="L163" i="9"/>
  <c r="L187" i="9"/>
  <c r="L199" i="9"/>
  <c r="L5" i="9"/>
  <c r="L9" i="9"/>
  <c r="L13" i="9"/>
  <c r="L17" i="9"/>
  <c r="L21" i="9"/>
  <c r="L25" i="9"/>
  <c r="L29" i="9"/>
  <c r="L33" i="9"/>
  <c r="L37" i="9"/>
  <c r="L41" i="9"/>
  <c r="L45" i="9"/>
  <c r="L49" i="9"/>
  <c r="L53" i="9"/>
  <c r="L57" i="9"/>
  <c r="L61" i="9"/>
  <c r="L65" i="9"/>
  <c r="L69" i="9"/>
  <c r="L73" i="9"/>
  <c r="L77" i="9"/>
  <c r="L81" i="9"/>
  <c r="L85" i="9"/>
  <c r="L89" i="9"/>
  <c r="L93" i="9"/>
  <c r="L97" i="9"/>
  <c r="L101" i="9"/>
  <c r="L105" i="9"/>
  <c r="L109" i="9"/>
  <c r="L113" i="9"/>
  <c r="L117" i="9"/>
  <c r="L121" i="9"/>
  <c r="L125" i="9"/>
  <c r="L129" i="9"/>
  <c r="L133" i="9"/>
  <c r="L137" i="9"/>
  <c r="L141" i="9"/>
  <c r="L145" i="9"/>
  <c r="L149" i="9"/>
  <c r="L153" i="9"/>
  <c r="L157" i="9"/>
  <c r="L161" i="9"/>
  <c r="L165" i="9"/>
  <c r="L169" i="9"/>
  <c r="L173" i="9"/>
  <c r="L177" i="9"/>
  <c r="L181" i="9"/>
  <c r="L185" i="9"/>
  <c r="L189" i="9"/>
  <c r="L193" i="9"/>
  <c r="L197" i="9"/>
  <c r="L201" i="9"/>
  <c r="L205" i="9"/>
  <c r="L209" i="9"/>
  <c r="L213" i="9"/>
  <c r="L217" i="9"/>
  <c r="L221" i="9"/>
  <c r="L225" i="9"/>
  <c r="L229" i="9"/>
  <c r="L233" i="9"/>
  <c r="L237" i="9"/>
  <c r="L241" i="9"/>
  <c r="L245" i="9"/>
  <c r="L249" i="9"/>
  <c r="L11" i="9"/>
  <c r="L23" i="9"/>
  <c r="L31" i="9"/>
  <c r="L39" i="9"/>
  <c r="L43" i="9"/>
  <c r="L51" i="9"/>
  <c r="L59" i="9"/>
  <c r="L67" i="9"/>
  <c r="L75" i="9"/>
  <c r="L83" i="9"/>
  <c r="L91" i="9"/>
  <c r="L99" i="9"/>
  <c r="L107" i="9"/>
  <c r="L119" i="9"/>
  <c r="L127" i="9"/>
  <c r="L135" i="9"/>
  <c r="L143" i="9"/>
  <c r="L151" i="9"/>
  <c r="L159" i="9"/>
  <c r="L171" i="9"/>
  <c r="L179" i="9"/>
  <c r="L191" i="9"/>
  <c r="L203" i="9"/>
  <c r="L6" i="9"/>
  <c r="L10" i="9"/>
  <c r="L14" i="9"/>
  <c r="L18" i="9"/>
  <c r="L22" i="9"/>
  <c r="L26" i="9"/>
  <c r="L30" i="9"/>
  <c r="L34" i="9"/>
  <c r="L38" i="9"/>
  <c r="L42" i="9"/>
  <c r="L46" i="9"/>
  <c r="L50" i="9"/>
  <c r="L54" i="9"/>
  <c r="L58" i="9"/>
  <c r="L62" i="9"/>
  <c r="L66" i="9"/>
  <c r="L70" i="9"/>
  <c r="L74" i="9"/>
  <c r="L78" i="9"/>
  <c r="L82" i="9"/>
  <c r="L86" i="9"/>
  <c r="L90" i="9"/>
  <c r="L94" i="9"/>
  <c r="L98" i="9"/>
  <c r="L102" i="9"/>
  <c r="L106" i="9"/>
  <c r="L110" i="9"/>
  <c r="L114" i="9"/>
  <c r="L118" i="9"/>
  <c r="L122" i="9"/>
  <c r="L126" i="9"/>
  <c r="L130" i="9"/>
  <c r="L134" i="9"/>
  <c r="L138" i="9"/>
  <c r="L142" i="9"/>
  <c r="L146" i="9"/>
  <c r="L150" i="9"/>
  <c r="L154" i="9"/>
  <c r="L158" i="9"/>
  <c r="L162" i="9"/>
  <c r="L166" i="9"/>
  <c r="L170" i="9"/>
  <c r="L174" i="9"/>
  <c r="L178" i="9"/>
  <c r="L182" i="9"/>
  <c r="L186" i="9"/>
  <c r="L190" i="9"/>
  <c r="L194" i="9"/>
  <c r="L198" i="9"/>
  <c r="L202" i="9"/>
  <c r="L206" i="9"/>
  <c r="L210" i="9"/>
  <c r="L214" i="9"/>
  <c r="L218" i="9"/>
  <c r="L222" i="9"/>
  <c r="L226" i="9"/>
  <c r="L230" i="9"/>
  <c r="L234" i="9"/>
  <c r="L238" i="9"/>
  <c r="L242" i="9"/>
  <c r="L246" i="9"/>
  <c r="L250" i="9"/>
  <c r="L7" i="9"/>
  <c r="L19" i="9"/>
  <c r="O19" i="9" s="1"/>
  <c r="L27" i="9"/>
  <c r="L35" i="9"/>
  <c r="L47" i="9"/>
  <c r="O47" i="9" s="1"/>
  <c r="L55" i="9"/>
  <c r="L63" i="9"/>
  <c r="L71" i="9"/>
  <c r="L79" i="9"/>
  <c r="O79" i="9" s="1"/>
  <c r="L87" i="9"/>
  <c r="L95" i="9"/>
  <c r="L103" i="9"/>
  <c r="L111" i="9"/>
  <c r="O111" i="9" s="1"/>
  <c r="L115" i="9"/>
  <c r="O115" i="9" s="1"/>
  <c r="L123" i="9"/>
  <c r="L131" i="9"/>
  <c r="L139" i="9"/>
  <c r="L147" i="9"/>
  <c r="O147" i="9" s="1"/>
  <c r="L155" i="9"/>
  <c r="L167" i="9"/>
  <c r="L175" i="9"/>
  <c r="O175" i="9" s="1"/>
  <c r="L183" i="9"/>
  <c r="L195" i="9"/>
  <c r="L207" i="9"/>
  <c r="L223" i="9"/>
  <c r="O223" i="9" s="1"/>
  <c r="L239" i="9"/>
  <c r="L235" i="9"/>
  <c r="L211" i="9"/>
  <c r="L227" i="9"/>
  <c r="L243" i="9"/>
  <c r="O243" i="9" s="1"/>
  <c r="L251" i="9"/>
  <c r="L215" i="9"/>
  <c r="L231" i="9"/>
  <c r="L247" i="9"/>
  <c r="L219" i="9"/>
  <c r="K10" i="7"/>
  <c r="J9" i="7"/>
  <c r="I8" i="7"/>
  <c r="D3" i="7"/>
  <c r="D251" i="6"/>
  <c r="D243" i="6"/>
  <c r="D235" i="6"/>
  <c r="D227" i="6"/>
  <c r="D219" i="6"/>
  <c r="D211" i="6"/>
  <c r="D199" i="6"/>
  <c r="D191" i="6"/>
  <c r="D187" i="6"/>
  <c r="D179" i="6"/>
  <c r="D171" i="6"/>
  <c r="D163" i="6"/>
  <c r="D155" i="6"/>
  <c r="D143" i="6"/>
  <c r="D135" i="6"/>
  <c r="D131" i="6"/>
  <c r="D123" i="6"/>
  <c r="D115" i="6"/>
  <c r="D111" i="6"/>
  <c r="D107" i="6"/>
  <c r="D103" i="6"/>
  <c r="D95" i="6"/>
  <c r="D91" i="6"/>
  <c r="D87" i="6"/>
  <c r="D83" i="6"/>
  <c r="D79" i="6"/>
  <c r="D75" i="6"/>
  <c r="D71" i="6"/>
  <c r="D67" i="6"/>
  <c r="D63" i="6"/>
  <c r="D59" i="6"/>
  <c r="D55" i="6"/>
  <c r="D51" i="6"/>
  <c r="D47" i="6"/>
  <c r="D43" i="6"/>
  <c r="D39" i="6"/>
  <c r="D35" i="6"/>
  <c r="D31" i="6"/>
  <c r="D27" i="6"/>
  <c r="D23" i="6"/>
  <c r="D19" i="6"/>
  <c r="D15" i="6"/>
  <c r="D11" i="6"/>
  <c r="D7" i="6"/>
  <c r="D247" i="6"/>
  <c r="D239" i="6"/>
  <c r="D231" i="6"/>
  <c r="D223" i="6"/>
  <c r="D215" i="6"/>
  <c r="D207" i="6"/>
  <c r="D203" i="6"/>
  <c r="D195" i="6"/>
  <c r="D183" i="6"/>
  <c r="D175" i="6"/>
  <c r="D167" i="6"/>
  <c r="D159" i="6"/>
  <c r="D151" i="6"/>
  <c r="D147" i="6"/>
  <c r="D139" i="6"/>
  <c r="D127" i="6"/>
  <c r="D119" i="6"/>
  <c r="D99" i="6"/>
  <c r="D250" i="6"/>
  <c r="D234" i="6"/>
  <c r="D226" i="6"/>
  <c r="D218" i="6"/>
  <c r="D210" i="6"/>
  <c r="D202" i="6"/>
  <c r="D194" i="6"/>
  <c r="D186" i="6"/>
  <c r="D178" i="6"/>
  <c r="D170" i="6"/>
  <c r="D162" i="6"/>
  <c r="D154" i="6"/>
  <c r="D146" i="6"/>
  <c r="D138" i="6"/>
  <c r="D130" i="6"/>
  <c r="D122" i="6"/>
  <c r="D114" i="6"/>
  <c r="D106" i="6"/>
  <c r="D98" i="6"/>
  <c r="D242" i="6"/>
  <c r="D246" i="6"/>
  <c r="D230" i="6"/>
  <c r="D214" i="6"/>
  <c r="D198" i="6"/>
  <c r="D182" i="6"/>
  <c r="D166" i="6"/>
  <c r="D150" i="6"/>
  <c r="D134" i="6"/>
  <c r="D118" i="6"/>
  <c r="D102" i="6"/>
  <c r="D90" i="6"/>
  <c r="D82" i="6"/>
  <c r="D74" i="6"/>
  <c r="D66" i="6"/>
  <c r="D58" i="6"/>
  <c r="D50" i="6"/>
  <c r="D42" i="6"/>
  <c r="D34" i="6"/>
  <c r="D26" i="6"/>
  <c r="D18" i="6"/>
  <c r="D10" i="6"/>
  <c r="D5" i="6"/>
  <c r="D245" i="6"/>
  <c r="D241" i="6"/>
  <c r="D237" i="6"/>
  <c r="D233" i="6"/>
  <c r="D229" i="6"/>
  <c r="D225" i="6"/>
  <c r="D221" i="6"/>
  <c r="D217" i="6"/>
  <c r="D213" i="6"/>
  <c r="D209" i="6"/>
  <c r="D205" i="6"/>
  <c r="D201" i="6"/>
  <c r="D197" i="6"/>
  <c r="D6" i="6"/>
  <c r="D238" i="6"/>
  <c r="D222" i="6"/>
  <c r="D206" i="6"/>
  <c r="D190" i="6"/>
  <c r="D174" i="6"/>
  <c r="D158" i="6"/>
  <c r="D142" i="6"/>
  <c r="D126" i="6"/>
  <c r="D110" i="6"/>
  <c r="D94" i="6"/>
  <c r="D86" i="6"/>
  <c r="D78" i="6"/>
  <c r="D70" i="6"/>
  <c r="D62" i="6"/>
  <c r="D54" i="6"/>
  <c r="D46" i="6"/>
  <c r="D38" i="6"/>
  <c r="D30" i="6"/>
  <c r="D22" i="6"/>
  <c r="D14" i="6"/>
  <c r="D249" i="6"/>
  <c r="D4" i="6"/>
  <c r="D248" i="6"/>
  <c r="D244" i="6"/>
  <c r="D193" i="6"/>
  <c r="D189" i="6"/>
  <c r="D185" i="6"/>
  <c r="D181" i="6"/>
  <c r="D177" i="6"/>
  <c r="D173" i="6"/>
  <c r="D169" i="6"/>
  <c r="D165" i="6"/>
  <c r="D161" i="6"/>
  <c r="D157" i="6"/>
  <c r="D153" i="6"/>
  <c r="D149" i="6"/>
  <c r="D145" i="6"/>
  <c r="D141" i="6"/>
  <c r="D137" i="6"/>
  <c r="D133" i="6"/>
  <c r="D129" i="6"/>
  <c r="D125" i="6"/>
  <c r="D121" i="6"/>
  <c r="D117" i="6"/>
  <c r="D113" i="6"/>
  <c r="D109" i="6"/>
  <c r="D105" i="6"/>
  <c r="D101" i="6"/>
  <c r="D97" i="6"/>
  <c r="D93" i="6"/>
  <c r="D89" i="6"/>
  <c r="D85" i="6"/>
  <c r="D81" i="6"/>
  <c r="D77" i="6"/>
  <c r="D73" i="6"/>
  <c r="D69" i="6"/>
  <c r="D65" i="6"/>
  <c r="D61" i="6"/>
  <c r="D57" i="6"/>
  <c r="D53" i="6"/>
  <c r="D49" i="6"/>
  <c r="D45" i="6"/>
  <c r="D41" i="6"/>
  <c r="D37" i="6"/>
  <c r="D33" i="6"/>
  <c r="D29" i="6"/>
  <c r="D25" i="6"/>
  <c r="D21" i="6"/>
  <c r="D17" i="6"/>
  <c r="D13" i="6"/>
  <c r="D9" i="6"/>
  <c r="D240" i="6"/>
  <c r="D236" i="6"/>
  <c r="D232" i="6"/>
  <c r="D228" i="6"/>
  <c r="D224" i="6"/>
  <c r="D220" i="6"/>
  <c r="D216" i="6"/>
  <c r="D212" i="6"/>
  <c r="D208" i="6"/>
  <c r="D204" i="6"/>
  <c r="D200" i="6"/>
  <c r="D196" i="6"/>
  <c r="D192" i="6"/>
  <c r="D188" i="6"/>
  <c r="D184" i="6"/>
  <c r="D180" i="6"/>
  <c r="D176" i="6"/>
  <c r="D172" i="6"/>
  <c r="D168" i="6"/>
  <c r="D164" i="6"/>
  <c r="D160" i="6"/>
  <c r="D156" i="6"/>
  <c r="D152" i="6"/>
  <c r="D148" i="6"/>
  <c r="D144" i="6"/>
  <c r="D140" i="6"/>
  <c r="D136" i="6"/>
  <c r="D132" i="6"/>
  <c r="D128" i="6"/>
  <c r="D124" i="6"/>
  <c r="D120" i="6"/>
  <c r="D116" i="6"/>
  <c r="D112" i="6"/>
  <c r="D108" i="6"/>
  <c r="D104" i="6"/>
  <c r="D100" i="6"/>
  <c r="D96" i="6"/>
  <c r="D92" i="6"/>
  <c r="D88" i="6"/>
  <c r="D84" i="6"/>
  <c r="D80" i="6"/>
  <c r="D76" i="6"/>
  <c r="D72" i="6"/>
  <c r="D68" i="6"/>
  <c r="D64" i="6"/>
  <c r="D60" i="6"/>
  <c r="D56" i="6"/>
  <c r="D52" i="6"/>
  <c r="D48" i="6"/>
  <c r="D44" i="6"/>
  <c r="D40" i="6"/>
  <c r="D36" i="6"/>
  <c r="D32" i="6"/>
  <c r="D28" i="6"/>
  <c r="D24" i="6"/>
  <c r="D20" i="6"/>
  <c r="D16" i="6"/>
  <c r="D12" i="6"/>
  <c r="D8" i="6"/>
  <c r="P250" i="9" l="1"/>
  <c r="P234" i="9"/>
  <c r="P218" i="9"/>
  <c r="P202" i="9"/>
  <c r="P186" i="9"/>
  <c r="P170" i="9"/>
  <c r="P154" i="9"/>
  <c r="P138" i="9"/>
  <c r="P122" i="9"/>
  <c r="P106" i="9"/>
  <c r="P90" i="9"/>
  <c r="P74" i="9"/>
  <c r="P58" i="9"/>
  <c r="P42" i="9"/>
  <c r="P26" i="9"/>
  <c r="P10" i="9"/>
  <c r="O246" i="9"/>
  <c r="O230" i="9"/>
  <c r="O214" i="9"/>
  <c r="O198" i="9"/>
  <c r="O182" i="9"/>
  <c r="O166" i="9"/>
  <c r="O150" i="9"/>
  <c r="O134" i="9"/>
  <c r="O118" i="9"/>
  <c r="O102" i="9"/>
  <c r="O86" i="9"/>
  <c r="O70" i="9"/>
  <c r="O54" i="9"/>
  <c r="O38" i="9"/>
  <c r="O22" i="9"/>
  <c r="O6" i="9"/>
  <c r="O195" i="9"/>
  <c r="Q174" i="9"/>
  <c r="Q142" i="9"/>
  <c r="P215" i="9"/>
  <c r="Q27" i="9"/>
  <c r="Q78" i="9"/>
  <c r="Q91" i="9"/>
  <c r="Q62" i="9"/>
  <c r="O211" i="9"/>
  <c r="O131" i="9"/>
  <c r="O35" i="9"/>
  <c r="O237" i="9"/>
  <c r="O221" i="9"/>
  <c r="O205" i="9"/>
  <c r="O189" i="9"/>
  <c r="O173" i="9"/>
  <c r="O157" i="9"/>
  <c r="O141" i="9"/>
  <c r="O125" i="9"/>
  <c r="O109" i="9"/>
  <c r="O93" i="9"/>
  <c r="O77" i="9"/>
  <c r="O61" i="9"/>
  <c r="O45" i="9"/>
  <c r="O29" i="9"/>
  <c r="O13" i="9"/>
  <c r="P231" i="9"/>
  <c r="P7" i="9"/>
  <c r="P241" i="9"/>
  <c r="P225" i="9"/>
  <c r="P209" i="9"/>
  <c r="P193" i="9"/>
  <c r="P177" i="9"/>
  <c r="P161" i="9"/>
  <c r="P145" i="9"/>
  <c r="P129" i="9"/>
  <c r="P113" i="9"/>
  <c r="P97" i="9"/>
  <c r="P81" i="9"/>
  <c r="P65" i="9"/>
  <c r="P49" i="9"/>
  <c r="P33" i="9"/>
  <c r="P17" i="9"/>
  <c r="Q43" i="9"/>
  <c r="Q14" i="9"/>
  <c r="Q245" i="9"/>
  <c r="Q229" i="9"/>
  <c r="Q213" i="9"/>
  <c r="Q197" i="9"/>
  <c r="Q181" i="9"/>
  <c r="Q165" i="9"/>
  <c r="Q149" i="9"/>
  <c r="Q46" i="9"/>
  <c r="Q30" i="9"/>
  <c r="Q82" i="9"/>
  <c r="Q66" i="9"/>
  <c r="Q50" i="9"/>
  <c r="Q34" i="9"/>
  <c r="Q133" i="9"/>
  <c r="Q117" i="9"/>
  <c r="Q101" i="9"/>
  <c r="Q85" i="9"/>
  <c r="P227" i="9"/>
  <c r="Q234" i="9"/>
  <c r="Q170" i="9"/>
  <c r="Q106" i="9"/>
  <c r="P237" i="9"/>
  <c r="P221" i="9"/>
  <c r="P205" i="9"/>
  <c r="P189" i="9"/>
  <c r="P173" i="9"/>
  <c r="P157" i="9"/>
  <c r="P141" i="9"/>
  <c r="P125" i="9"/>
  <c r="P109" i="9"/>
  <c r="P93" i="9"/>
  <c r="P77" i="9"/>
  <c r="P61" i="9"/>
  <c r="Q218" i="9"/>
  <c r="Q154" i="9"/>
  <c r="Q10" i="9"/>
  <c r="Q241" i="9"/>
  <c r="Q225" i="9"/>
  <c r="Q209" i="9"/>
  <c r="Q193" i="9"/>
  <c r="Q177" i="9"/>
  <c r="P38" i="9"/>
  <c r="P22" i="9"/>
  <c r="Q19" i="9"/>
  <c r="Q95" i="9"/>
  <c r="Q202" i="9"/>
  <c r="Q138" i="9"/>
  <c r="Q90" i="9"/>
  <c r="Q74" i="9"/>
  <c r="Q58" i="9"/>
  <c r="Q42" i="9"/>
  <c r="Q26" i="9"/>
  <c r="Q183" i="9"/>
  <c r="O179" i="9"/>
  <c r="Q151" i="9"/>
  <c r="Q119" i="9"/>
  <c r="Q69" i="9"/>
  <c r="Q53" i="9"/>
  <c r="Q37" i="9"/>
  <c r="Q21" i="9"/>
  <c r="O99" i="9"/>
  <c r="O67" i="9"/>
  <c r="Q161" i="9"/>
  <c r="Q145" i="9"/>
  <c r="Q129" i="9"/>
  <c r="Q113" i="9"/>
  <c r="Q97" i="9"/>
  <c r="Q81" i="9"/>
  <c r="Q65" i="9"/>
  <c r="P19" i="9"/>
  <c r="Q55" i="9"/>
  <c r="Q5" i="9"/>
  <c r="Q39" i="9"/>
  <c r="Q49" i="9"/>
  <c r="Q33" i="9"/>
  <c r="Q17" i="9"/>
  <c r="P119" i="9"/>
  <c r="P87" i="9"/>
  <c r="P55" i="9"/>
  <c r="O215" i="9"/>
  <c r="O167" i="9"/>
  <c r="O103" i="9"/>
  <c r="O71" i="9"/>
  <c r="O250" i="9"/>
  <c r="R250" i="9" s="1" a="1"/>
  <c r="R250" i="9" s="1"/>
  <c r="O234" i="9"/>
  <c r="O218" i="9"/>
  <c r="O202" i="9"/>
  <c r="O186" i="9"/>
  <c r="R186" i="9" s="1" a="1"/>
  <c r="R186" i="9" s="1"/>
  <c r="O170" i="9"/>
  <c r="O154" i="9"/>
  <c r="O138" i="9"/>
  <c r="R138" i="9" s="1" a="1"/>
  <c r="R138" i="9" s="1"/>
  <c r="O122" i="9"/>
  <c r="R122" i="9" s="1" a="1"/>
  <c r="R122" i="9" s="1"/>
  <c r="O106" i="9"/>
  <c r="R106" i="9" s="1" a="1"/>
  <c r="R106" i="9" s="1"/>
  <c r="O90" i="9"/>
  <c r="O74" i="9"/>
  <c r="O58" i="9"/>
  <c r="O42" i="9"/>
  <c r="O26" i="9"/>
  <c r="O10" i="9"/>
  <c r="P139" i="9"/>
  <c r="P107" i="9"/>
  <c r="P75" i="9"/>
  <c r="P43" i="9"/>
  <c r="P238" i="9"/>
  <c r="P222" i="9"/>
  <c r="P206" i="9"/>
  <c r="P190" i="9"/>
  <c r="P174" i="9"/>
  <c r="P158" i="9"/>
  <c r="P142" i="9"/>
  <c r="P126" i="9"/>
  <c r="P110" i="9"/>
  <c r="P94" i="9"/>
  <c r="P78" i="9"/>
  <c r="P62" i="9"/>
  <c r="P46" i="9"/>
  <c r="P30" i="9"/>
  <c r="P14" i="9"/>
  <c r="Q162" i="9"/>
  <c r="Q63" i="9"/>
  <c r="Q226" i="9"/>
  <c r="O4" i="9"/>
  <c r="Q231" i="9"/>
  <c r="Q99" i="9"/>
  <c r="O84" i="9"/>
  <c r="Q59" i="9"/>
  <c r="P45" i="9"/>
  <c r="P29" i="9"/>
  <c r="P13" i="9"/>
  <c r="Q215" i="9"/>
  <c r="P6" i="9"/>
  <c r="Q7" i="9"/>
  <c r="O164" i="9"/>
  <c r="O207" i="9"/>
  <c r="O143" i="9"/>
  <c r="Q191" i="9"/>
  <c r="Q127" i="9"/>
  <c r="O63" i="9"/>
  <c r="O249" i="9"/>
  <c r="O233" i="9"/>
  <c r="O217" i="9"/>
  <c r="O201" i="9"/>
  <c r="O185" i="9"/>
  <c r="O169" i="9"/>
  <c r="O153" i="9"/>
  <c r="O137" i="9"/>
  <c r="O121" i="9"/>
  <c r="O105" i="9"/>
  <c r="O89" i="9"/>
  <c r="O73" i="9"/>
  <c r="O57" i="9"/>
  <c r="O41" i="9"/>
  <c r="O25" i="9"/>
  <c r="O9" i="9"/>
  <c r="P211" i="9"/>
  <c r="P163" i="9"/>
  <c r="P131" i="9"/>
  <c r="P99" i="9"/>
  <c r="P67" i="9"/>
  <c r="P35" i="9"/>
  <c r="O95" i="9"/>
  <c r="O239" i="9"/>
  <c r="O242" i="9"/>
  <c r="O226" i="9"/>
  <c r="O210" i="9"/>
  <c r="O194" i="9"/>
  <c r="O178" i="9"/>
  <c r="O162" i="9"/>
  <c r="O146" i="9"/>
  <c r="O130" i="9"/>
  <c r="O114" i="9"/>
  <c r="O98" i="9"/>
  <c r="O82" i="9"/>
  <c r="O66" i="9"/>
  <c r="O50" i="9"/>
  <c r="O34" i="9"/>
  <c r="O18" i="9"/>
  <c r="P195" i="9"/>
  <c r="P246" i="9"/>
  <c r="P230" i="9"/>
  <c r="P214" i="9"/>
  <c r="P198" i="9"/>
  <c r="P182" i="9"/>
  <c r="P166" i="9"/>
  <c r="P150" i="9"/>
  <c r="P134" i="9"/>
  <c r="P118" i="9"/>
  <c r="P102" i="9"/>
  <c r="P86" i="9"/>
  <c r="P70" i="9"/>
  <c r="P54" i="9"/>
  <c r="Q159" i="9"/>
  <c r="Q4" i="9"/>
  <c r="O228" i="9"/>
  <c r="O52" i="9"/>
  <c r="P151" i="9"/>
  <c r="P200" i="9"/>
  <c r="P24" i="9"/>
  <c r="Q223" i="9"/>
  <c r="R223" i="9" s="1" a="1"/>
  <c r="R223" i="9" s="1"/>
  <c r="Q243" i="9"/>
  <c r="R243" i="9" s="1" a="1"/>
  <c r="R243" i="9" s="1"/>
  <c r="P4" i="9"/>
  <c r="O244" i="9"/>
  <c r="O196" i="9"/>
  <c r="O148" i="9"/>
  <c r="O116" i="9"/>
  <c r="O100" i="9"/>
  <c r="O68" i="9"/>
  <c r="O20" i="9"/>
  <c r="P187" i="9"/>
  <c r="P248" i="9"/>
  <c r="P216" i="9"/>
  <c r="P184" i="9"/>
  <c r="P168" i="9"/>
  <c r="P136" i="9"/>
  <c r="P104" i="9"/>
  <c r="P72" i="9"/>
  <c r="P40" i="9"/>
  <c r="Q211" i="9"/>
  <c r="Q179" i="9"/>
  <c r="Q147" i="9"/>
  <c r="R147" i="9" s="1" a="1"/>
  <c r="R147" i="9" s="1"/>
  <c r="Q115" i="9"/>
  <c r="R115" i="9" s="1" a="1"/>
  <c r="R115" i="9" s="1"/>
  <c r="Q236" i="9"/>
  <c r="Q220" i="9"/>
  <c r="Q204" i="9"/>
  <c r="Q188" i="9"/>
  <c r="Q172" i="9"/>
  <c r="Q156" i="9"/>
  <c r="Q140" i="9"/>
  <c r="Q124" i="9"/>
  <c r="Q92" i="9"/>
  <c r="Q76" i="9"/>
  <c r="Q60" i="9"/>
  <c r="Q28" i="9"/>
  <c r="Q12" i="9"/>
  <c r="Q194" i="9"/>
  <c r="Q130" i="9"/>
  <c r="Q199" i="9"/>
  <c r="Q167" i="9"/>
  <c r="Q135" i="9"/>
  <c r="Q11" i="9"/>
  <c r="Q31" i="9"/>
  <c r="Q178" i="9"/>
  <c r="Q114" i="9"/>
  <c r="Q79" i="9"/>
  <c r="Q242" i="9"/>
  <c r="Q18" i="9"/>
  <c r="Q249" i="9"/>
  <c r="Q233" i="9"/>
  <c r="Q217" i="9"/>
  <c r="Q201" i="9"/>
  <c r="Q185" i="9"/>
  <c r="Q169" i="9"/>
  <c r="Q153" i="9"/>
  <c r="Q137" i="9"/>
  <c r="Q121" i="9"/>
  <c r="Q105" i="9"/>
  <c r="Q89" i="9"/>
  <c r="Q73" i="9"/>
  <c r="Q57" i="9"/>
  <c r="Q41" i="9"/>
  <c r="Q25" i="9"/>
  <c r="Q9" i="9"/>
  <c r="Q22" i="9"/>
  <c r="R22" i="9" s="1" a="1"/>
  <c r="R22" i="9" s="1"/>
  <c r="Q44" i="9"/>
  <c r="Q51" i="9"/>
  <c r="Q175" i="9"/>
  <c r="R175" i="9" s="1" a="1"/>
  <c r="R175" i="9" s="1"/>
  <c r="Q143" i="9"/>
  <c r="Q230" i="9"/>
  <c r="Q198" i="9"/>
  <c r="Q166" i="9"/>
  <c r="Q134" i="9"/>
  <c r="Q67" i="9"/>
  <c r="Q207" i="9"/>
  <c r="Q235" i="9"/>
  <c r="Q203" i="9"/>
  <c r="Q171" i="9"/>
  <c r="Q139" i="9"/>
  <c r="Q110" i="9"/>
  <c r="Q248" i="9"/>
  <c r="Q232" i="9"/>
  <c r="Q216" i="9"/>
  <c r="Q200" i="9"/>
  <c r="Q184" i="9"/>
  <c r="Q168" i="9"/>
  <c r="Q152" i="9"/>
  <c r="Q136" i="9"/>
  <c r="Q120" i="9"/>
  <c r="Q104" i="9"/>
  <c r="Q88" i="9"/>
  <c r="Q72" i="9"/>
  <c r="Q56" i="9"/>
  <c r="Q40" i="9"/>
  <c r="Q24" i="9"/>
  <c r="Q8" i="9"/>
  <c r="Q108" i="9"/>
  <c r="Q15" i="9"/>
  <c r="Q35" i="9"/>
  <c r="Q227" i="9"/>
  <c r="Q195" i="9"/>
  <c r="Q163" i="9"/>
  <c r="Q131" i="9"/>
  <c r="Q87" i="9"/>
  <c r="Q23" i="9"/>
  <c r="Q6" i="9"/>
  <c r="Q237" i="9"/>
  <c r="Q221" i="9"/>
  <c r="Q205" i="9"/>
  <c r="Q189" i="9"/>
  <c r="Q173" i="9"/>
  <c r="Q157" i="9"/>
  <c r="Q141" i="9"/>
  <c r="Q125" i="9"/>
  <c r="Q109" i="9"/>
  <c r="Q93" i="9"/>
  <c r="Q77" i="9"/>
  <c r="Q61" i="9"/>
  <c r="Q45" i="9"/>
  <c r="Q29" i="9"/>
  <c r="Q13" i="9"/>
  <c r="Q102" i="9"/>
  <c r="Q244" i="9"/>
  <c r="Q228" i="9"/>
  <c r="Q212" i="9"/>
  <c r="Q196" i="9"/>
  <c r="Q180" i="9"/>
  <c r="Q164" i="9"/>
  <c r="Q148" i="9"/>
  <c r="Q132" i="9"/>
  <c r="Q116" i="9"/>
  <c r="Q100" i="9"/>
  <c r="Q84" i="9"/>
  <c r="Q68" i="9"/>
  <c r="Q52" i="9"/>
  <c r="Q36" i="9"/>
  <c r="Q20" i="9"/>
  <c r="Q239" i="9"/>
  <c r="Q246" i="9"/>
  <c r="Q214" i="9"/>
  <c r="Q182" i="9"/>
  <c r="Q150" i="9"/>
  <c r="Q118" i="9"/>
  <c r="Q247" i="9"/>
  <c r="Q251" i="9"/>
  <c r="Q219" i="9"/>
  <c r="Q187" i="9"/>
  <c r="Q155" i="9"/>
  <c r="Q123" i="9"/>
  <c r="Q86" i="9"/>
  <c r="Q70" i="9"/>
  <c r="Q54" i="9"/>
  <c r="Q38" i="9"/>
  <c r="Q94" i="9"/>
  <c r="Q240" i="9"/>
  <c r="Q224" i="9"/>
  <c r="Q208" i="9"/>
  <c r="Q192" i="9"/>
  <c r="Q176" i="9"/>
  <c r="Q160" i="9"/>
  <c r="Q144" i="9"/>
  <c r="Q128" i="9"/>
  <c r="Q112" i="9"/>
  <c r="Q96" i="9"/>
  <c r="Q80" i="9"/>
  <c r="Q64" i="9"/>
  <c r="Q48" i="9"/>
  <c r="Q32" i="9"/>
  <c r="Q16" i="9"/>
  <c r="P183" i="9"/>
  <c r="O87" i="9"/>
  <c r="O55" i="9"/>
  <c r="O107" i="9"/>
  <c r="O43" i="9"/>
  <c r="O251" i="9"/>
  <c r="O123" i="9"/>
  <c r="O171" i="9"/>
  <c r="O135" i="9"/>
  <c r="O39" i="9"/>
  <c r="O163" i="9"/>
  <c r="O240" i="9"/>
  <c r="O224" i="9"/>
  <c r="O208" i="9"/>
  <c r="O192" i="9"/>
  <c r="O176" i="9"/>
  <c r="O160" i="9"/>
  <c r="O144" i="9"/>
  <c r="O128" i="9"/>
  <c r="O112" i="9"/>
  <c r="O96" i="9"/>
  <c r="O80" i="9"/>
  <c r="O64" i="9"/>
  <c r="O48" i="9"/>
  <c r="O32" i="9"/>
  <c r="O16" i="9"/>
  <c r="O75" i="9"/>
  <c r="O187" i="9"/>
  <c r="O212" i="9"/>
  <c r="O36" i="9"/>
  <c r="O183" i="9"/>
  <c r="O203" i="9"/>
  <c r="R203" i="9" s="1" a="1"/>
  <c r="R203" i="9" s="1"/>
  <c r="O159" i="9"/>
  <c r="O127" i="9"/>
  <c r="O91" i="9"/>
  <c r="O59" i="9"/>
  <c r="O31" i="9"/>
  <c r="O245" i="9"/>
  <c r="O229" i="9"/>
  <c r="O213" i="9"/>
  <c r="O197" i="9"/>
  <c r="O181" i="9"/>
  <c r="O165" i="9"/>
  <c r="O149" i="9"/>
  <c r="O133" i="9"/>
  <c r="O117" i="9"/>
  <c r="O101" i="9"/>
  <c r="O85" i="9"/>
  <c r="O69" i="9"/>
  <c r="O53" i="9"/>
  <c r="O37" i="9"/>
  <c r="O21" i="9"/>
  <c r="O5" i="9"/>
  <c r="O15" i="9"/>
  <c r="O236" i="9"/>
  <c r="O220" i="9"/>
  <c r="O204" i="9"/>
  <c r="O188" i="9"/>
  <c r="O172" i="9"/>
  <c r="O156" i="9"/>
  <c r="O140" i="9"/>
  <c r="O124" i="9"/>
  <c r="O108" i="9"/>
  <c r="O92" i="9"/>
  <c r="O76" i="9"/>
  <c r="O60" i="9"/>
  <c r="O44" i="9"/>
  <c r="O28" i="9"/>
  <c r="O12" i="9"/>
  <c r="O11" i="9"/>
  <c r="O180" i="9"/>
  <c r="O132" i="9"/>
  <c r="O219" i="9"/>
  <c r="O235" i="9"/>
  <c r="O155" i="9"/>
  <c r="O27" i="9"/>
  <c r="O247" i="9"/>
  <c r="O231" i="9"/>
  <c r="O227" i="9"/>
  <c r="R227" i="9" s="1" a="1"/>
  <c r="R227" i="9" s="1"/>
  <c r="O139" i="9"/>
  <c r="O7" i="9"/>
  <c r="O238" i="9"/>
  <c r="O222" i="9"/>
  <c r="O206" i="9"/>
  <c r="O190" i="9"/>
  <c r="O174" i="9"/>
  <c r="O158" i="9"/>
  <c r="O142" i="9"/>
  <c r="O126" i="9"/>
  <c r="O110" i="9"/>
  <c r="O94" i="9"/>
  <c r="O78" i="9"/>
  <c r="O62" i="9"/>
  <c r="O46" i="9"/>
  <c r="O30" i="9"/>
  <c r="O14" i="9"/>
  <c r="O191" i="9"/>
  <c r="O151" i="9"/>
  <c r="O119" i="9"/>
  <c r="O83" i="9"/>
  <c r="R83" i="9" s="1" a="1"/>
  <c r="R83" i="9" s="1"/>
  <c r="O51" i="9"/>
  <c r="O23" i="9"/>
  <c r="O241" i="9"/>
  <c r="O225" i="9"/>
  <c r="O209" i="9"/>
  <c r="O193" i="9"/>
  <c r="O177" i="9"/>
  <c r="O161" i="9"/>
  <c r="O145" i="9"/>
  <c r="O129" i="9"/>
  <c r="O113" i="9"/>
  <c r="O97" i="9"/>
  <c r="O81" i="9"/>
  <c r="O65" i="9"/>
  <c r="O49" i="9"/>
  <c r="O33" i="9"/>
  <c r="O17" i="9"/>
  <c r="O199" i="9"/>
  <c r="O248" i="9"/>
  <c r="O232" i="9"/>
  <c r="O216" i="9"/>
  <c r="O200" i="9"/>
  <c r="O184" i="9"/>
  <c r="O168" i="9"/>
  <c r="O152" i="9"/>
  <c r="O136" i="9"/>
  <c r="O120" i="9"/>
  <c r="O104" i="9"/>
  <c r="O88" i="9"/>
  <c r="O72" i="9"/>
  <c r="O56" i="9"/>
  <c r="O40" i="9"/>
  <c r="O24" i="9"/>
  <c r="O8" i="9"/>
  <c r="P247" i="9"/>
  <c r="P179" i="9"/>
  <c r="P244" i="9"/>
  <c r="P196" i="9"/>
  <c r="P148" i="9"/>
  <c r="P116" i="9"/>
  <c r="P84" i="9"/>
  <c r="P52" i="9"/>
  <c r="P207" i="9"/>
  <c r="P232" i="9"/>
  <c r="P120" i="9"/>
  <c r="P56" i="9"/>
  <c r="P143" i="9"/>
  <c r="P79" i="9"/>
  <c r="P11" i="9"/>
  <c r="P212" i="9"/>
  <c r="P180" i="9"/>
  <c r="P164" i="9"/>
  <c r="P132" i="9"/>
  <c r="P100" i="9"/>
  <c r="P68" i="9"/>
  <c r="P36" i="9"/>
  <c r="P251" i="9"/>
  <c r="P235" i="9"/>
  <c r="P219" i="9"/>
  <c r="P155" i="9"/>
  <c r="P123" i="9"/>
  <c r="P91" i="9"/>
  <c r="P59" i="9"/>
  <c r="P27" i="9"/>
  <c r="P167" i="9"/>
  <c r="P135" i="9"/>
  <c r="P103" i="9"/>
  <c r="R103" i="9" s="1" a="1"/>
  <c r="R103" i="9" s="1"/>
  <c r="P71" i="9"/>
  <c r="P39" i="9"/>
  <c r="P249" i="9"/>
  <c r="P233" i="9"/>
  <c r="P217" i="9"/>
  <c r="P201" i="9"/>
  <c r="P185" i="9"/>
  <c r="P169" i="9"/>
  <c r="P153" i="9"/>
  <c r="P137" i="9"/>
  <c r="P121" i="9"/>
  <c r="P105" i="9"/>
  <c r="P89" i="9"/>
  <c r="P73" i="9"/>
  <c r="P57" i="9"/>
  <c r="P41" i="9"/>
  <c r="P25" i="9"/>
  <c r="P9" i="9"/>
  <c r="P171" i="9"/>
  <c r="P240" i="9"/>
  <c r="P224" i="9"/>
  <c r="P208" i="9"/>
  <c r="P192" i="9"/>
  <c r="P176" i="9"/>
  <c r="P160" i="9"/>
  <c r="P144" i="9"/>
  <c r="P128" i="9"/>
  <c r="P112" i="9"/>
  <c r="P96" i="9"/>
  <c r="P80" i="9"/>
  <c r="P64" i="9"/>
  <c r="P48" i="9"/>
  <c r="P32" i="9"/>
  <c r="P16" i="9"/>
  <c r="P152" i="9"/>
  <c r="P88" i="9"/>
  <c r="P8" i="9"/>
  <c r="P111" i="9"/>
  <c r="R111" i="9" s="1" a="1"/>
  <c r="R111" i="9" s="1"/>
  <c r="P47" i="9"/>
  <c r="R47" i="9" s="1" a="1"/>
  <c r="R47" i="9" s="1"/>
  <c r="P191" i="9"/>
  <c r="P228" i="9"/>
  <c r="P20" i="9"/>
  <c r="P239" i="9"/>
  <c r="P15" i="9"/>
  <c r="P242" i="9"/>
  <c r="P226" i="9"/>
  <c r="P210" i="9"/>
  <c r="P194" i="9"/>
  <c r="P178" i="9"/>
  <c r="P162" i="9"/>
  <c r="P146" i="9"/>
  <c r="P130" i="9"/>
  <c r="P114" i="9"/>
  <c r="P98" i="9"/>
  <c r="P82" i="9"/>
  <c r="P66" i="9"/>
  <c r="P50" i="9"/>
  <c r="P34" i="9"/>
  <c r="P18" i="9"/>
  <c r="P199" i="9"/>
  <c r="P159" i="9"/>
  <c r="P127" i="9"/>
  <c r="P95" i="9"/>
  <c r="P63" i="9"/>
  <c r="P31" i="9"/>
  <c r="P245" i="9"/>
  <c r="P229" i="9"/>
  <c r="P213" i="9"/>
  <c r="P197" i="9"/>
  <c r="P181" i="9"/>
  <c r="P165" i="9"/>
  <c r="P149" i="9"/>
  <c r="P133" i="9"/>
  <c r="P117" i="9"/>
  <c r="P101" i="9"/>
  <c r="P85" i="9"/>
  <c r="P69" i="9"/>
  <c r="P53" i="9"/>
  <c r="P37" i="9"/>
  <c r="P21" i="9"/>
  <c r="P5" i="9"/>
  <c r="P23" i="9"/>
  <c r="P236" i="9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I12" i="7" a="1"/>
  <c r="I12" i="7" s="1"/>
  <c r="I16" i="7" s="1"/>
  <c r="I5" i="7"/>
  <c r="I15" i="7" s="1"/>
  <c r="I14" i="6"/>
  <c r="I16" i="6" s="1"/>
  <c r="K8" i="8" s="1"/>
  <c r="J14" i="6"/>
  <c r="J16" i="6" s="1"/>
  <c r="L8" i="8" s="1"/>
  <c r="E3" i="6" a="1"/>
  <c r="E3" i="6" s="1"/>
  <c r="R218" i="9" l="1" a="1"/>
  <c r="R218" i="9" s="1"/>
  <c r="R49" i="9" a="1"/>
  <c r="R49" i="9" s="1"/>
  <c r="R113" i="9" a="1"/>
  <c r="R113" i="9" s="1"/>
  <c r="R17" i="9" a="1"/>
  <c r="R17" i="9" s="1"/>
  <c r="R81" i="9" a="1"/>
  <c r="R81" i="9" s="1"/>
  <c r="R145" i="9" a="1"/>
  <c r="R145" i="9" s="1"/>
  <c r="R33" i="9" a="1"/>
  <c r="R33" i="9" s="1"/>
  <c r="R97" i="9" a="1"/>
  <c r="R97" i="9" s="1"/>
  <c r="R161" i="9" a="1"/>
  <c r="R161" i="9" s="1"/>
  <c r="R179" i="9" a="1"/>
  <c r="R179" i="9" s="1"/>
  <c r="R225" i="9" a="1"/>
  <c r="R225" i="9" s="1"/>
  <c r="R38" i="9" a="1"/>
  <c r="R38" i="9" s="1"/>
  <c r="R109" i="9" a="1"/>
  <c r="R109" i="9" s="1"/>
  <c r="R173" i="9" a="1"/>
  <c r="R173" i="9" s="1"/>
  <c r="R237" i="9" a="1"/>
  <c r="R237" i="9" s="1"/>
  <c r="R202" i="9" a="1"/>
  <c r="R202" i="9" s="1"/>
  <c r="R170" i="9" a="1"/>
  <c r="R170" i="9" s="1"/>
  <c r="G122" i="8"/>
  <c r="G186" i="8"/>
  <c r="G250" i="8"/>
  <c r="G249" i="8"/>
  <c r="G185" i="8"/>
  <c r="G121" i="8"/>
  <c r="G209" i="8"/>
  <c r="G157" i="8"/>
  <c r="G109" i="8"/>
  <c r="G77" i="8"/>
  <c r="G29" i="8"/>
  <c r="G137" i="8"/>
  <c r="G243" i="8"/>
  <c r="G219" i="8"/>
  <c r="G175" i="8"/>
  <c r="G75" i="8"/>
  <c r="G23" i="8"/>
  <c r="G238" i="8"/>
  <c r="G226" i="8"/>
  <c r="G198" i="8"/>
  <c r="G190" i="8"/>
  <c r="G162" i="8"/>
  <c r="G134" i="8"/>
  <c r="G126" i="8"/>
  <c r="G98" i="8"/>
  <c r="G90" i="8"/>
  <c r="G74" i="8"/>
  <c r="G58" i="8"/>
  <c r="G42" i="8"/>
  <c r="G26" i="8"/>
  <c r="G10" i="8"/>
  <c r="G85" i="8"/>
  <c r="G53" i="8"/>
  <c r="G21" i="8"/>
  <c r="G106" i="8"/>
  <c r="G171" i="8"/>
  <c r="G143" i="8"/>
  <c r="G95" i="8"/>
  <c r="G67" i="8"/>
  <c r="G43" i="8"/>
  <c r="G89" i="8"/>
  <c r="G25" i="8"/>
  <c r="G251" i="8"/>
  <c r="G227" i="8"/>
  <c r="G203" i="8"/>
  <c r="G179" i="8"/>
  <c r="G155" i="8"/>
  <c r="G139" i="8"/>
  <c r="G115" i="8"/>
  <c r="G79" i="8"/>
  <c r="G63" i="8"/>
  <c r="G15" i="8"/>
  <c r="G241" i="8"/>
  <c r="G177" i="8"/>
  <c r="G129" i="8"/>
  <c r="G81" i="8"/>
  <c r="G49" i="8"/>
  <c r="G13" i="8"/>
  <c r="G201" i="8"/>
  <c r="G105" i="8"/>
  <c r="G197" i="8"/>
  <c r="G133" i="8"/>
  <c r="G225" i="8"/>
  <c r="G193" i="8"/>
  <c r="G145" i="8"/>
  <c r="G97" i="8"/>
  <c r="G234" i="8"/>
  <c r="G78" i="8"/>
  <c r="G54" i="8"/>
  <c r="G30" i="8"/>
  <c r="G14" i="8"/>
  <c r="G213" i="8"/>
  <c r="G149" i="8"/>
  <c r="G199" i="8"/>
  <c r="G151" i="8"/>
  <c r="G111" i="8"/>
  <c r="G35" i="8"/>
  <c r="G9" i="8"/>
  <c r="G214" i="8"/>
  <c r="G206" i="8"/>
  <c r="G178" i="8"/>
  <c r="G150" i="8"/>
  <c r="G142" i="8"/>
  <c r="G114" i="8"/>
  <c r="G223" i="8"/>
  <c r="G195" i="8"/>
  <c r="G119" i="8"/>
  <c r="G31" i="8"/>
  <c r="G218" i="8"/>
  <c r="G39" i="8"/>
  <c r="G24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4" i="8"/>
  <c r="G91" i="8"/>
  <c r="G217" i="8"/>
  <c r="G153" i="8"/>
  <c r="G237" i="8"/>
  <c r="G189" i="8"/>
  <c r="G141" i="8"/>
  <c r="G93" i="8"/>
  <c r="G45" i="8"/>
  <c r="G17" i="8"/>
  <c r="G207" i="8"/>
  <c r="G187" i="8"/>
  <c r="G163" i="8"/>
  <c r="G131" i="8"/>
  <c r="G87" i="8"/>
  <c r="G59" i="8"/>
  <c r="G246" i="8"/>
  <c r="G230" i="8"/>
  <c r="G222" i="8"/>
  <c r="G194" i="8"/>
  <c r="G166" i="8"/>
  <c r="G158" i="8"/>
  <c r="G130" i="8"/>
  <c r="G102" i="8"/>
  <c r="G94" i="8"/>
  <c r="G82" i="8"/>
  <c r="G66" i="8"/>
  <c r="G50" i="8"/>
  <c r="G34" i="8"/>
  <c r="G18" i="8"/>
  <c r="G6" i="8"/>
  <c r="G69" i="8"/>
  <c r="G37" i="8"/>
  <c r="G5" i="8"/>
  <c r="G247" i="8"/>
  <c r="G159" i="8"/>
  <c r="G107" i="8"/>
  <c r="G83" i="8"/>
  <c r="G55" i="8"/>
  <c r="G7" i="8"/>
  <c r="G41" i="8"/>
  <c r="G70" i="8"/>
  <c r="G154" i="8"/>
  <c r="G239" i="8"/>
  <c r="G191" i="8"/>
  <c r="G147" i="8"/>
  <c r="G127" i="8"/>
  <c r="G51" i="8"/>
  <c r="G202" i="8"/>
  <c r="G205" i="8"/>
  <c r="G161" i="8"/>
  <c r="G113" i="8"/>
  <c r="G65" i="8"/>
  <c r="G33" i="8"/>
  <c r="G233" i="8"/>
  <c r="G169" i="8"/>
  <c r="G229" i="8"/>
  <c r="G165" i="8"/>
  <c r="G101" i="8"/>
  <c r="G221" i="8"/>
  <c r="G173" i="8"/>
  <c r="G125" i="8"/>
  <c r="G61" i="8"/>
  <c r="G86" i="8"/>
  <c r="G62" i="8"/>
  <c r="G46" i="8"/>
  <c r="G22" i="8"/>
  <c r="G245" i="8"/>
  <c r="G181" i="8"/>
  <c r="G117" i="8"/>
  <c r="G231" i="8"/>
  <c r="G123" i="8"/>
  <c r="G99" i="8"/>
  <c r="G47" i="8"/>
  <c r="G57" i="8"/>
  <c r="G38" i="8"/>
  <c r="G210" i="8"/>
  <c r="G182" i="8"/>
  <c r="G174" i="8"/>
  <c r="G146" i="8"/>
  <c r="G118" i="8"/>
  <c r="G110" i="8"/>
  <c r="G170" i="8"/>
  <c r="G235" i="8"/>
  <c r="G211" i="8"/>
  <c r="G183" i="8"/>
  <c r="G135" i="8"/>
  <c r="G19" i="8"/>
  <c r="G11" i="8"/>
  <c r="G215" i="8"/>
  <c r="G167" i="8"/>
  <c r="G27" i="8"/>
  <c r="G232" i="8"/>
  <c r="G200" i="8"/>
  <c r="G168" i="8"/>
  <c r="G136" i="8"/>
  <c r="G104" i="8"/>
  <c r="G72" i="8"/>
  <c r="G40" i="8"/>
  <c r="G8" i="8"/>
  <c r="G103" i="8"/>
  <c r="G73" i="8"/>
  <c r="G224" i="8"/>
  <c r="G192" i="8"/>
  <c r="G160" i="8"/>
  <c r="G128" i="8"/>
  <c r="G96" i="8"/>
  <c r="G64" i="8"/>
  <c r="G32" i="8"/>
  <c r="G138" i="8"/>
  <c r="G71" i="8"/>
  <c r="G248" i="8"/>
  <c r="G216" i="8"/>
  <c r="G184" i="8"/>
  <c r="G152" i="8"/>
  <c r="G120" i="8"/>
  <c r="G88" i="8"/>
  <c r="G56" i="8"/>
  <c r="G24" i="8"/>
  <c r="G240" i="8"/>
  <c r="G208" i="8"/>
  <c r="G176" i="8"/>
  <c r="G144" i="8"/>
  <c r="G112" i="8"/>
  <c r="G80" i="8"/>
  <c r="G48" i="8"/>
  <c r="G16" i="8"/>
  <c r="R4" i="9" a="1"/>
  <c r="R4" i="9" s="1"/>
  <c r="R14" i="9" a="1"/>
  <c r="R14" i="9" s="1"/>
  <c r="R78" i="9" a="1"/>
  <c r="R78" i="9" s="1"/>
  <c r="R142" i="9" a="1"/>
  <c r="R142" i="9" s="1"/>
  <c r="R206" i="9" a="1"/>
  <c r="R206" i="9" s="1"/>
  <c r="R77" i="9" a="1"/>
  <c r="R77" i="9" s="1"/>
  <c r="R141" i="9" a="1"/>
  <c r="R141" i="9" s="1"/>
  <c r="R205" i="9" a="1"/>
  <c r="R205" i="9" s="1"/>
  <c r="R42" i="9" a="1"/>
  <c r="R42" i="9" s="1"/>
  <c r="R234" i="9" a="1"/>
  <c r="R234" i="9" s="1"/>
  <c r="R209" i="9" a="1"/>
  <c r="R209" i="9" s="1"/>
  <c r="R61" i="9" a="1"/>
  <c r="R61" i="9" s="1"/>
  <c r="R125" i="9" a="1"/>
  <c r="R125" i="9" s="1"/>
  <c r="R189" i="9" a="1"/>
  <c r="R189" i="9" s="1"/>
  <c r="R58" i="9" a="1"/>
  <c r="R58" i="9" s="1"/>
  <c r="R19" i="9" a="1"/>
  <c r="R19" i="9" s="1"/>
  <c r="R55" i="9" a="1"/>
  <c r="R55" i="9" s="1"/>
  <c r="R93" i="9" a="1"/>
  <c r="R93" i="9" s="1"/>
  <c r="R157" i="9" a="1"/>
  <c r="R157" i="9" s="1"/>
  <c r="R221" i="9" a="1"/>
  <c r="R221" i="9" s="1"/>
  <c r="R154" i="9" a="1"/>
  <c r="R154" i="9" s="1"/>
  <c r="R10" i="9" a="1"/>
  <c r="R10" i="9" s="1"/>
  <c r="R193" i="9" a="1"/>
  <c r="R193" i="9" s="1"/>
  <c r="R26" i="9" a="1"/>
  <c r="R26" i="9" s="1"/>
  <c r="R90" i="9" a="1"/>
  <c r="R90" i="9" s="1"/>
  <c r="R177" i="9" a="1"/>
  <c r="R177" i="9" s="1"/>
  <c r="R241" i="9" a="1"/>
  <c r="R241" i="9" s="1"/>
  <c r="R74" i="9" a="1"/>
  <c r="R74" i="9" s="1"/>
  <c r="R107" i="9" a="1"/>
  <c r="R107" i="9" s="1"/>
  <c r="R119" i="9" a="1"/>
  <c r="R119" i="9" s="1"/>
  <c r="R30" i="9" a="1"/>
  <c r="R30" i="9" s="1"/>
  <c r="R158" i="9" a="1"/>
  <c r="R158" i="9" s="1"/>
  <c r="R222" i="9" a="1"/>
  <c r="R222" i="9" s="1"/>
  <c r="R65" i="9" a="1"/>
  <c r="R65" i="9" s="1"/>
  <c r="R129" i="9" a="1"/>
  <c r="R129" i="9" s="1"/>
  <c r="R75" i="9" a="1"/>
  <c r="R75" i="9" s="1"/>
  <c r="R46" i="9" a="1"/>
  <c r="R46" i="9" s="1"/>
  <c r="R174" i="9" a="1"/>
  <c r="R174" i="9" s="1"/>
  <c r="R238" i="9" a="1"/>
  <c r="R238" i="9" s="1"/>
  <c r="R215" i="9" a="1"/>
  <c r="R215" i="9" s="1"/>
  <c r="R71" i="9" a="1"/>
  <c r="R71" i="9" s="1"/>
  <c r="R231" i="9" a="1"/>
  <c r="R231" i="9" s="1"/>
  <c r="R62" i="9" a="1"/>
  <c r="R62" i="9" s="1"/>
  <c r="R126" i="9" a="1"/>
  <c r="R126" i="9" s="1"/>
  <c r="R190" i="9" a="1"/>
  <c r="R190" i="9" s="1"/>
  <c r="R43" i="9" a="1"/>
  <c r="R43" i="9" s="1"/>
  <c r="R99" i="9" a="1"/>
  <c r="R99" i="9" s="1"/>
  <c r="R7" i="9" a="1"/>
  <c r="R7" i="9" s="1"/>
  <c r="R6" i="9" a="1"/>
  <c r="R6" i="9" s="1"/>
  <c r="R45" i="9" a="1"/>
  <c r="R45" i="9" s="1"/>
  <c r="R29" i="9" a="1"/>
  <c r="R29" i="9" s="1"/>
  <c r="R13" i="9" a="1"/>
  <c r="R13" i="9" s="1"/>
  <c r="R207" i="9" a="1"/>
  <c r="R207" i="9" s="1"/>
  <c r="R139" i="9" a="1"/>
  <c r="R139" i="9" s="1"/>
  <c r="R187" i="9" a="1"/>
  <c r="R187" i="9" s="1"/>
  <c r="R84" i="9" a="1"/>
  <c r="R84" i="9" s="1"/>
  <c r="R51" i="9" a="1"/>
  <c r="R51" i="9" s="1"/>
  <c r="R86" i="9" a="1"/>
  <c r="R86" i="9" s="1"/>
  <c r="R143" i="9" a="1"/>
  <c r="R143" i="9" s="1"/>
  <c r="R136" i="9" a="1"/>
  <c r="R136" i="9" s="1"/>
  <c r="R200" i="9" a="1"/>
  <c r="R200" i="9" s="1"/>
  <c r="R110" i="9" a="1"/>
  <c r="R110" i="9" s="1"/>
  <c r="R11" i="9"/>
  <c r="R87" i="9" a="1"/>
  <c r="R87" i="9" s="1"/>
  <c r="R214" i="9" a="1"/>
  <c r="R214" i="9" s="1"/>
  <c r="R131" i="9" a="1"/>
  <c r="R131" i="9" s="1"/>
  <c r="R167" i="9" a="1"/>
  <c r="R167" i="9" s="1"/>
  <c r="R24" i="9" a="1"/>
  <c r="R24" i="9" s="1"/>
  <c r="R102" i="9" a="1"/>
  <c r="R102" i="9" s="1"/>
  <c r="R166" i="9" a="1"/>
  <c r="R166" i="9" s="1"/>
  <c r="R230" i="9" a="1"/>
  <c r="R230" i="9" s="1"/>
  <c r="R35" i="9" a="1"/>
  <c r="R35" i="9" s="1"/>
  <c r="R164" i="9" a="1"/>
  <c r="R164" i="9" s="1"/>
  <c r="R168" i="9" a="1"/>
  <c r="R168" i="9" s="1"/>
  <c r="R132" i="9" a="1"/>
  <c r="R132" i="9" s="1"/>
  <c r="R28" i="9" a="1"/>
  <c r="R28" i="9" s="1"/>
  <c r="R92" i="9" a="1"/>
  <c r="R92" i="9" s="1"/>
  <c r="R156" i="9" a="1"/>
  <c r="R156" i="9" s="1"/>
  <c r="R220" i="9" a="1"/>
  <c r="R220" i="9" s="1"/>
  <c r="R21" i="9" a="1"/>
  <c r="R21" i="9" s="1"/>
  <c r="R85" i="9" a="1"/>
  <c r="R85" i="9" s="1"/>
  <c r="R149" i="9" a="1"/>
  <c r="R149" i="9" s="1"/>
  <c r="R213" i="9" a="1"/>
  <c r="R213" i="9" s="1"/>
  <c r="R59" i="9" a="1"/>
  <c r="R59" i="9" s="1"/>
  <c r="R48" i="9" a="1"/>
  <c r="R48" i="9" s="1"/>
  <c r="R112" i="9" a="1"/>
  <c r="R112" i="9" s="1"/>
  <c r="R176" i="9" a="1"/>
  <c r="R176" i="9" s="1"/>
  <c r="R240" i="9" a="1"/>
  <c r="R240" i="9" s="1"/>
  <c r="R171" i="9" a="1"/>
  <c r="R171" i="9" s="1"/>
  <c r="R68" i="9" a="1"/>
  <c r="R68" i="9" s="1"/>
  <c r="R196" i="9" a="1"/>
  <c r="R196" i="9" s="1"/>
  <c r="R52" i="9" a="1"/>
  <c r="R52" i="9" s="1"/>
  <c r="R54" i="9" a="1"/>
  <c r="R54" i="9" s="1"/>
  <c r="R118" i="9" a="1"/>
  <c r="R118" i="9" s="1"/>
  <c r="R182" i="9" a="1"/>
  <c r="R182" i="9" s="1"/>
  <c r="R246" i="9" a="1"/>
  <c r="R246" i="9" s="1"/>
  <c r="R67" i="9" a="1"/>
  <c r="R67" i="9" s="1"/>
  <c r="R211" i="9" a="1"/>
  <c r="R211" i="9" s="1"/>
  <c r="R40" i="9" a="1"/>
  <c r="R40" i="9" s="1"/>
  <c r="R94" i="9" a="1"/>
  <c r="R94" i="9" s="1"/>
  <c r="R183" i="9" a="1"/>
  <c r="R183" i="9" s="1"/>
  <c r="R163" i="9" a="1"/>
  <c r="R163" i="9" s="1"/>
  <c r="R70" i="9" a="1"/>
  <c r="R70" i="9" s="1"/>
  <c r="R134" i="9" a="1"/>
  <c r="R134" i="9" s="1"/>
  <c r="R198" i="9" a="1"/>
  <c r="R198" i="9" s="1"/>
  <c r="R195" i="9" a="1"/>
  <c r="R195" i="9" s="1"/>
  <c r="R79" i="9" a="1"/>
  <c r="R79" i="9" s="1"/>
  <c r="R104" i="9" a="1"/>
  <c r="R104" i="9" s="1"/>
  <c r="R72" i="9" a="1"/>
  <c r="R72" i="9" s="1"/>
  <c r="R151" i="9" a="1"/>
  <c r="R151" i="9" s="1"/>
  <c r="R150" i="9" a="1"/>
  <c r="R150" i="9" s="1"/>
  <c r="R232" i="9" a="1"/>
  <c r="R232" i="9" s="1"/>
  <c r="R114" i="9" a="1"/>
  <c r="R114" i="9" s="1"/>
  <c r="R121" i="9" a="1"/>
  <c r="R121" i="9" s="1"/>
  <c r="R56" i="9" a="1"/>
  <c r="R56" i="9" s="1"/>
  <c r="R120" i="9" a="1"/>
  <c r="R120" i="9" s="1"/>
  <c r="R184" i="9" a="1"/>
  <c r="R184" i="9" s="1"/>
  <c r="R248" i="9" a="1"/>
  <c r="R248" i="9" s="1"/>
  <c r="R155" i="9" a="1"/>
  <c r="R155" i="9" s="1"/>
  <c r="R180" i="9" a="1"/>
  <c r="R180" i="9" s="1"/>
  <c r="R44" i="9" a="1"/>
  <c r="R44" i="9" s="1"/>
  <c r="R108" i="9" a="1"/>
  <c r="R108" i="9" s="1"/>
  <c r="R172" i="9" a="1"/>
  <c r="R172" i="9" s="1"/>
  <c r="R236" i="9" a="1"/>
  <c r="R236" i="9" s="1"/>
  <c r="R37" i="9" a="1"/>
  <c r="R37" i="9" s="1"/>
  <c r="R101" i="9" a="1"/>
  <c r="R101" i="9" s="1"/>
  <c r="R165" i="9" a="1"/>
  <c r="R165" i="9" s="1"/>
  <c r="R229" i="9" a="1"/>
  <c r="R229" i="9" s="1"/>
  <c r="R91" i="9" a="1"/>
  <c r="R91" i="9" s="1"/>
  <c r="R64" i="9" a="1"/>
  <c r="R64" i="9" s="1"/>
  <c r="R128" i="9" a="1"/>
  <c r="R128" i="9" s="1"/>
  <c r="R192" i="9" a="1"/>
  <c r="R192" i="9" s="1"/>
  <c r="R123" i="9" a="1"/>
  <c r="R123" i="9" s="1"/>
  <c r="R100" i="9" a="1"/>
  <c r="R100" i="9" s="1"/>
  <c r="R244" i="9" a="1"/>
  <c r="R244" i="9" s="1"/>
  <c r="R228" i="9" a="1"/>
  <c r="R228" i="9" s="1"/>
  <c r="R66" i="9" a="1"/>
  <c r="R66" i="9" s="1"/>
  <c r="R130" i="9" a="1"/>
  <c r="R130" i="9" s="1"/>
  <c r="R194" i="9" a="1"/>
  <c r="R194" i="9" s="1"/>
  <c r="R239" i="9" a="1"/>
  <c r="R239" i="9" s="1"/>
  <c r="R9" i="9" a="1"/>
  <c r="R9" i="9" s="1"/>
  <c r="R73" i="9" a="1"/>
  <c r="R73" i="9" s="1"/>
  <c r="R137" i="9" a="1"/>
  <c r="R137" i="9" s="1"/>
  <c r="R201" i="9" a="1"/>
  <c r="R201" i="9" s="1"/>
  <c r="R63" i="9" a="1"/>
  <c r="R63" i="9" s="1"/>
  <c r="R178" i="9" a="1"/>
  <c r="R178" i="9" s="1"/>
  <c r="R185" i="9" a="1"/>
  <c r="R185" i="9" s="1"/>
  <c r="R8" i="9" a="1"/>
  <c r="R8" i="9" s="1"/>
  <c r="R199" i="9" a="1"/>
  <c r="R199" i="9" s="1"/>
  <c r="R23" i="9" a="1"/>
  <c r="R23" i="9" s="1"/>
  <c r="R235" i="9" a="1"/>
  <c r="R235" i="9" s="1"/>
  <c r="R60" i="9" a="1"/>
  <c r="R60" i="9" s="1"/>
  <c r="R124" i="9" a="1"/>
  <c r="R124" i="9" s="1"/>
  <c r="R188" i="9" a="1"/>
  <c r="R188" i="9" s="1"/>
  <c r="R15" i="9" a="1"/>
  <c r="R15" i="9" s="1"/>
  <c r="R53" i="9" a="1"/>
  <c r="R53" i="9" s="1"/>
  <c r="R117" i="9" a="1"/>
  <c r="R117" i="9" s="1"/>
  <c r="R181" i="9" a="1"/>
  <c r="R181" i="9" s="1"/>
  <c r="R245" i="9" a="1"/>
  <c r="R245" i="9" s="1"/>
  <c r="R127" i="9" a="1"/>
  <c r="R127" i="9" s="1"/>
  <c r="R36" i="9" a="1"/>
  <c r="R36" i="9" s="1"/>
  <c r="R16" i="9" a="1"/>
  <c r="R16" i="9" s="1"/>
  <c r="R80" i="9" a="1"/>
  <c r="R80" i="9" s="1"/>
  <c r="R144" i="9" a="1"/>
  <c r="R144" i="9" s="1"/>
  <c r="R208" i="9" a="1"/>
  <c r="R208" i="9" s="1"/>
  <c r="R39" i="9" a="1"/>
  <c r="R39" i="9" s="1"/>
  <c r="R251" i="9" a="1"/>
  <c r="R251" i="9" s="1"/>
  <c r="R116" i="9" a="1"/>
  <c r="R116" i="9" s="1"/>
  <c r="R18" i="9" a="1"/>
  <c r="R18" i="9" s="1"/>
  <c r="R82" i="9" a="1"/>
  <c r="R82" i="9" s="1"/>
  <c r="R146" i="9" a="1"/>
  <c r="R146" i="9" s="1"/>
  <c r="R210" i="9" a="1"/>
  <c r="R210" i="9" s="1"/>
  <c r="R95" i="9" a="1"/>
  <c r="R95" i="9" s="1"/>
  <c r="R25" i="9" a="1"/>
  <c r="R25" i="9" s="1"/>
  <c r="R89" i="9" a="1"/>
  <c r="R89" i="9" s="1"/>
  <c r="R153" i="9" a="1"/>
  <c r="R153" i="9" s="1"/>
  <c r="R217" i="9" a="1"/>
  <c r="R217" i="9" s="1"/>
  <c r="R27" i="9" a="1"/>
  <c r="R27" i="9" s="1"/>
  <c r="R50" i="9" a="1"/>
  <c r="R50" i="9" s="1"/>
  <c r="R242" i="9" a="1"/>
  <c r="R242" i="9" s="1"/>
  <c r="R57" i="9" a="1"/>
  <c r="R57" i="9" s="1"/>
  <c r="R249" i="9" a="1"/>
  <c r="R249" i="9" s="1"/>
  <c r="R88" i="9" a="1"/>
  <c r="R88" i="9" s="1"/>
  <c r="R152" i="9" a="1"/>
  <c r="R152" i="9" s="1"/>
  <c r="R216" i="9" a="1"/>
  <c r="R216" i="9" s="1"/>
  <c r="R191" i="9" a="1"/>
  <c r="R191" i="9" s="1"/>
  <c r="R247" i="9" a="1"/>
  <c r="R247" i="9" s="1"/>
  <c r="R219" i="9" a="1"/>
  <c r="R219" i="9" s="1"/>
  <c r="R12" i="9" a="1"/>
  <c r="R12" i="9" s="1"/>
  <c r="R76" i="9" a="1"/>
  <c r="R76" i="9" s="1"/>
  <c r="R140" i="9" a="1"/>
  <c r="R140" i="9" s="1"/>
  <c r="R204" i="9" a="1"/>
  <c r="R204" i="9" s="1"/>
  <c r="R5" i="9" a="1"/>
  <c r="R5" i="9" s="1"/>
  <c r="R69" i="9" a="1"/>
  <c r="R69" i="9" s="1"/>
  <c r="R133" i="9" a="1"/>
  <c r="R133" i="9" s="1"/>
  <c r="R197" i="9" a="1"/>
  <c r="R197" i="9" s="1"/>
  <c r="R31" i="9" a="1"/>
  <c r="R31" i="9" s="1"/>
  <c r="R159" i="9" a="1"/>
  <c r="R159" i="9" s="1"/>
  <c r="R212" i="9" a="1"/>
  <c r="R212" i="9" s="1"/>
  <c r="R32" i="9" a="1"/>
  <c r="R32" i="9" s="1"/>
  <c r="R96" i="9" a="1"/>
  <c r="R96" i="9" s="1"/>
  <c r="R160" i="9" a="1"/>
  <c r="R160" i="9" s="1"/>
  <c r="R224" i="9" a="1"/>
  <c r="R224" i="9" s="1"/>
  <c r="R135" i="9" a="1"/>
  <c r="R135" i="9" s="1"/>
  <c r="R20" i="9" a="1"/>
  <c r="R20" i="9" s="1"/>
  <c r="R148" i="9" a="1"/>
  <c r="R148" i="9" s="1"/>
  <c r="R34" i="9" a="1"/>
  <c r="R34" i="9" s="1"/>
  <c r="R98" i="9" a="1"/>
  <c r="R98" i="9" s="1"/>
  <c r="R162" i="9" a="1"/>
  <c r="R162" i="9" s="1"/>
  <c r="R226" i="9" a="1"/>
  <c r="R226" i="9" s="1"/>
  <c r="R41" i="9" a="1"/>
  <c r="R41" i="9" s="1"/>
  <c r="R105" i="9" a="1"/>
  <c r="R105" i="9" s="1"/>
  <c r="R169" i="9" a="1"/>
  <c r="R169" i="9" s="1"/>
  <c r="R233" i="9" a="1"/>
  <c r="R233" i="9" s="1"/>
  <c r="J16" i="7"/>
  <c r="J15" i="7"/>
  <c r="G3" i="8"/>
  <c r="I21" i="7"/>
  <c r="K9" i="8" s="1"/>
  <c r="H241" i="8" l="1"/>
  <c r="H177" i="8"/>
  <c r="H129" i="8"/>
  <c r="H81" i="8"/>
  <c r="H49" i="8"/>
  <c r="H13" i="8"/>
  <c r="H201" i="8"/>
  <c r="H105" i="8"/>
  <c r="H197" i="8"/>
  <c r="H133" i="8"/>
  <c r="H225" i="8"/>
  <c r="H193" i="8"/>
  <c r="H145" i="8"/>
  <c r="H97" i="8"/>
  <c r="H195" i="8"/>
  <c r="H78" i="8"/>
  <c r="H54" i="8"/>
  <c r="H30" i="8"/>
  <c r="H14" i="8"/>
  <c r="H213" i="8"/>
  <c r="H149" i="8"/>
  <c r="H199" i="8"/>
  <c r="H151" i="8"/>
  <c r="H123" i="8"/>
  <c r="H99" i="8"/>
  <c r="H47" i="8"/>
  <c r="H9" i="8"/>
  <c r="H250" i="8"/>
  <c r="H214" i="8"/>
  <c r="H206" i="8"/>
  <c r="H178" i="8"/>
  <c r="H170" i="8"/>
  <c r="H150" i="8"/>
  <c r="H142" i="8"/>
  <c r="H114" i="8"/>
  <c r="H106" i="8"/>
  <c r="H235" i="8"/>
  <c r="H211" i="8"/>
  <c r="H119" i="8"/>
  <c r="H19" i="8"/>
  <c r="H234" i="8"/>
  <c r="H39" i="8"/>
  <c r="H242" i="8"/>
  <c r="H244" i="8"/>
  <c r="H236" i="8"/>
  <c r="H228" i="8"/>
  <c r="H220" i="8"/>
  <c r="H212" i="8"/>
  <c r="H204" i="8"/>
  <c r="H196" i="8"/>
  <c r="H188" i="8"/>
  <c r="H180" i="8"/>
  <c r="H172" i="8"/>
  <c r="H164" i="8"/>
  <c r="H156" i="8"/>
  <c r="H148" i="8"/>
  <c r="H140" i="8"/>
  <c r="H132" i="8"/>
  <c r="H124" i="8"/>
  <c r="H116" i="8"/>
  <c r="H108" i="8"/>
  <c r="H100" i="8"/>
  <c r="H92" i="8"/>
  <c r="H84" i="8"/>
  <c r="H76" i="8"/>
  <c r="H68" i="8"/>
  <c r="H60" i="8"/>
  <c r="H52" i="8"/>
  <c r="H44" i="8"/>
  <c r="H36" i="8"/>
  <c r="H28" i="8"/>
  <c r="H20" i="8"/>
  <c r="H12" i="8"/>
  <c r="H4" i="8"/>
  <c r="H67" i="8"/>
  <c r="H91" i="8"/>
  <c r="H217" i="8"/>
  <c r="H153" i="8"/>
  <c r="H237" i="8"/>
  <c r="H189" i="8"/>
  <c r="H141" i="8"/>
  <c r="H93" i="8"/>
  <c r="H45" i="8"/>
  <c r="H17" i="8"/>
  <c r="H243" i="8"/>
  <c r="H219" i="8"/>
  <c r="H175" i="8"/>
  <c r="H87" i="8"/>
  <c r="H59" i="8"/>
  <c r="H11" i="8"/>
  <c r="H246" i="8"/>
  <c r="H230" i="8"/>
  <c r="H222" i="8"/>
  <c r="H194" i="8"/>
  <c r="H186" i="8"/>
  <c r="H166" i="8"/>
  <c r="H158" i="8"/>
  <c r="H130" i="8"/>
  <c r="H122" i="8"/>
  <c r="H102" i="8"/>
  <c r="H94" i="8"/>
  <c r="H82" i="8"/>
  <c r="H66" i="8"/>
  <c r="H50" i="8"/>
  <c r="H34" i="8"/>
  <c r="H18" i="8"/>
  <c r="H6" i="8"/>
  <c r="H69" i="8"/>
  <c r="H37" i="8"/>
  <c r="H5" i="8"/>
  <c r="H247" i="8"/>
  <c r="H171" i="8"/>
  <c r="H143" i="8"/>
  <c r="H95" i="8"/>
  <c r="H55" i="8"/>
  <c r="H7" i="8"/>
  <c r="H41" i="8"/>
  <c r="H70" i="8"/>
  <c r="H251" i="8"/>
  <c r="H227" i="8"/>
  <c r="H203" i="8"/>
  <c r="H179" i="8"/>
  <c r="H155" i="8"/>
  <c r="H139" i="8"/>
  <c r="H115" i="8"/>
  <c r="H79" i="8"/>
  <c r="H63" i="8"/>
  <c r="H15" i="8"/>
  <c r="H205" i="8"/>
  <c r="H161" i="8"/>
  <c r="H113" i="8"/>
  <c r="H65" i="8"/>
  <c r="H33" i="8"/>
  <c r="H233" i="8"/>
  <c r="H169" i="8"/>
  <c r="H229" i="8"/>
  <c r="H165" i="8"/>
  <c r="H101" i="8"/>
  <c r="H221" i="8"/>
  <c r="H173" i="8"/>
  <c r="H125" i="8"/>
  <c r="H61" i="8"/>
  <c r="H86" i="8"/>
  <c r="H62" i="8"/>
  <c r="H46" i="8"/>
  <c r="H22" i="8"/>
  <c r="H245" i="8"/>
  <c r="H181" i="8"/>
  <c r="H117" i="8"/>
  <c r="H231" i="8"/>
  <c r="H111" i="8"/>
  <c r="H35" i="8"/>
  <c r="H57" i="8"/>
  <c r="H38" i="8"/>
  <c r="H210" i="8"/>
  <c r="H202" i="8"/>
  <c r="H182" i="8"/>
  <c r="H174" i="8"/>
  <c r="H146" i="8"/>
  <c r="H138" i="8"/>
  <c r="H118" i="8"/>
  <c r="H110" i="8"/>
  <c r="H223" i="8"/>
  <c r="H183" i="8"/>
  <c r="H135" i="8"/>
  <c r="H31" i="8"/>
  <c r="H215" i="8"/>
  <c r="H167" i="8"/>
  <c r="H103" i="8"/>
  <c r="H71" i="8"/>
  <c r="H27" i="8"/>
  <c r="H73" i="8"/>
  <c r="H248" i="8"/>
  <c r="H240" i="8"/>
  <c r="H232" i="8"/>
  <c r="H224" i="8"/>
  <c r="H216" i="8"/>
  <c r="H208" i="8"/>
  <c r="H200" i="8"/>
  <c r="H192" i="8"/>
  <c r="H184" i="8"/>
  <c r="H176" i="8"/>
  <c r="H168" i="8"/>
  <c r="H160" i="8"/>
  <c r="H152" i="8"/>
  <c r="H144" i="8"/>
  <c r="H136" i="8"/>
  <c r="H128" i="8"/>
  <c r="H120" i="8"/>
  <c r="H112" i="8"/>
  <c r="H104" i="8"/>
  <c r="H96" i="8"/>
  <c r="H88" i="8"/>
  <c r="H80" i="8"/>
  <c r="H72" i="8"/>
  <c r="H64" i="8"/>
  <c r="H56" i="8"/>
  <c r="H48" i="8"/>
  <c r="H40" i="8"/>
  <c r="H32" i="8"/>
  <c r="H24" i="8"/>
  <c r="H16" i="8"/>
  <c r="H8" i="8"/>
  <c r="H249" i="8"/>
  <c r="H185" i="8"/>
  <c r="H121" i="8"/>
  <c r="H209" i="8"/>
  <c r="H157" i="8"/>
  <c r="H109" i="8"/>
  <c r="H77" i="8"/>
  <c r="H29" i="8"/>
  <c r="H137" i="8"/>
  <c r="H207" i="8"/>
  <c r="H187" i="8"/>
  <c r="H163" i="8"/>
  <c r="H75" i="8"/>
  <c r="H23" i="8"/>
  <c r="H238" i="8"/>
  <c r="H226" i="8"/>
  <c r="H218" i="8"/>
  <c r="H198" i="8"/>
  <c r="H190" i="8"/>
  <c r="H162" i="8"/>
  <c r="H154" i="8"/>
  <c r="H134" i="8"/>
  <c r="H126" i="8"/>
  <c r="H98" i="8"/>
  <c r="H90" i="8"/>
  <c r="H74" i="8"/>
  <c r="H58" i="8"/>
  <c r="H42" i="8"/>
  <c r="H26" i="8"/>
  <c r="H10" i="8"/>
  <c r="H85" i="8"/>
  <c r="H53" i="8"/>
  <c r="H21" i="8"/>
  <c r="H159" i="8"/>
  <c r="H107" i="8"/>
  <c r="H83" i="8"/>
  <c r="H43" i="8"/>
  <c r="H89" i="8"/>
  <c r="H25" i="8"/>
  <c r="H131" i="8"/>
  <c r="H239" i="8"/>
  <c r="H191" i="8"/>
  <c r="H147" i="8"/>
  <c r="H127" i="8"/>
  <c r="H51" i="8"/>
  <c r="J21" i="7"/>
  <c r="L9" i="8" s="1"/>
  <c r="K14" i="8"/>
  <c r="S4" i="9" a="1"/>
  <c r="S4" i="9" s="1"/>
  <c r="V24" i="9" s="1"/>
  <c r="V26" i="9" s="1"/>
  <c r="L10" i="8" s="1"/>
  <c r="H3" i="8"/>
  <c r="L14" i="8" l="1"/>
  <c r="K17" i="8"/>
  <c r="K18" i="8" s="1"/>
  <c r="K19" i="8" s="1"/>
  <c r="K16" i="8"/>
  <c r="U21" i="9"/>
  <c r="V21" i="9" s="1"/>
  <c r="U24" i="9"/>
  <c r="L16" i="8" l="1"/>
  <c r="L17" i="8"/>
  <c r="L18" i="8" s="1"/>
  <c r="U26" i="9"/>
  <c r="K10" i="8" s="1"/>
  <c r="I4" i="8" l="1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6" i="8"/>
  <c r="I14" i="8"/>
  <c r="I18" i="8"/>
  <c r="I22" i="8"/>
  <c r="I26" i="8"/>
  <c r="I30" i="8"/>
  <c r="I34" i="8"/>
  <c r="I38" i="8"/>
  <c r="I42" i="8"/>
  <c r="I46" i="8"/>
  <c r="I50" i="8"/>
  <c r="I54" i="8"/>
  <c r="I58" i="8"/>
  <c r="I62" i="8"/>
  <c r="I66" i="8"/>
  <c r="I70" i="8"/>
  <c r="I74" i="8"/>
  <c r="I78" i="8"/>
  <c r="I82" i="8"/>
  <c r="I86" i="8"/>
  <c r="I90" i="8"/>
  <c r="I94" i="8"/>
  <c r="I98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7" i="8"/>
  <c r="I19" i="8"/>
  <c r="I35" i="8"/>
  <c r="I51" i="8"/>
  <c r="I67" i="8"/>
  <c r="I83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11" i="8"/>
  <c r="I43" i="8"/>
  <c r="I59" i="8"/>
  <c r="I91" i="8"/>
  <c r="I111" i="8"/>
  <c r="I127" i="8"/>
  <c r="I143" i="8"/>
  <c r="I159" i="8"/>
  <c r="I175" i="8"/>
  <c r="I191" i="8"/>
  <c r="I207" i="8"/>
  <c r="I223" i="8"/>
  <c r="I239" i="8"/>
  <c r="I15" i="8"/>
  <c r="I47" i="8"/>
  <c r="I63" i="8"/>
  <c r="I79" i="8"/>
  <c r="I95" i="8"/>
  <c r="I106" i="8"/>
  <c r="I114" i="8"/>
  <c r="I122" i="8"/>
  <c r="I138" i="8"/>
  <c r="I146" i="8"/>
  <c r="I162" i="8"/>
  <c r="I178" i="8"/>
  <c r="I194" i="8"/>
  <c r="I202" i="8"/>
  <c r="I218" i="8"/>
  <c r="I234" i="8"/>
  <c r="I250" i="8"/>
  <c r="I10" i="8"/>
  <c r="I23" i="8"/>
  <c r="I39" i="8"/>
  <c r="I55" i="8"/>
  <c r="I71" i="8"/>
  <c r="I87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7" i="8"/>
  <c r="I75" i="8"/>
  <c r="I103" i="8"/>
  <c r="I119" i="8"/>
  <c r="I135" i="8"/>
  <c r="I151" i="8"/>
  <c r="I167" i="8"/>
  <c r="I183" i="8"/>
  <c r="I199" i="8"/>
  <c r="I215" i="8"/>
  <c r="I231" i="8"/>
  <c r="I247" i="8"/>
  <c r="I31" i="8"/>
  <c r="I130" i="8"/>
  <c r="I154" i="8"/>
  <c r="I170" i="8"/>
  <c r="I186" i="8"/>
  <c r="I210" i="8"/>
  <c r="I226" i="8"/>
  <c r="I242" i="8"/>
  <c r="I3" i="8"/>
  <c r="M14" i="8" l="1"/>
  <c r="M16" i="8" s="1"/>
  <c r="M17" i="8" l="1"/>
  <c r="M18" i="8" s="1"/>
  <c r="M19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4A1BD-2A6E-4F63-A2EA-4D9911C4E96E}" keepAlive="1" name="Query - AAPL_tbl" description="Connection to the 'AAPL_tbl' query in the workbook." type="5" refreshedVersion="8" background="1" saveData="1">
    <dbPr connection="Provider=Microsoft.Mashup.OleDb.1;Data Source=$Workbook$;Location=AAPL_tbl;Extended Properties=&quot;&quot;" command="SELECT * FROM [AAPL_tbl]"/>
  </connection>
  <connection id="2" xr16:uid="{74B965EE-0F41-4245-975A-4B2C8A4AA341}" keepAlive="1" name="Query - AAPL_US" description="Connection to the 'AAPL_US' query in the workbook." type="5" refreshedVersion="8" background="1" saveData="1">
    <dbPr connection="Provider=Microsoft.Mashup.OleDb.1;Data Source=$Workbook$;Location=AAPL_US;Extended Properties=&quot;&quot;" command="SELECT * FROM [AAPL_US]"/>
  </connection>
  <connection id="3" xr16:uid="{60C2A8C2-9512-4280-9BEA-FA62C34E1890}" keepAlive="1" name="Query - BTC_tbl" description="Connection to the 'BTC_tbl' query in the workbook." type="5" refreshedVersion="8" background="1" saveData="1">
    <dbPr connection="Provider=Microsoft.Mashup.OleDb.1;Data Source=$Workbook$;Location=BTC_tbl;Extended Properties=&quot;&quot;" command="SELECT * FROM [BTC_tbl]"/>
  </connection>
  <connection id="4" xr16:uid="{D2CF3EC5-EB5C-411A-B073-CAFAF533E542}" keepAlive="1" name="Query - BTCUSD" description="Connection to the 'BTCUSD' query in the workbook." type="5" refreshedVersion="8" background="1" saveData="1">
    <dbPr connection="Provider=Microsoft.Mashup.OleDb.1;Data Source=$Workbook$;Location=BTCUSD;Extended Properties=&quot;&quot;" command="SELECT * FROM [BTCUSD]"/>
  </connection>
  <connection id="5" xr16:uid="{E7C3EF61-08C9-4E78-936E-CEE1E8CB743F}" keepAlive="1" name="Query - fnGetStooq_1Y" description="Connection to the 'fnGetStooq_1Y' query in the workbook." type="5" refreshedVersion="0" background="1">
    <dbPr connection="Provider=Microsoft.Mashup.OleDb.1;Data Source=$Workbook$;Location=fnGetStooq_1Y;Extended Properties=&quot;&quot;" command="SELECT * FROM [fnGetStooq_1Y]"/>
  </connection>
  <connection id="6" xr16:uid="{C72ED9F1-D94B-499D-9011-637D32977C6B}" keepAlive="1" name="Query - Gold_tbl" description="Connection to the 'Gold_tbl' query in the workbook." type="5" refreshedVersion="8" background="1" saveData="1">
    <dbPr connection="Provider=Microsoft.Mashup.OleDb.1;Data Source=$Workbook$;Location=Gold_tbl;Extended Properties=&quot;&quot;" command="SELECT * FROM [Gold_tbl]"/>
  </connection>
  <connection id="7" xr16:uid="{0CD69A21-DA4A-4457-A7D6-82C405166BF5}" keepAlive="1" name="Query - Merge1" description="Connection to the 'Merge1' query in the workbook." type="5" refreshedVersion="0" background="1" saveData="1">
    <dbPr connection="Provider=Microsoft.Mashup.OleDb.1;Data Source=$Workbook$;Location=Merge1;Extended Properties=&quot;&quot;" command="SELECT * FROM [Merge1]"/>
  </connection>
  <connection id="8" xr16:uid="{096DF048-74B5-4AEB-A6B6-D853BF15197B}" keepAlive="1" name="Query - Merged_data" description="Connection to the 'Merged_data' query in the workbook." type="5" refreshedVersion="8" background="1" saveData="1">
    <dbPr connection="Provider=Microsoft.Mashup.OleDb.1;Data Source=$Workbook$;Location=Merged_data;Extended Properties=&quot;&quot;" command="SELECT * FROM [Merged_data]"/>
  </connection>
  <connection id="9" xr16:uid="{53751B1B-FE91-465B-BCFF-2E05A0F7D835}" keepAlive="1" name="Query - XAUUSD" description="Connection to the 'XAUUSD' query in the workbook." type="5" refreshedVersion="8" background="1" saveData="1">
    <dbPr connection="Provider=Microsoft.Mashup.OleDb.1;Data Source=$Workbook$;Location=XAUUSD;Extended Properties=&quot;&quot;" command="SELECT * FROM [XAU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<sst xmlns="http://schemas.openxmlformats.org/spreadsheetml/2006/main" count="156" uniqueCount="76">
  <si>
    <t>Date</t>
  </si>
  <si>
    <t>Close</t>
  </si>
  <si>
    <t>AAPL_return</t>
  </si>
  <si>
    <t>Weights</t>
  </si>
  <si>
    <t>BTC</t>
  </si>
  <si>
    <t>Gold</t>
  </si>
  <si>
    <t>AAPL</t>
  </si>
  <si>
    <t>Stocks</t>
  </si>
  <si>
    <t>Portfolio_return</t>
  </si>
  <si>
    <t>Asc_prt_ret</t>
  </si>
  <si>
    <t>Ranks</t>
  </si>
  <si>
    <t>VaR Using Historical Simulation Method</t>
  </si>
  <si>
    <t>Alpha</t>
  </si>
  <si>
    <t>Total no. of days</t>
  </si>
  <si>
    <t>Return rate</t>
  </si>
  <si>
    <t>Portfolio Value</t>
  </si>
  <si>
    <t>1 Day VaR</t>
  </si>
  <si>
    <t>Stock Value</t>
  </si>
  <si>
    <t xml:space="preserve">Portfolio Mean Return </t>
  </si>
  <si>
    <t xml:space="preserve">Covariance </t>
  </si>
  <si>
    <t>Standard Deviation</t>
  </si>
  <si>
    <t>Portfilio Standard Deviation</t>
  </si>
  <si>
    <t>VaR Using Parametric  Method</t>
  </si>
  <si>
    <t>Confidence Interval</t>
  </si>
  <si>
    <t>Z-value</t>
  </si>
  <si>
    <t>Profit and Loss</t>
  </si>
  <si>
    <t>His_99%_CI</t>
  </si>
  <si>
    <t xml:space="preserve">Parametric </t>
  </si>
  <si>
    <t xml:space="preserve">Historical </t>
  </si>
  <si>
    <t>VaR Methods</t>
  </si>
  <si>
    <t>99% CI</t>
  </si>
  <si>
    <t>95% CI</t>
  </si>
  <si>
    <t>Par_99%_CI</t>
  </si>
  <si>
    <t>1 Day VaR Backtest @99% CI</t>
  </si>
  <si>
    <t>Historical</t>
  </si>
  <si>
    <t>Parametric</t>
  </si>
  <si>
    <t>p</t>
  </si>
  <si>
    <t>x</t>
  </si>
  <si>
    <t>n</t>
  </si>
  <si>
    <t>p^</t>
  </si>
  <si>
    <t>LR</t>
  </si>
  <si>
    <t>p value</t>
  </si>
  <si>
    <t>p value &gt; 5%</t>
  </si>
  <si>
    <t>Uncorrelated Random Variable</t>
  </si>
  <si>
    <t>w1</t>
  </si>
  <si>
    <t>w2</t>
  </si>
  <si>
    <t>w3</t>
  </si>
  <si>
    <t>Correlation</t>
  </si>
  <si>
    <t>Cholesky</t>
  </si>
  <si>
    <t>Correlated Random Variable</t>
  </si>
  <si>
    <t>Risk free rate</t>
  </si>
  <si>
    <t>Volatility</t>
  </si>
  <si>
    <t>Drift</t>
  </si>
  <si>
    <t>S0</t>
  </si>
  <si>
    <t>Simulated Stock Prices</t>
  </si>
  <si>
    <t>Log Returns</t>
  </si>
  <si>
    <t>Asc Order</t>
  </si>
  <si>
    <t>Portfolio ret</t>
  </si>
  <si>
    <t>VaR Using Monte Carlo</t>
  </si>
  <si>
    <t>No. of returns</t>
  </si>
  <si>
    <t>CI</t>
  </si>
  <si>
    <t>Ret. at pos.</t>
  </si>
  <si>
    <t>Portfolio value</t>
  </si>
  <si>
    <t>1 Day Var</t>
  </si>
  <si>
    <t>Monte Carlo</t>
  </si>
  <si>
    <t>Mont_99%_CI</t>
  </si>
  <si>
    <t xml:space="preserve">Monte Carlo </t>
  </si>
  <si>
    <t>Normalised Price</t>
  </si>
  <si>
    <t>AAPL_Close</t>
  </si>
  <si>
    <t>Gold_Close</t>
  </si>
  <si>
    <t>BTC_Close</t>
  </si>
  <si>
    <t>ExternalData_5</t>
  </si>
  <si>
    <t>XAUUSD_Close</t>
  </si>
  <si>
    <t>BTCUSD_Close</t>
  </si>
  <si>
    <t>BTCUSD_return</t>
  </si>
  <si>
    <t>XAUSSD_return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</si>
</sst>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_([$$-409]* #,##0.00_);_([$$-409]* \(#,##0.00\);_([$$-409]* &quot;-&quot;??_);_(@_)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2" fillId="2" borderId="0" xfId="0" applyNumberFormat="1" applyFont="1" applyFill="1"/>
    <xf numFmtId="10" fontId="0" fillId="0" borderId="0" xfId="0" applyNumberFormat="1"/>
    <xf numFmtId="10" fontId="2" fillId="2" borderId="0" xfId="0" applyNumberFormat="1" applyFont="1" applyFill="1"/>
    <xf numFmtId="0" fontId="2" fillId="2" borderId="0" xfId="0" applyFont="1" applyFill="1"/>
    <xf numFmtId="9" fontId="0" fillId="3" borderId="0" xfId="0" applyNumberFormat="1" applyFill="1"/>
    <xf numFmtId="165" fontId="0" fillId="0" borderId="0" xfId="1" applyNumberFormat="1" applyFont="1"/>
    <xf numFmtId="0" fontId="0" fillId="3" borderId="0" xfId="0" applyFill="1"/>
    <xf numFmtId="164" fontId="0" fillId="3" borderId="0" xfId="0" applyNumberFormat="1" applyFill="1"/>
    <xf numFmtId="166" fontId="0" fillId="0" borderId="0" xfId="0" applyNumberFormat="1"/>
    <xf numFmtId="165" fontId="0" fillId="0" borderId="0" xfId="0" applyNumberFormat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10" fontId="0" fillId="3" borderId="0" xfId="0" applyNumberFormat="1" applyFill="1"/>
    <xf numFmtId="165" fontId="0" fillId="3" borderId="0" xfId="1" applyNumberFormat="1" applyFont="1" applyFill="1"/>
    <xf numFmtId="167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9" fontId="0" fillId="0" borderId="0" xfId="2" applyFont="1"/>
    <xf numFmtId="14" fontId="2" fillId="0" borderId="0" xfId="0" applyNumberFormat="1" applyFont="1"/>
    <xf numFmtId="0" fontId="2" fillId="0" borderId="0" xfId="0" applyFont="1"/>
    <xf numFmtId="9" fontId="4" fillId="0" borderId="0" xfId="0" applyNumberFormat="1" applyFont="1"/>
    <xf numFmtId="10" fontId="2" fillId="2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" formatCode="0"/>
    </dxf>
    <dxf>
      <numFmt numFmtId="19" formatCode="m/d/yyyy"/>
    </dxf>
    <dxf>
      <numFmt numFmtId="1" formatCode="0"/>
    </dxf>
    <dxf>
      <numFmt numFmtId="19" formatCode="m/d/yyyy"/>
    </dxf>
    <dxf>
      <numFmt numFmtId="1" formatCode="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colors>
    <mruColors>
      <color rgb="FFFFB7B7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'Kupeic Test'!$J$3</c:f>
              <c:strCache>
                <c:ptCount val="1"/>
                <c:pt idx="0">
                  <c:v>Stock Value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9A1-4BB1-8535-D4871F758578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9A1-4BB1-8535-D4871F758578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9A1-4BB1-8535-D4871F758578}"/>
              </c:ext>
            </c:extLst>
          </c:dPt>
          <c:dLbls>
            <c:numFmt formatCode="&quot;$&quot;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'Kupeic Test'!$K$1:$M$1</c:f>
              <c:strCache>
                <c:ptCount val="3"/>
                <c:pt idx="0">
                  <c:v>BTC</c:v>
                </c:pt>
                <c:pt idx="1">
                  <c:v>Gold</c:v>
                </c:pt>
                <c:pt idx="2">
                  <c:v>AAPL</c:v>
                </c:pt>
              </c:strCache>
            </c:strRef>
          </c:cat>
          <c:val>
            <c:numRef>
              <c:f>'Kupeic Test'!$K$3:$M$3</c:f>
              <c:numCache>
                <c:formatCode>"$"#,##0</c:formatCode>
                <c:ptCount val="3"/>
                <c:pt idx="0">
                  <c:v>30000</c:v>
                </c:pt>
                <c:pt idx="1">
                  <c:v>40000</c:v>
                </c:pt>
                <c:pt idx="2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A1-4BB1-8535-D4871F75857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'Kupeic Test'!$J$2</c15:sqref>
                        </c15:formulaRef>
                      </c:ext>
                    </c:extLst>
                    <c:strCache>
                      <c:ptCount val="1"/>
                      <c:pt idx="0">
                        <c:v>Weights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>
                        <a:shade val="65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E9A1-4BB1-8535-D4871F75857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E9A1-4BB1-8535-D4871F75857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1">
                        <a:tint val="65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E9A1-4BB1-8535-D4871F75857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'Kupeic Test'!$K$1:$M$1</c15:sqref>
                        </c15:formulaRef>
                      </c:ext>
                    </c:extLst>
                    <c:strCache>
                      <c:ptCount val="3"/>
                      <c:pt idx="0">
                        <c:v>BTC</c:v>
                      </c:pt>
                      <c:pt idx="1">
                        <c:v>Gold</c:v>
                      </c:pt>
                      <c:pt idx="2">
                        <c:v>AAPL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'Kupeic Test'!$K$2:$M$2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0.3</c:v>
                      </c:pt>
                      <c:pt idx="1">
                        <c:v>0.4</c:v>
                      </c:pt>
                      <c:pt idx="2">
                        <c:v>0.3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9A1-4BB1-8535-D4871F75857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19050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1BAD18-B365-4CE8-B381-335EA1B0B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C340E1F8-0A0B-4AEC-87AA-593F5342DFE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APL_Close" tableColumnId="2"/>
      <queryTableField id="3" name="XAUUSD_Close" tableColumnId="3"/>
      <queryTableField id="4" name="BTCUSD_Clo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7" xr16:uid="{AE73206E-956E-4651-B786-50541A45011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6B17A75-AFC5-45B6-B0D4-7E076D50B2C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AAPL_Clos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2D158B8-DACB-48A5-BEF3-987DB3660D18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Gold_Close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B6541EFE-EE6A-4D29-83B6-057ED09D711C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BTC_Close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610D7D8-2B05-4AA3-A922-DC9533AEC01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5B5EEE7-03C1-43DE-9511-40A535147A8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DED41-99CE-4537-B2F9-50C733FAB37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lo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291873-661E-4D41-BC15-931D12DA9044}" name="Merged_data" displayName="Merged_data" ref="A1:D252" tableType="queryTable" totalsRowShown="0">
  <autoFilter ref="A1:D252" xr:uid="{47291873-661E-4D41-BC15-931D12DA9044}"/>
  <tableColumns count="4">
    <tableColumn id="1" xr3:uid="{9CE48F6C-C6F1-4069-B085-E823496B45F6}" uniqueName="1" name="Date" queryTableFieldId="1" dataDxfId="2"/>
    <tableColumn id="2" xr3:uid="{42CE4B3D-5A94-4D3C-AD70-BA359D7BEB72}" uniqueName="2" name="AAPL_Close" queryTableFieldId="2"/>
    <tableColumn id="3" xr3:uid="{E70EA631-810A-4A7F-B976-50EB9075E75C}" uniqueName="3" name="XAUUSD_Close" queryTableFieldId="3"/>
    <tableColumn id="4" xr3:uid="{CC4CCF17-5612-4470-8399-EB68164D0214}" uniqueName="4" name="BTCUSD_Clos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D5E256-259C-4D95-8B5D-2318DC97DB0E}" name="AAPL_US" displayName="AAPL_US" ref="A1:C252" tableType="queryTable" totalsRowShown="0">
  <autoFilter ref="A1:C252" xr:uid="{A5D5E256-259C-4D95-8B5D-2318DC97DB0E}"/>
  <tableColumns count="3">
    <tableColumn id="1" xr3:uid="{D377B473-5E1E-45A3-B42D-E8DCE1B576ED}" uniqueName="1" name="Date" queryTableFieldId="1" dataDxfId="8"/>
    <tableColumn id="2" xr3:uid="{8AA5A286-B2F3-4E0A-98B1-1D02134219DF}" uniqueName="2" name="AAPL_Close" queryTableFieldId="4"/>
    <tableColumn id="3" xr3:uid="{6193F4DE-772D-4C3E-8AD9-7AD924990653}" uniqueName="3" name="Normalised Price" queryTableFieldId="3" dataDxfId="7">
      <calculatedColumnFormula>#REF! /#REF! * 100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8B934-A3C4-47E4-8890-6B89FB8804B3}" name="XAUUSD" displayName="XAUUSD" ref="A1:C260" tableType="queryTable" totalsRowShown="0">
  <autoFilter ref="A1:C260" xr:uid="{0D28B934-A3C4-47E4-8890-6B89FB8804B3}"/>
  <tableColumns count="3">
    <tableColumn id="1" xr3:uid="{DE252ED1-676F-4097-AD39-1911D20916BC}" uniqueName="1" name="Date" queryTableFieldId="1" dataDxfId="6"/>
    <tableColumn id="2" xr3:uid="{EB9EC49B-E191-4E03-B5C2-CCB21C653F11}" uniqueName="2" name="Gold_Close" queryTableFieldId="4"/>
    <tableColumn id="3" xr3:uid="{8F7798EA-F0DE-4153-A0E9-C3E26EF72BDF}" uniqueName="3" name="Normalised Price" queryTableFieldId="3" dataDxfId="5">
      <calculatedColumnFormula>#REF! /#REF! * 100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25A87F-87D4-4CCA-A54E-564D83CD3C96}" name="BTCUSD" displayName="BTCUSD" ref="A1:C260" tableType="queryTable" totalsRowShown="0">
  <autoFilter ref="A1:C260" xr:uid="{FE25A87F-87D4-4CCA-A54E-564D83CD3C96}"/>
  <tableColumns count="3">
    <tableColumn id="1" xr3:uid="{74BFBEAD-1028-4662-AB7B-8C0C0AEFBA5E}" uniqueName="1" name="Date" queryTableFieldId="1" dataDxfId="4"/>
    <tableColumn id="2" xr3:uid="{6BD1ED71-682E-4442-BDB3-CCCC5CD08A5B}" uniqueName="2" name="BTC_Close" queryTableFieldId="4"/>
    <tableColumn id="3" xr3:uid="{36806247-C51C-40A2-92F8-58B1E411E004}" uniqueName="3" name="Normalised Price" queryTableFieldId="3" dataDxfId="3">
      <calculatedColumnFormula>#REF! /#REF! * 100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850FE-7230-4AF3-A74F-EAE6DCE32B43}" name="BTC_tbl" displayName="BTC_tbl" ref="A1:B251" tableType="queryTable" totalsRowShown="0">
  <autoFilter ref="A1:B251" xr:uid="{6EC850FE-7230-4AF3-A74F-EAE6DCE32B43}"/>
  <tableColumns count="2">
    <tableColumn id="1" xr3:uid="{90F4D3B7-5D5E-422F-ADEE-D5B98D90908B}" uniqueName="1" name="Date" queryTableFieldId="1" dataDxfId="11"/>
    <tableColumn id="2" xr3:uid="{0935B283-61DA-4B4F-BC5A-7499B1B43E87}" uniqueName="2" name="Clos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02CC9-79A9-4292-8F61-4A39E345E71C}" name="Gold_tbl" displayName="Gold_tbl" ref="A1:B251" tableType="queryTable" totalsRowShown="0">
  <autoFilter ref="A1:B251" xr:uid="{21702CC9-79A9-4292-8F61-4A39E345E71C}"/>
  <tableColumns count="2">
    <tableColumn id="1" xr3:uid="{CAE1372E-4718-409E-BFF8-5A439D085911}" uniqueName="1" name="Date" queryTableFieldId="1" dataDxfId="10"/>
    <tableColumn id="2" xr3:uid="{06937825-175C-4597-A3F7-21AB00915D56}" uniqueName="2" name="Clos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8DB1D0-024F-46E2-BEC3-3E806A6DE4D9}" name="AAPL_tbl" displayName="AAPL_tbl" ref="A1:B251" tableType="queryTable" totalsRowShown="0">
  <autoFilter ref="A1:B251" xr:uid="{A68DB1D0-024F-46E2-BEC3-3E806A6DE4D9}"/>
  <tableColumns count="2">
    <tableColumn id="1" xr3:uid="{D7E7A2D3-2326-4CE0-BB3B-924F1C13BC5C}" uniqueName="1" name="Date" queryTableFieldId="1" dataDxfId="9"/>
    <tableColumn id="2" xr3:uid="{18D8E522-ADEC-4051-A8E7-06CEEE63D0B8}" uniqueName="2" name="Clo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His@99CI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1817-AE55-467B-8CFB-E27D00DE6D04}">
  <dimension ref="A1:D252"/>
  <sheetViews>
    <sheetView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6.85546875" bestFit="1" customWidth="1"/>
    <col min="4" max="4" width="16.28515625" bestFit="1" customWidth="1"/>
  </cols>
  <sheetData>
    <row r="1" spans="1:4" x14ac:dyDescent="0.25">
      <c r="A1" t="s">
        <v>0</v>
      </c>
      <c r="B1" t="s">
        <v>68</v>
      </c>
      <c r="C1" t="s">
        <v>72</v>
      </c>
      <c r="D1" t="s">
        <v>73</v>
      </c>
    </row>
    <row r="2" spans="1:4" x14ac:dyDescent="0.25">
      <c r="A2" s="1">
        <v>45558</v>
      </c>
      <c r="B2">
        <v>225.97300000000001</v>
      </c>
      <c r="C2">
        <v>2628.5450000000001</v>
      </c>
      <c r="D2">
        <v>63386.2</v>
      </c>
    </row>
    <row r="3" spans="1:4" x14ac:dyDescent="0.25">
      <c r="A3" s="1">
        <v>45559</v>
      </c>
      <c r="B3">
        <v>226.87100000000001</v>
      </c>
      <c r="C3">
        <v>2657.145</v>
      </c>
      <c r="D3">
        <v>64027</v>
      </c>
    </row>
    <row r="4" spans="1:4" x14ac:dyDescent="0.25">
      <c r="A4" s="1">
        <v>45560</v>
      </c>
      <c r="B4">
        <v>225.87299999999999</v>
      </c>
      <c r="C4">
        <v>2657.17</v>
      </c>
      <c r="D4">
        <v>63427.199999999997</v>
      </c>
    </row>
    <row r="5" spans="1:4" x14ac:dyDescent="0.25">
      <c r="A5" s="1">
        <v>45561</v>
      </c>
      <c r="B5">
        <v>227.02</v>
      </c>
      <c r="C5">
        <v>2672.45</v>
      </c>
      <c r="D5">
        <v>65063.9</v>
      </c>
    </row>
    <row r="6" spans="1:4" x14ac:dyDescent="0.25">
      <c r="A6" s="1">
        <v>45562</v>
      </c>
      <c r="B6">
        <v>227.29</v>
      </c>
      <c r="C6">
        <v>2652.05</v>
      </c>
      <c r="D6">
        <v>65719.8</v>
      </c>
    </row>
    <row r="7" spans="1:4" x14ac:dyDescent="0.25">
      <c r="A7" s="1">
        <v>45565</v>
      </c>
      <c r="B7">
        <v>232.488</v>
      </c>
      <c r="C7">
        <v>2634.7350000000001</v>
      </c>
      <c r="D7">
        <v>63686.5</v>
      </c>
    </row>
    <row r="8" spans="1:4" x14ac:dyDescent="0.25">
      <c r="A8" s="1">
        <v>45566</v>
      </c>
      <c r="B8">
        <v>225.71299999999999</v>
      </c>
      <c r="C8">
        <v>2663.4349999999999</v>
      </c>
      <c r="D8">
        <v>61153.1</v>
      </c>
    </row>
    <row r="9" spans="1:4" x14ac:dyDescent="0.25">
      <c r="A9" s="1">
        <v>45567</v>
      </c>
      <c r="B9">
        <v>226.28200000000001</v>
      </c>
      <c r="C9">
        <v>2658.81</v>
      </c>
      <c r="D9">
        <v>60815.7</v>
      </c>
    </row>
    <row r="10" spans="1:4" x14ac:dyDescent="0.25">
      <c r="A10" s="1">
        <v>45568</v>
      </c>
      <c r="B10">
        <v>225.17400000000001</v>
      </c>
      <c r="C10">
        <v>2656.21</v>
      </c>
      <c r="D10">
        <v>60799.8</v>
      </c>
    </row>
    <row r="11" spans="1:4" x14ac:dyDescent="0.25">
      <c r="A11" s="1">
        <v>45569</v>
      </c>
      <c r="B11">
        <v>226.30199999999999</v>
      </c>
      <c r="C11">
        <v>2651.64</v>
      </c>
      <c r="D11">
        <v>62343.7</v>
      </c>
    </row>
    <row r="12" spans="1:4" x14ac:dyDescent="0.25">
      <c r="A12" s="1">
        <v>45572</v>
      </c>
      <c r="B12">
        <v>221.203</v>
      </c>
      <c r="C12">
        <v>2642.66</v>
      </c>
      <c r="D12">
        <v>63355.199999999997</v>
      </c>
    </row>
    <row r="13" spans="1:4" x14ac:dyDescent="0.25">
      <c r="A13" s="1">
        <v>45573</v>
      </c>
      <c r="B13">
        <v>225.274</v>
      </c>
      <c r="C13">
        <v>2621.9549999999999</v>
      </c>
      <c r="D13">
        <v>62401.3</v>
      </c>
    </row>
    <row r="14" spans="1:4" x14ac:dyDescent="0.25">
      <c r="A14" s="1">
        <v>45574</v>
      </c>
      <c r="B14">
        <v>229.036</v>
      </c>
      <c r="C14">
        <v>2607.8249999999998</v>
      </c>
      <c r="D14">
        <v>60850.9</v>
      </c>
    </row>
    <row r="15" spans="1:4" x14ac:dyDescent="0.25">
      <c r="A15" s="1">
        <v>45575</v>
      </c>
      <c r="B15">
        <v>228.53700000000001</v>
      </c>
      <c r="C15">
        <v>2630.1550000000002</v>
      </c>
      <c r="D15">
        <v>60122.1</v>
      </c>
    </row>
    <row r="16" spans="1:4" x14ac:dyDescent="0.25">
      <c r="A16" s="1">
        <v>45576</v>
      </c>
      <c r="B16">
        <v>227.05</v>
      </c>
      <c r="C16">
        <v>2656.1950000000002</v>
      </c>
      <c r="D16">
        <v>63022.6</v>
      </c>
    </row>
    <row r="17" spans="1:4" x14ac:dyDescent="0.25">
      <c r="A17" s="1">
        <v>45579</v>
      </c>
      <c r="B17">
        <v>230.792</v>
      </c>
      <c r="C17">
        <v>2648.62</v>
      </c>
      <c r="D17">
        <v>65777.7</v>
      </c>
    </row>
    <row r="18" spans="1:4" x14ac:dyDescent="0.25">
      <c r="A18" s="1">
        <v>45580</v>
      </c>
      <c r="B18">
        <v>233.33600000000001</v>
      </c>
      <c r="C18">
        <v>2662.855</v>
      </c>
      <c r="D18">
        <v>66421.3</v>
      </c>
    </row>
    <row r="19" spans="1:4" x14ac:dyDescent="0.25">
      <c r="A19" s="1">
        <v>45581</v>
      </c>
      <c r="B19">
        <v>231.27099999999999</v>
      </c>
      <c r="C19">
        <v>2673.84</v>
      </c>
      <c r="D19">
        <v>67556.600000000006</v>
      </c>
    </row>
    <row r="20" spans="1:4" x14ac:dyDescent="0.25">
      <c r="A20" s="1">
        <v>45582</v>
      </c>
      <c r="B20">
        <v>231.64</v>
      </c>
      <c r="C20">
        <v>2693.1</v>
      </c>
      <c r="D20">
        <v>67064.5</v>
      </c>
    </row>
    <row r="21" spans="1:4" x14ac:dyDescent="0.25">
      <c r="A21" s="1">
        <v>45583</v>
      </c>
      <c r="B21">
        <v>234.48400000000001</v>
      </c>
      <c r="C21">
        <v>2719.83</v>
      </c>
      <c r="D21">
        <v>68585.2</v>
      </c>
    </row>
    <row r="22" spans="1:4" x14ac:dyDescent="0.25">
      <c r="A22" s="1">
        <v>45586</v>
      </c>
      <c r="B22">
        <v>235.96100000000001</v>
      </c>
      <c r="C22">
        <v>2719.7449999999999</v>
      </c>
      <c r="D22">
        <v>67786.399999999994</v>
      </c>
    </row>
    <row r="23" spans="1:4" x14ac:dyDescent="0.25">
      <c r="A23" s="1">
        <v>45587</v>
      </c>
      <c r="B23">
        <v>235.34200000000001</v>
      </c>
      <c r="C23">
        <v>2749.0149999999999</v>
      </c>
      <c r="D23">
        <v>67486.399999999994</v>
      </c>
    </row>
    <row r="24" spans="1:4" x14ac:dyDescent="0.25">
      <c r="A24" s="1">
        <v>45588</v>
      </c>
      <c r="B24">
        <v>230.25299999999999</v>
      </c>
      <c r="C24">
        <v>2715.52</v>
      </c>
      <c r="D24">
        <v>66343.7</v>
      </c>
    </row>
    <row r="25" spans="1:4" x14ac:dyDescent="0.25">
      <c r="A25" s="1">
        <v>45589</v>
      </c>
      <c r="B25">
        <v>230.06399999999999</v>
      </c>
      <c r="C25">
        <v>2735.9850000000001</v>
      </c>
      <c r="D25">
        <v>68306.399999999994</v>
      </c>
    </row>
    <row r="26" spans="1:4" x14ac:dyDescent="0.25">
      <c r="A26" s="1">
        <v>45590</v>
      </c>
      <c r="B26">
        <v>230.90199999999999</v>
      </c>
      <c r="C26">
        <v>2742.5349999999999</v>
      </c>
      <c r="D26">
        <v>66786.399999999994</v>
      </c>
    </row>
    <row r="27" spans="1:4" x14ac:dyDescent="0.25">
      <c r="A27" s="1">
        <v>45593</v>
      </c>
      <c r="B27">
        <v>232.887</v>
      </c>
      <c r="C27">
        <v>2742.2249999999999</v>
      </c>
      <c r="D27">
        <v>69912.899999999994</v>
      </c>
    </row>
    <row r="28" spans="1:4" x14ac:dyDescent="0.25">
      <c r="A28" s="1">
        <v>45594</v>
      </c>
      <c r="B28">
        <v>233.15700000000001</v>
      </c>
      <c r="C28">
        <v>2774.68</v>
      </c>
      <c r="D28">
        <v>72616.800000000003</v>
      </c>
    </row>
    <row r="29" spans="1:4" x14ac:dyDescent="0.25">
      <c r="A29" s="1">
        <v>45595</v>
      </c>
      <c r="B29">
        <v>229.595</v>
      </c>
      <c r="C29">
        <v>2787.59</v>
      </c>
      <c r="D29">
        <v>72374.600000000006</v>
      </c>
    </row>
    <row r="30" spans="1:4" x14ac:dyDescent="0.25">
      <c r="A30" s="1">
        <v>45596</v>
      </c>
      <c r="B30">
        <v>225.41399999999999</v>
      </c>
      <c r="C30">
        <v>2746.2049999999999</v>
      </c>
      <c r="D30">
        <v>70371.899999999994</v>
      </c>
    </row>
    <row r="31" spans="1:4" x14ac:dyDescent="0.25">
      <c r="A31" s="1">
        <v>45597</v>
      </c>
      <c r="B31">
        <v>222.42</v>
      </c>
      <c r="C31">
        <v>2736.5149999999999</v>
      </c>
      <c r="D31">
        <v>69192.600000000006</v>
      </c>
    </row>
    <row r="32" spans="1:4" x14ac:dyDescent="0.25">
      <c r="A32" s="1">
        <v>45600</v>
      </c>
      <c r="B32">
        <v>221.52199999999999</v>
      </c>
      <c r="C32">
        <v>2736.6849999999999</v>
      </c>
      <c r="D32">
        <v>67885.399999999994</v>
      </c>
    </row>
    <row r="33" spans="1:4" x14ac:dyDescent="0.25">
      <c r="A33" s="1">
        <v>45601</v>
      </c>
      <c r="B33">
        <v>222.959</v>
      </c>
      <c r="C33">
        <v>2743.9949999999999</v>
      </c>
      <c r="D33">
        <v>69586</v>
      </c>
    </row>
    <row r="34" spans="1:4" x14ac:dyDescent="0.25">
      <c r="A34" s="1">
        <v>45602</v>
      </c>
      <c r="B34">
        <v>222.23099999999999</v>
      </c>
      <c r="C34">
        <v>2659.0549999999998</v>
      </c>
      <c r="D34">
        <v>75684.100000000006</v>
      </c>
    </row>
    <row r="35" spans="1:4" x14ac:dyDescent="0.25">
      <c r="A35" s="1">
        <v>45603</v>
      </c>
      <c r="B35">
        <v>226.98</v>
      </c>
      <c r="C35">
        <v>2706.51</v>
      </c>
      <c r="D35">
        <v>75908.2</v>
      </c>
    </row>
    <row r="36" spans="1:4" x14ac:dyDescent="0.25">
      <c r="A36" s="1">
        <v>45604</v>
      </c>
      <c r="B36">
        <v>226.71100000000001</v>
      </c>
      <c r="C36">
        <v>2685.17</v>
      </c>
      <c r="D36">
        <v>76677.7</v>
      </c>
    </row>
    <row r="37" spans="1:4" x14ac:dyDescent="0.25">
      <c r="A37" s="1">
        <v>45607</v>
      </c>
      <c r="B37">
        <v>223.98400000000001</v>
      </c>
      <c r="C37">
        <v>2619.54</v>
      </c>
      <c r="D37">
        <v>88143.7</v>
      </c>
    </row>
    <row r="38" spans="1:4" x14ac:dyDescent="0.25">
      <c r="A38" s="1">
        <v>45608</v>
      </c>
      <c r="B38">
        <v>223.98400000000001</v>
      </c>
      <c r="C38">
        <v>2598.2750000000001</v>
      </c>
      <c r="D38">
        <v>88638.3</v>
      </c>
    </row>
    <row r="39" spans="1:4" x14ac:dyDescent="0.25">
      <c r="A39" s="1">
        <v>45609</v>
      </c>
      <c r="B39">
        <v>224.87299999999999</v>
      </c>
      <c r="C39">
        <v>2572.9349999999999</v>
      </c>
      <c r="D39">
        <v>89785.1</v>
      </c>
    </row>
    <row r="40" spans="1:4" x14ac:dyDescent="0.25">
      <c r="A40" s="1">
        <v>45610</v>
      </c>
      <c r="B40">
        <v>227.96899999999999</v>
      </c>
      <c r="C40">
        <v>2565.0500000000002</v>
      </c>
      <c r="D40">
        <v>87718.5</v>
      </c>
    </row>
    <row r="41" spans="1:4" x14ac:dyDescent="0.25">
      <c r="A41" s="1">
        <v>45611</v>
      </c>
      <c r="B41">
        <v>224.75299999999999</v>
      </c>
      <c r="C41">
        <v>2562.33</v>
      </c>
      <c r="D41">
        <v>91283.3</v>
      </c>
    </row>
    <row r="42" spans="1:4" x14ac:dyDescent="0.25">
      <c r="A42" s="1">
        <v>45614</v>
      </c>
      <c r="B42">
        <v>227.77</v>
      </c>
      <c r="C42">
        <v>2611.87</v>
      </c>
      <c r="D42">
        <v>91239.2</v>
      </c>
    </row>
    <row r="43" spans="1:4" x14ac:dyDescent="0.25">
      <c r="A43" s="1">
        <v>45615</v>
      </c>
      <c r="B43">
        <v>228.029</v>
      </c>
      <c r="C43">
        <v>2632.2649999999999</v>
      </c>
      <c r="D43">
        <v>91942.1</v>
      </c>
    </row>
    <row r="44" spans="1:4" x14ac:dyDescent="0.25">
      <c r="A44" s="1">
        <v>45616</v>
      </c>
      <c r="B44">
        <v>228.74799999999999</v>
      </c>
      <c r="C44">
        <v>2650.2649999999999</v>
      </c>
      <c r="D44">
        <v>94225.8</v>
      </c>
    </row>
    <row r="45" spans="1:4" x14ac:dyDescent="0.25">
      <c r="A45" s="1">
        <v>45617</v>
      </c>
      <c r="B45">
        <v>228.26900000000001</v>
      </c>
      <c r="C45">
        <v>2669.665</v>
      </c>
      <c r="D45">
        <v>98427.1</v>
      </c>
    </row>
    <row r="46" spans="1:4" x14ac:dyDescent="0.25">
      <c r="A46" s="1">
        <v>45618</v>
      </c>
      <c r="B46">
        <v>229.61799999999999</v>
      </c>
      <c r="C46">
        <v>2705.95</v>
      </c>
      <c r="D46">
        <v>99189.6</v>
      </c>
    </row>
    <row r="47" spans="1:4" x14ac:dyDescent="0.25">
      <c r="A47" s="1">
        <v>45621</v>
      </c>
      <c r="B47">
        <v>232.614</v>
      </c>
      <c r="C47">
        <v>2625.23</v>
      </c>
      <c r="D47">
        <v>94373.4</v>
      </c>
    </row>
    <row r="48" spans="1:4" x14ac:dyDescent="0.25">
      <c r="A48" s="1">
        <v>45622</v>
      </c>
      <c r="B48">
        <v>234.80199999999999</v>
      </c>
      <c r="C48">
        <v>2633.2249999999999</v>
      </c>
      <c r="D48">
        <v>91754.9</v>
      </c>
    </row>
    <row r="49" spans="1:4" x14ac:dyDescent="0.25">
      <c r="A49" s="1">
        <v>45623</v>
      </c>
      <c r="B49">
        <v>234.672</v>
      </c>
      <c r="C49">
        <v>2635.9450000000002</v>
      </c>
      <c r="D49">
        <v>96132.5</v>
      </c>
    </row>
    <row r="50" spans="1:4" x14ac:dyDescent="0.25">
      <c r="A50" s="1">
        <v>45625</v>
      </c>
      <c r="B50">
        <v>237.06899999999999</v>
      </c>
      <c r="C50">
        <v>2650.4549999999999</v>
      </c>
      <c r="D50">
        <v>97373.8</v>
      </c>
    </row>
    <row r="51" spans="1:4" x14ac:dyDescent="0.25">
      <c r="A51" s="1">
        <v>45628</v>
      </c>
      <c r="B51">
        <v>239.327</v>
      </c>
      <c r="C51">
        <v>2639.06</v>
      </c>
      <c r="D51">
        <v>95406.1</v>
      </c>
    </row>
    <row r="52" spans="1:4" x14ac:dyDescent="0.25">
      <c r="A52" s="1">
        <v>45629</v>
      </c>
      <c r="B52">
        <v>242.38399999999999</v>
      </c>
      <c r="C52">
        <v>2643.665</v>
      </c>
      <c r="D52">
        <v>96151</v>
      </c>
    </row>
    <row r="53" spans="1:4" x14ac:dyDescent="0.25">
      <c r="A53" s="1">
        <v>45630</v>
      </c>
      <c r="B53">
        <v>242.74299999999999</v>
      </c>
      <c r="C53">
        <v>2650.0949999999998</v>
      </c>
      <c r="D53">
        <v>98312.9</v>
      </c>
    </row>
    <row r="54" spans="1:4" x14ac:dyDescent="0.25">
      <c r="A54" s="1">
        <v>45631</v>
      </c>
      <c r="B54">
        <v>242.773</v>
      </c>
      <c r="C54">
        <v>2631.9850000000001</v>
      </c>
      <c r="D54">
        <v>96737.9</v>
      </c>
    </row>
    <row r="55" spans="1:4" x14ac:dyDescent="0.25">
      <c r="A55" s="1">
        <v>45632</v>
      </c>
      <c r="B55">
        <v>242.57300000000001</v>
      </c>
      <c r="C55">
        <v>2631.9850000000001</v>
      </c>
      <c r="D55">
        <v>101517</v>
      </c>
    </row>
    <row r="56" spans="1:4" x14ac:dyDescent="0.25">
      <c r="A56" s="1">
        <v>45635</v>
      </c>
      <c r="B56">
        <v>246.47900000000001</v>
      </c>
      <c r="C56">
        <v>2660.395</v>
      </c>
      <c r="D56">
        <v>96993.2</v>
      </c>
    </row>
    <row r="57" spans="1:4" x14ac:dyDescent="0.25">
      <c r="A57" s="1">
        <v>45636</v>
      </c>
      <c r="B57">
        <v>247.49799999999999</v>
      </c>
      <c r="C57">
        <v>2693.9450000000002</v>
      </c>
      <c r="D57">
        <v>96898.2</v>
      </c>
    </row>
    <row r="58" spans="1:4" x14ac:dyDescent="0.25">
      <c r="A58" s="1">
        <v>45637</v>
      </c>
      <c r="B58">
        <v>246.21899999999999</v>
      </c>
      <c r="C58">
        <v>2718.13</v>
      </c>
      <c r="D58">
        <v>101252</v>
      </c>
    </row>
    <row r="59" spans="1:4" x14ac:dyDescent="0.25">
      <c r="A59" s="1">
        <v>45638</v>
      </c>
      <c r="B59">
        <v>247.68799999999999</v>
      </c>
      <c r="C59">
        <v>2680.8649999999998</v>
      </c>
      <c r="D59">
        <v>100467</v>
      </c>
    </row>
    <row r="60" spans="1:4" x14ac:dyDescent="0.25">
      <c r="A60" s="1">
        <v>45639</v>
      </c>
      <c r="B60">
        <v>247.857</v>
      </c>
      <c r="C60">
        <v>2647.72</v>
      </c>
      <c r="D60">
        <v>101631</v>
      </c>
    </row>
    <row r="61" spans="1:4" x14ac:dyDescent="0.25">
      <c r="A61" s="1">
        <v>45642</v>
      </c>
      <c r="B61">
        <v>250.76400000000001</v>
      </c>
      <c r="C61">
        <v>2652.7249999999999</v>
      </c>
      <c r="D61">
        <v>105844</v>
      </c>
    </row>
    <row r="62" spans="1:4" x14ac:dyDescent="0.25">
      <c r="A62" s="1">
        <v>45643</v>
      </c>
      <c r="B62">
        <v>253.202</v>
      </c>
      <c r="C62">
        <v>2646.63</v>
      </c>
      <c r="D62">
        <v>105982</v>
      </c>
    </row>
    <row r="63" spans="1:4" x14ac:dyDescent="0.25">
      <c r="A63" s="1">
        <v>45644</v>
      </c>
      <c r="B63">
        <v>247.77799999999999</v>
      </c>
      <c r="C63">
        <v>2585.34</v>
      </c>
      <c r="D63">
        <v>101110</v>
      </c>
    </row>
    <row r="64" spans="1:4" x14ac:dyDescent="0.25">
      <c r="A64" s="1">
        <v>45645</v>
      </c>
      <c r="B64">
        <v>249.51599999999999</v>
      </c>
      <c r="C64">
        <v>2594.2849999999999</v>
      </c>
      <c r="D64">
        <v>98219.199999999997</v>
      </c>
    </row>
    <row r="65" spans="1:4" x14ac:dyDescent="0.25">
      <c r="A65" s="1">
        <v>45646</v>
      </c>
      <c r="B65">
        <v>254.21100000000001</v>
      </c>
      <c r="C65">
        <v>2623.09</v>
      </c>
      <c r="D65">
        <v>96413.4</v>
      </c>
    </row>
    <row r="66" spans="1:4" x14ac:dyDescent="0.25">
      <c r="A66" s="1">
        <v>45649</v>
      </c>
      <c r="B66">
        <v>254.99</v>
      </c>
      <c r="C66">
        <v>2612.9450000000002</v>
      </c>
      <c r="D66">
        <v>95049.8</v>
      </c>
    </row>
    <row r="67" spans="1:4" x14ac:dyDescent="0.25">
      <c r="A67" s="1">
        <v>45650</v>
      </c>
      <c r="B67">
        <v>257.916</v>
      </c>
      <c r="C67">
        <v>2616.1799999999998</v>
      </c>
      <c r="D67">
        <v>98705.9</v>
      </c>
    </row>
    <row r="68" spans="1:4" x14ac:dyDescent="0.25">
      <c r="A68" s="1">
        <v>45652</v>
      </c>
      <c r="B68">
        <v>258.73599999999999</v>
      </c>
      <c r="C68">
        <v>2633.7950000000001</v>
      </c>
      <c r="D68">
        <v>95708.4</v>
      </c>
    </row>
    <row r="69" spans="1:4" x14ac:dyDescent="0.25">
      <c r="A69" s="1">
        <v>45653</v>
      </c>
      <c r="B69">
        <v>255.309</v>
      </c>
      <c r="C69">
        <v>2615.5549999999998</v>
      </c>
      <c r="D69">
        <v>94500</v>
      </c>
    </row>
    <row r="70" spans="1:4" x14ac:dyDescent="0.25">
      <c r="A70" s="1">
        <v>45656</v>
      </c>
      <c r="B70">
        <v>251.923</v>
      </c>
      <c r="C70">
        <v>2605.9650000000001</v>
      </c>
      <c r="D70">
        <v>92611.4</v>
      </c>
    </row>
    <row r="71" spans="1:4" x14ac:dyDescent="0.25">
      <c r="A71" s="1">
        <v>45657</v>
      </c>
      <c r="B71">
        <v>250.14500000000001</v>
      </c>
      <c r="C71">
        <v>2624.585</v>
      </c>
      <c r="D71">
        <v>93315.7</v>
      </c>
    </row>
    <row r="72" spans="1:4" x14ac:dyDescent="0.25">
      <c r="A72" s="1">
        <v>45659</v>
      </c>
      <c r="B72">
        <v>243.58199999999999</v>
      </c>
      <c r="C72">
        <v>2658.01</v>
      </c>
      <c r="D72">
        <v>96812.9</v>
      </c>
    </row>
    <row r="73" spans="1:4" x14ac:dyDescent="0.25">
      <c r="A73" s="1">
        <v>45660</v>
      </c>
      <c r="B73">
        <v>243.09299999999999</v>
      </c>
      <c r="C73">
        <v>2638.26</v>
      </c>
      <c r="D73">
        <v>98303.2</v>
      </c>
    </row>
    <row r="74" spans="1:4" x14ac:dyDescent="0.25">
      <c r="A74" s="1">
        <v>45663</v>
      </c>
      <c r="B74">
        <v>244.73099999999999</v>
      </c>
      <c r="C74">
        <v>2636.085</v>
      </c>
      <c r="D74">
        <v>102041</v>
      </c>
    </row>
    <row r="75" spans="1:4" x14ac:dyDescent="0.25">
      <c r="A75" s="1">
        <v>45664</v>
      </c>
      <c r="B75">
        <v>241.94399999999999</v>
      </c>
      <c r="C75">
        <v>2648.7350000000001</v>
      </c>
      <c r="D75">
        <v>97128.8</v>
      </c>
    </row>
    <row r="76" spans="1:4" x14ac:dyDescent="0.25">
      <c r="A76" s="1">
        <v>45665</v>
      </c>
      <c r="B76">
        <v>242.43299999999999</v>
      </c>
      <c r="C76">
        <v>2662.1</v>
      </c>
      <c r="D76">
        <v>95261.6</v>
      </c>
    </row>
    <row r="77" spans="1:4" x14ac:dyDescent="0.25">
      <c r="A77" s="1">
        <v>45667</v>
      </c>
      <c r="B77">
        <v>236.59</v>
      </c>
      <c r="C77">
        <v>2690.62</v>
      </c>
      <c r="D77">
        <v>94616.3</v>
      </c>
    </row>
    <row r="78" spans="1:4" x14ac:dyDescent="0.25">
      <c r="A78" s="1">
        <v>45670</v>
      </c>
      <c r="B78">
        <v>234.143</v>
      </c>
      <c r="C78">
        <v>2663.0450000000001</v>
      </c>
      <c r="D78">
        <v>94360.9</v>
      </c>
    </row>
    <row r="79" spans="1:4" x14ac:dyDescent="0.25">
      <c r="A79" s="1">
        <v>45671</v>
      </c>
      <c r="B79">
        <v>233.024</v>
      </c>
      <c r="C79">
        <v>2677.36</v>
      </c>
      <c r="D79">
        <v>96688.4</v>
      </c>
    </row>
    <row r="80" spans="1:4" x14ac:dyDescent="0.25">
      <c r="A80" s="1">
        <v>45672</v>
      </c>
      <c r="B80">
        <v>237.60900000000001</v>
      </c>
      <c r="C80">
        <v>2696.5250000000001</v>
      </c>
      <c r="D80">
        <v>99708.800000000003</v>
      </c>
    </row>
    <row r="81" spans="1:4" x14ac:dyDescent="0.25">
      <c r="A81" s="1">
        <v>45673</v>
      </c>
      <c r="B81">
        <v>228.00899999999999</v>
      </c>
      <c r="C81">
        <v>2714.6849999999999</v>
      </c>
      <c r="D81">
        <v>99820.3</v>
      </c>
    </row>
    <row r="82" spans="1:4" x14ac:dyDescent="0.25">
      <c r="A82" s="1">
        <v>45674</v>
      </c>
      <c r="B82">
        <v>229.727</v>
      </c>
      <c r="C82">
        <v>2700.8649999999998</v>
      </c>
      <c r="D82">
        <v>104748</v>
      </c>
    </row>
    <row r="83" spans="1:4" x14ac:dyDescent="0.25">
      <c r="A83" s="1">
        <v>45678</v>
      </c>
      <c r="B83">
        <v>222.39500000000001</v>
      </c>
      <c r="C83">
        <v>2744.81</v>
      </c>
      <c r="D83">
        <v>106013</v>
      </c>
    </row>
    <row r="84" spans="1:4" x14ac:dyDescent="0.25">
      <c r="A84" s="1">
        <v>45679</v>
      </c>
      <c r="B84">
        <v>223.584</v>
      </c>
      <c r="C84">
        <v>2756.3049999999998</v>
      </c>
      <c r="D84">
        <v>103803</v>
      </c>
    </row>
    <row r="85" spans="1:4" x14ac:dyDescent="0.25">
      <c r="A85" s="1">
        <v>45680</v>
      </c>
      <c r="B85">
        <v>223.41399999999999</v>
      </c>
      <c r="C85">
        <v>2754.8850000000002</v>
      </c>
      <c r="D85">
        <v>103996</v>
      </c>
    </row>
    <row r="86" spans="1:4" x14ac:dyDescent="0.25">
      <c r="A86" s="1">
        <v>45681</v>
      </c>
      <c r="B86">
        <v>222.535</v>
      </c>
      <c r="C86">
        <v>2771.105</v>
      </c>
      <c r="D86">
        <v>105020</v>
      </c>
    </row>
    <row r="87" spans="1:4" x14ac:dyDescent="0.25">
      <c r="A87" s="1">
        <v>45684</v>
      </c>
      <c r="B87">
        <v>229.608</v>
      </c>
      <c r="C87">
        <v>2740.93</v>
      </c>
      <c r="D87">
        <v>101607</v>
      </c>
    </row>
    <row r="88" spans="1:4" x14ac:dyDescent="0.25">
      <c r="A88" s="1">
        <v>45685</v>
      </c>
      <c r="B88">
        <v>237.99799999999999</v>
      </c>
      <c r="C88">
        <v>2763.89</v>
      </c>
      <c r="D88">
        <v>101199</v>
      </c>
    </row>
    <row r="89" spans="1:4" x14ac:dyDescent="0.25">
      <c r="A89" s="1">
        <v>45686</v>
      </c>
      <c r="B89">
        <v>239.09700000000001</v>
      </c>
      <c r="C89">
        <v>2759.62</v>
      </c>
      <c r="D89">
        <v>103488</v>
      </c>
    </row>
    <row r="90" spans="1:4" x14ac:dyDescent="0.25">
      <c r="A90" s="1">
        <v>45687</v>
      </c>
      <c r="B90">
        <v>237.32900000000001</v>
      </c>
      <c r="C90">
        <v>2794.1950000000002</v>
      </c>
      <c r="D90">
        <v>105119</v>
      </c>
    </row>
    <row r="91" spans="1:4" x14ac:dyDescent="0.25">
      <c r="A91" s="1">
        <v>45688</v>
      </c>
      <c r="B91">
        <v>235.74100000000001</v>
      </c>
      <c r="C91">
        <v>2801.28</v>
      </c>
      <c r="D91">
        <v>101597</v>
      </c>
    </row>
    <row r="92" spans="1:4" x14ac:dyDescent="0.25">
      <c r="A92" s="1">
        <v>45691</v>
      </c>
      <c r="B92">
        <v>227.76</v>
      </c>
      <c r="C92">
        <v>2815</v>
      </c>
      <c r="D92">
        <v>101715</v>
      </c>
    </row>
    <row r="93" spans="1:4" x14ac:dyDescent="0.25">
      <c r="A93" s="1">
        <v>45692</v>
      </c>
      <c r="B93">
        <v>232.54400000000001</v>
      </c>
      <c r="C93">
        <v>2842.58</v>
      </c>
      <c r="D93">
        <v>97688.6</v>
      </c>
    </row>
    <row r="94" spans="1:4" x14ac:dyDescent="0.25">
      <c r="A94" s="1">
        <v>45693</v>
      </c>
      <c r="B94">
        <v>232.215</v>
      </c>
      <c r="C94">
        <v>2866.67</v>
      </c>
      <c r="D94">
        <v>96502.7</v>
      </c>
    </row>
    <row r="95" spans="1:4" x14ac:dyDescent="0.25">
      <c r="A95" s="1">
        <v>45694</v>
      </c>
      <c r="B95">
        <v>232.964</v>
      </c>
      <c r="C95">
        <v>2856.0349999999999</v>
      </c>
      <c r="D95">
        <v>96945.2</v>
      </c>
    </row>
    <row r="96" spans="1:4" x14ac:dyDescent="0.25">
      <c r="A96" s="1">
        <v>45695</v>
      </c>
      <c r="B96">
        <v>227.38</v>
      </c>
      <c r="C96">
        <v>2860.6550000000002</v>
      </c>
      <c r="D96">
        <v>95919.5</v>
      </c>
    </row>
    <row r="97" spans="1:4" x14ac:dyDescent="0.25">
      <c r="A97" s="1">
        <v>45698</v>
      </c>
      <c r="B97">
        <v>227.65</v>
      </c>
      <c r="C97">
        <v>2908.0450000000001</v>
      </c>
      <c r="D97">
        <v>97427.9</v>
      </c>
    </row>
    <row r="98" spans="1:4" x14ac:dyDescent="0.25">
      <c r="A98" s="1">
        <v>45699</v>
      </c>
      <c r="B98">
        <v>232.62</v>
      </c>
      <c r="C98">
        <v>2897.58</v>
      </c>
      <c r="D98">
        <v>95537.4</v>
      </c>
    </row>
    <row r="99" spans="1:4" x14ac:dyDescent="0.25">
      <c r="A99" s="1">
        <v>45700</v>
      </c>
      <c r="B99">
        <v>236.87</v>
      </c>
      <c r="C99">
        <v>2903.91</v>
      </c>
      <c r="D99">
        <v>97817.600000000006</v>
      </c>
    </row>
    <row r="100" spans="1:4" x14ac:dyDescent="0.25">
      <c r="A100" s="1">
        <v>45701</v>
      </c>
      <c r="B100">
        <v>241.53</v>
      </c>
      <c r="C100">
        <v>2928.14</v>
      </c>
      <c r="D100">
        <v>96360.4</v>
      </c>
    </row>
    <row r="101" spans="1:4" x14ac:dyDescent="0.25">
      <c r="A101" s="1">
        <v>45702</v>
      </c>
      <c r="B101">
        <v>244.6</v>
      </c>
      <c r="C101">
        <v>2885.16</v>
      </c>
      <c r="D101">
        <v>97153.4</v>
      </c>
    </row>
    <row r="102" spans="1:4" x14ac:dyDescent="0.25">
      <c r="A102" s="1">
        <v>45706</v>
      </c>
      <c r="B102">
        <v>244.47</v>
      </c>
      <c r="C102">
        <v>2935.29</v>
      </c>
      <c r="D102">
        <v>95267.1</v>
      </c>
    </row>
    <row r="103" spans="1:4" x14ac:dyDescent="0.25">
      <c r="A103" s="1">
        <v>45707</v>
      </c>
      <c r="B103">
        <v>244.87</v>
      </c>
      <c r="C103">
        <v>2932.94</v>
      </c>
      <c r="D103">
        <v>96527.8</v>
      </c>
    </row>
    <row r="104" spans="1:4" x14ac:dyDescent="0.25">
      <c r="A104" s="1">
        <v>45708</v>
      </c>
      <c r="B104">
        <v>245.83</v>
      </c>
      <c r="C104">
        <v>2939.6750000000002</v>
      </c>
      <c r="D104">
        <v>98149.8</v>
      </c>
    </row>
    <row r="105" spans="1:4" x14ac:dyDescent="0.25">
      <c r="A105" s="1">
        <v>45709</v>
      </c>
      <c r="B105">
        <v>245.55</v>
      </c>
      <c r="C105">
        <v>2934.92</v>
      </c>
      <c r="D105">
        <v>95143.8</v>
      </c>
    </row>
    <row r="106" spans="1:4" x14ac:dyDescent="0.25">
      <c r="A106" s="1">
        <v>45712</v>
      </c>
      <c r="B106">
        <v>247.172</v>
      </c>
      <c r="C106">
        <v>2952.76</v>
      </c>
      <c r="D106">
        <v>92437.6</v>
      </c>
    </row>
    <row r="107" spans="1:4" x14ac:dyDescent="0.25">
      <c r="A107" s="1">
        <v>45713</v>
      </c>
      <c r="B107">
        <v>247.04</v>
      </c>
      <c r="C107">
        <v>2914.9949999999999</v>
      </c>
      <c r="D107">
        <v>88719.3</v>
      </c>
    </row>
    <row r="108" spans="1:4" x14ac:dyDescent="0.25">
      <c r="A108" s="1">
        <v>45714</v>
      </c>
      <c r="B108">
        <v>240.36</v>
      </c>
      <c r="C108">
        <v>2916.38</v>
      </c>
      <c r="D108">
        <v>84219.7</v>
      </c>
    </row>
    <row r="109" spans="1:4" x14ac:dyDescent="0.25">
      <c r="A109" s="1">
        <v>45715</v>
      </c>
      <c r="B109">
        <v>237.3</v>
      </c>
      <c r="C109">
        <v>2877.07</v>
      </c>
      <c r="D109">
        <v>84604.5</v>
      </c>
    </row>
    <row r="110" spans="1:4" x14ac:dyDescent="0.25">
      <c r="A110" s="1">
        <v>45716</v>
      </c>
      <c r="B110">
        <v>241.84</v>
      </c>
      <c r="C110">
        <v>2854.9450000000002</v>
      </c>
      <c r="D110">
        <v>84128.3</v>
      </c>
    </row>
    <row r="111" spans="1:4" x14ac:dyDescent="0.25">
      <c r="A111" s="1">
        <v>45719</v>
      </c>
      <c r="B111">
        <v>238.03</v>
      </c>
      <c r="C111">
        <v>2892.82</v>
      </c>
      <c r="D111">
        <v>86574.8</v>
      </c>
    </row>
    <row r="112" spans="1:4" x14ac:dyDescent="0.25">
      <c r="A112" s="1">
        <v>45720</v>
      </c>
      <c r="B112">
        <v>235.93</v>
      </c>
      <c r="C112">
        <v>2917.99</v>
      </c>
      <c r="D112">
        <v>87456.9</v>
      </c>
    </row>
    <row r="113" spans="1:4" x14ac:dyDescent="0.25">
      <c r="A113" s="1">
        <v>45721</v>
      </c>
      <c r="B113">
        <v>235.74</v>
      </c>
      <c r="C113">
        <v>2919.17</v>
      </c>
      <c r="D113">
        <v>90446.9</v>
      </c>
    </row>
    <row r="114" spans="1:4" x14ac:dyDescent="0.25">
      <c r="A114" s="1">
        <v>45722</v>
      </c>
      <c r="B114">
        <v>235.33</v>
      </c>
      <c r="C114">
        <v>2911.14</v>
      </c>
      <c r="D114">
        <v>90297.5</v>
      </c>
    </row>
    <row r="115" spans="1:4" x14ac:dyDescent="0.25">
      <c r="A115" s="1">
        <v>45723</v>
      </c>
      <c r="B115">
        <v>239.07</v>
      </c>
      <c r="C115">
        <v>2909.36</v>
      </c>
      <c r="D115">
        <v>87704.6</v>
      </c>
    </row>
    <row r="116" spans="1:4" x14ac:dyDescent="0.25">
      <c r="A116" s="1">
        <v>45726</v>
      </c>
      <c r="B116">
        <v>227.48</v>
      </c>
      <c r="C116">
        <v>2884.98</v>
      </c>
      <c r="D116">
        <v>79453.3</v>
      </c>
    </row>
    <row r="117" spans="1:4" x14ac:dyDescent="0.25">
      <c r="A117" s="1">
        <v>45727</v>
      </c>
      <c r="B117">
        <v>220.84</v>
      </c>
      <c r="C117">
        <v>2917.51</v>
      </c>
      <c r="D117">
        <v>83111.7</v>
      </c>
    </row>
    <row r="118" spans="1:4" x14ac:dyDescent="0.25">
      <c r="A118" s="1">
        <v>45728</v>
      </c>
      <c r="B118">
        <v>216.98</v>
      </c>
      <c r="C118">
        <v>2938.16</v>
      </c>
      <c r="D118">
        <v>83634.399999999994</v>
      </c>
    </row>
    <row r="119" spans="1:4" x14ac:dyDescent="0.25">
      <c r="A119" s="1">
        <v>45729</v>
      </c>
      <c r="B119">
        <v>209.68</v>
      </c>
      <c r="C119">
        <v>2987.3249999999998</v>
      </c>
      <c r="D119">
        <v>81362.3</v>
      </c>
    </row>
    <row r="120" spans="1:4" x14ac:dyDescent="0.25">
      <c r="A120" s="1">
        <v>45730</v>
      </c>
      <c r="B120">
        <v>213.49</v>
      </c>
      <c r="C120">
        <v>2985.0450000000001</v>
      </c>
      <c r="D120">
        <v>84147.4</v>
      </c>
    </row>
    <row r="121" spans="1:4" x14ac:dyDescent="0.25">
      <c r="A121" s="1">
        <v>45733</v>
      </c>
      <c r="B121">
        <v>214</v>
      </c>
      <c r="C121">
        <v>3000.2849999999999</v>
      </c>
      <c r="D121">
        <v>84055.5</v>
      </c>
    </row>
    <row r="122" spans="1:4" x14ac:dyDescent="0.25">
      <c r="A122" s="1">
        <v>45734</v>
      </c>
      <c r="B122">
        <v>212.69</v>
      </c>
      <c r="C122">
        <v>3034.55</v>
      </c>
      <c r="D122">
        <v>82370.2</v>
      </c>
    </row>
    <row r="123" spans="1:4" x14ac:dyDescent="0.25">
      <c r="A123" s="1">
        <v>45735</v>
      </c>
      <c r="B123">
        <v>215.24</v>
      </c>
      <c r="C123">
        <v>3050.21</v>
      </c>
      <c r="D123">
        <v>86148.9</v>
      </c>
    </row>
    <row r="124" spans="1:4" x14ac:dyDescent="0.25">
      <c r="A124" s="1">
        <v>45736</v>
      </c>
      <c r="B124">
        <v>214.1</v>
      </c>
      <c r="C124">
        <v>3045.81</v>
      </c>
      <c r="D124">
        <v>84092.9</v>
      </c>
    </row>
    <row r="125" spans="1:4" x14ac:dyDescent="0.25">
      <c r="A125" s="1">
        <v>45737</v>
      </c>
      <c r="B125">
        <v>218.27</v>
      </c>
      <c r="C125">
        <v>3023.84</v>
      </c>
      <c r="D125">
        <v>84170.8</v>
      </c>
    </row>
    <row r="126" spans="1:4" x14ac:dyDescent="0.25">
      <c r="A126" s="1">
        <v>45740</v>
      </c>
      <c r="B126">
        <v>220.73</v>
      </c>
      <c r="C126">
        <v>3011.56</v>
      </c>
      <c r="D126">
        <v>87437</v>
      </c>
    </row>
    <row r="127" spans="1:4" x14ac:dyDescent="0.25">
      <c r="A127" s="1">
        <v>45741</v>
      </c>
      <c r="B127">
        <v>223.75</v>
      </c>
      <c r="C127">
        <v>3021.42</v>
      </c>
      <c r="D127">
        <v>87492.800000000003</v>
      </c>
    </row>
    <row r="128" spans="1:4" x14ac:dyDescent="0.25">
      <c r="A128" s="1">
        <v>45742</v>
      </c>
      <c r="B128">
        <v>221.53</v>
      </c>
      <c r="C128">
        <v>3019.32</v>
      </c>
      <c r="D128">
        <v>86834.1</v>
      </c>
    </row>
    <row r="129" spans="1:4" x14ac:dyDescent="0.25">
      <c r="A129" s="1">
        <v>45743</v>
      </c>
      <c r="B129">
        <v>223.85</v>
      </c>
      <c r="C129">
        <v>3055.22</v>
      </c>
      <c r="D129">
        <v>87355.3</v>
      </c>
    </row>
    <row r="130" spans="1:4" x14ac:dyDescent="0.25">
      <c r="A130" s="1">
        <v>45744</v>
      </c>
      <c r="B130">
        <v>217.9</v>
      </c>
      <c r="C130">
        <v>3085.25</v>
      </c>
      <c r="D130">
        <v>83761.899999999994</v>
      </c>
    </row>
    <row r="131" spans="1:4" x14ac:dyDescent="0.25">
      <c r="A131" s="1">
        <v>45747</v>
      </c>
      <c r="B131">
        <v>222.13</v>
      </c>
      <c r="C131">
        <v>3123.2750000000001</v>
      </c>
      <c r="D131">
        <v>82519.100000000006</v>
      </c>
    </row>
    <row r="132" spans="1:4" x14ac:dyDescent="0.25">
      <c r="A132" s="1">
        <v>45748</v>
      </c>
      <c r="B132">
        <v>223.19</v>
      </c>
      <c r="C132">
        <v>3114.36</v>
      </c>
      <c r="D132">
        <v>85176.6</v>
      </c>
    </row>
    <row r="133" spans="1:4" x14ac:dyDescent="0.25">
      <c r="A133" s="1">
        <v>45749</v>
      </c>
      <c r="B133">
        <v>223.89</v>
      </c>
      <c r="C133">
        <v>3135.5650000000001</v>
      </c>
      <c r="D133">
        <v>84792.4</v>
      </c>
    </row>
    <row r="134" spans="1:4" x14ac:dyDescent="0.25">
      <c r="A134" s="1">
        <v>45750</v>
      </c>
      <c r="B134">
        <v>203.19</v>
      </c>
      <c r="C134">
        <v>3114.7350000000001</v>
      </c>
      <c r="D134">
        <v>82688.3</v>
      </c>
    </row>
    <row r="135" spans="1:4" x14ac:dyDescent="0.25">
      <c r="A135" s="1">
        <v>45751</v>
      </c>
      <c r="B135">
        <v>188.38</v>
      </c>
      <c r="C135">
        <v>3036.3850000000002</v>
      </c>
      <c r="D135">
        <v>84016.6</v>
      </c>
    </row>
    <row r="136" spans="1:4" x14ac:dyDescent="0.25">
      <c r="A136" s="1">
        <v>45754</v>
      </c>
      <c r="B136">
        <v>181.46</v>
      </c>
      <c r="C136">
        <v>2983.2350000000001</v>
      </c>
      <c r="D136">
        <v>79192.800000000003</v>
      </c>
    </row>
    <row r="137" spans="1:4" x14ac:dyDescent="0.25">
      <c r="A137" s="1">
        <v>45755</v>
      </c>
      <c r="B137">
        <v>172.42</v>
      </c>
      <c r="C137">
        <v>2982.835</v>
      </c>
      <c r="D137">
        <v>77016.600000000006</v>
      </c>
    </row>
    <row r="138" spans="1:4" x14ac:dyDescent="0.25">
      <c r="A138" s="1">
        <v>45756</v>
      </c>
      <c r="B138">
        <v>198.85</v>
      </c>
      <c r="C138">
        <v>3082.94</v>
      </c>
      <c r="D138">
        <v>83277.8</v>
      </c>
    </row>
    <row r="139" spans="1:4" x14ac:dyDescent="0.25">
      <c r="A139" s="1">
        <v>45757</v>
      </c>
      <c r="B139">
        <v>190.42</v>
      </c>
      <c r="C139">
        <v>3175.605</v>
      </c>
      <c r="D139">
        <v>79672.3</v>
      </c>
    </row>
    <row r="140" spans="1:4" x14ac:dyDescent="0.25">
      <c r="A140" s="1">
        <v>45758</v>
      </c>
      <c r="B140">
        <v>198.15</v>
      </c>
      <c r="C140">
        <v>3230.98</v>
      </c>
      <c r="D140">
        <v>83869.3</v>
      </c>
    </row>
    <row r="141" spans="1:4" x14ac:dyDescent="0.25">
      <c r="A141" s="1">
        <v>45761</v>
      </c>
      <c r="B141">
        <v>202.52</v>
      </c>
      <c r="C141">
        <v>3210.7049999999999</v>
      </c>
      <c r="D141">
        <v>84721.3</v>
      </c>
    </row>
    <row r="142" spans="1:4" x14ac:dyDescent="0.25">
      <c r="A142" s="1">
        <v>45762</v>
      </c>
      <c r="B142">
        <v>202.14</v>
      </c>
      <c r="C142">
        <v>3230.0650000000001</v>
      </c>
      <c r="D142">
        <v>84211.9</v>
      </c>
    </row>
    <row r="143" spans="1:4" x14ac:dyDescent="0.25">
      <c r="A143" s="1">
        <v>45763</v>
      </c>
      <c r="B143">
        <v>194.27</v>
      </c>
      <c r="C143">
        <v>3343.0549999999998</v>
      </c>
      <c r="D143">
        <v>84510.8</v>
      </c>
    </row>
    <row r="144" spans="1:4" x14ac:dyDescent="0.25">
      <c r="A144" s="1">
        <v>45764</v>
      </c>
      <c r="B144">
        <v>196.98</v>
      </c>
      <c r="C144">
        <v>3327.3649999999998</v>
      </c>
      <c r="D144">
        <v>85070.1</v>
      </c>
    </row>
    <row r="145" spans="1:4" x14ac:dyDescent="0.25">
      <c r="A145" s="1">
        <v>45768</v>
      </c>
      <c r="B145">
        <v>193.16</v>
      </c>
      <c r="C145">
        <v>3424.4050000000002</v>
      </c>
      <c r="D145">
        <v>87284.4</v>
      </c>
    </row>
    <row r="146" spans="1:4" x14ac:dyDescent="0.25">
      <c r="A146" s="1">
        <v>45769</v>
      </c>
      <c r="B146">
        <v>199.74</v>
      </c>
      <c r="C146">
        <v>3381.16</v>
      </c>
      <c r="D146">
        <v>93010.2</v>
      </c>
    </row>
    <row r="147" spans="1:4" x14ac:dyDescent="0.25">
      <c r="A147" s="1">
        <v>45770</v>
      </c>
      <c r="B147">
        <v>204.6</v>
      </c>
      <c r="C147">
        <v>3288.33</v>
      </c>
      <c r="D147">
        <v>93513.8</v>
      </c>
    </row>
    <row r="148" spans="1:4" x14ac:dyDescent="0.25">
      <c r="A148" s="1">
        <v>45771</v>
      </c>
      <c r="B148">
        <v>208.37</v>
      </c>
      <c r="C148">
        <v>3349.5949999999998</v>
      </c>
      <c r="D148">
        <v>93382</v>
      </c>
    </row>
    <row r="149" spans="1:4" x14ac:dyDescent="0.25">
      <c r="A149" s="1">
        <v>45772</v>
      </c>
      <c r="B149">
        <v>209.28</v>
      </c>
      <c r="C149">
        <v>3304.9850000000001</v>
      </c>
      <c r="D149">
        <v>95333.4</v>
      </c>
    </row>
    <row r="150" spans="1:4" x14ac:dyDescent="0.25">
      <c r="A150" s="1">
        <v>45775</v>
      </c>
      <c r="B150">
        <v>210.14</v>
      </c>
      <c r="C150">
        <v>3343.8850000000002</v>
      </c>
      <c r="D150">
        <v>94541.1</v>
      </c>
    </row>
    <row r="151" spans="1:4" x14ac:dyDescent="0.25">
      <c r="A151" s="1">
        <v>45776</v>
      </c>
      <c r="B151">
        <v>211.21</v>
      </c>
      <c r="C151">
        <v>3317.2449999999999</v>
      </c>
      <c r="D151">
        <v>94726.5</v>
      </c>
    </row>
    <row r="152" spans="1:4" x14ac:dyDescent="0.25">
      <c r="A152" s="1">
        <v>45777</v>
      </c>
      <c r="B152">
        <v>212.5</v>
      </c>
      <c r="C152">
        <v>3288.4</v>
      </c>
      <c r="D152">
        <v>94400.1</v>
      </c>
    </row>
    <row r="153" spans="1:4" x14ac:dyDescent="0.25">
      <c r="A153" s="1">
        <v>45778</v>
      </c>
      <c r="B153">
        <v>213.32</v>
      </c>
      <c r="C153">
        <v>3238.95</v>
      </c>
      <c r="D153">
        <v>96455.2</v>
      </c>
    </row>
    <row r="154" spans="1:4" x14ac:dyDescent="0.25">
      <c r="A154" s="1">
        <v>45779</v>
      </c>
      <c r="B154">
        <v>205.35</v>
      </c>
      <c r="C154">
        <v>3233.67</v>
      </c>
      <c r="D154">
        <v>96935.8</v>
      </c>
    </row>
    <row r="155" spans="1:4" x14ac:dyDescent="0.25">
      <c r="A155" s="1">
        <v>45782</v>
      </c>
      <c r="B155">
        <v>198.89</v>
      </c>
      <c r="C155">
        <v>3333.915</v>
      </c>
      <c r="D155">
        <v>94663.8</v>
      </c>
    </row>
    <row r="156" spans="1:4" x14ac:dyDescent="0.25">
      <c r="A156" s="1">
        <v>45783</v>
      </c>
      <c r="B156">
        <v>198.51</v>
      </c>
      <c r="C156">
        <v>3431.7649999999999</v>
      </c>
      <c r="D156">
        <v>94679.9</v>
      </c>
    </row>
    <row r="157" spans="1:4" x14ac:dyDescent="0.25">
      <c r="A157" s="1">
        <v>45784</v>
      </c>
      <c r="B157">
        <v>196.25</v>
      </c>
      <c r="C157">
        <v>3364.4850000000001</v>
      </c>
      <c r="D157">
        <v>97121.3</v>
      </c>
    </row>
    <row r="158" spans="1:4" x14ac:dyDescent="0.25">
      <c r="A158" s="1">
        <v>45785</v>
      </c>
      <c r="B158">
        <v>197.49</v>
      </c>
      <c r="C158">
        <v>3305.51</v>
      </c>
      <c r="D158">
        <v>102778</v>
      </c>
    </row>
    <row r="159" spans="1:4" x14ac:dyDescent="0.25">
      <c r="A159" s="1">
        <v>45786</v>
      </c>
      <c r="B159">
        <v>198.53</v>
      </c>
      <c r="C159">
        <v>3328.9450000000002</v>
      </c>
      <c r="D159">
        <v>103184</v>
      </c>
    </row>
    <row r="160" spans="1:4" x14ac:dyDescent="0.25">
      <c r="A160" s="1">
        <v>45789</v>
      </c>
      <c r="B160">
        <v>210.79</v>
      </c>
      <c r="C160">
        <v>3235.915</v>
      </c>
      <c r="D160">
        <v>102482</v>
      </c>
    </row>
    <row r="161" spans="1:4" x14ac:dyDescent="0.25">
      <c r="A161" s="1">
        <v>45790</v>
      </c>
      <c r="B161">
        <v>212.93</v>
      </c>
      <c r="C161">
        <v>3250.2249999999999</v>
      </c>
      <c r="D161">
        <v>104342</v>
      </c>
    </row>
    <row r="162" spans="1:4" x14ac:dyDescent="0.25">
      <c r="A162" s="1">
        <v>45791</v>
      </c>
      <c r="B162">
        <v>212.33</v>
      </c>
      <c r="C162">
        <v>3177.53</v>
      </c>
      <c r="D162">
        <v>103616</v>
      </c>
    </row>
    <row r="163" spans="1:4" x14ac:dyDescent="0.25">
      <c r="A163" s="1">
        <v>45792</v>
      </c>
      <c r="B163">
        <v>211.45</v>
      </c>
      <c r="C163">
        <v>3239.83</v>
      </c>
      <c r="D163">
        <v>103288</v>
      </c>
    </row>
    <row r="164" spans="1:4" x14ac:dyDescent="0.25">
      <c r="A164" s="1">
        <v>45793</v>
      </c>
      <c r="B164">
        <v>211.26</v>
      </c>
      <c r="C164">
        <v>3192.46</v>
      </c>
      <c r="D164">
        <v>103924</v>
      </c>
    </row>
    <row r="165" spans="1:4" x14ac:dyDescent="0.25">
      <c r="A165" s="1">
        <v>45796</v>
      </c>
      <c r="B165">
        <v>208.78</v>
      </c>
      <c r="C165">
        <v>3229.7550000000001</v>
      </c>
      <c r="D165">
        <v>105474</v>
      </c>
    </row>
    <row r="166" spans="1:4" x14ac:dyDescent="0.25">
      <c r="A166" s="1">
        <v>45797</v>
      </c>
      <c r="B166">
        <v>206.86</v>
      </c>
      <c r="C166">
        <v>3289.9850000000001</v>
      </c>
      <c r="D166">
        <v>106619</v>
      </c>
    </row>
    <row r="167" spans="1:4" x14ac:dyDescent="0.25">
      <c r="A167" s="1">
        <v>45798</v>
      </c>
      <c r="B167">
        <v>202.09</v>
      </c>
      <c r="C167">
        <v>3315.43</v>
      </c>
      <c r="D167">
        <v>108456</v>
      </c>
    </row>
    <row r="168" spans="1:4" x14ac:dyDescent="0.25">
      <c r="A168" s="1">
        <v>45799</v>
      </c>
      <c r="B168">
        <v>201.36</v>
      </c>
      <c r="C168">
        <v>3294.7449999999999</v>
      </c>
      <c r="D168">
        <v>110868</v>
      </c>
    </row>
    <row r="169" spans="1:4" x14ac:dyDescent="0.25">
      <c r="A169" s="1">
        <v>45800</v>
      </c>
      <c r="B169">
        <v>195.27</v>
      </c>
      <c r="C169">
        <v>3360.91</v>
      </c>
      <c r="D169">
        <v>108696</v>
      </c>
    </row>
    <row r="170" spans="1:4" x14ac:dyDescent="0.25">
      <c r="A170" s="1">
        <v>45804</v>
      </c>
      <c r="B170">
        <v>200.21</v>
      </c>
      <c r="C170">
        <v>3300.7049999999999</v>
      </c>
      <c r="D170">
        <v>108871</v>
      </c>
    </row>
    <row r="171" spans="1:4" x14ac:dyDescent="0.25">
      <c r="A171" s="1">
        <v>45805</v>
      </c>
      <c r="B171">
        <v>200.42</v>
      </c>
      <c r="C171">
        <v>3287.5250000000001</v>
      </c>
      <c r="D171">
        <v>107542</v>
      </c>
    </row>
    <row r="172" spans="1:4" x14ac:dyDescent="0.25">
      <c r="A172" s="1">
        <v>45806</v>
      </c>
      <c r="B172">
        <v>199.95</v>
      </c>
      <c r="C172">
        <v>3317.72</v>
      </c>
      <c r="D172">
        <v>106421</v>
      </c>
    </row>
    <row r="173" spans="1:4" x14ac:dyDescent="0.25">
      <c r="A173" s="1">
        <v>45807</v>
      </c>
      <c r="B173">
        <v>200.85</v>
      </c>
      <c r="C173">
        <v>3294.895</v>
      </c>
      <c r="D173">
        <v>104584</v>
      </c>
    </row>
    <row r="174" spans="1:4" x14ac:dyDescent="0.25">
      <c r="A174" s="1">
        <v>45810</v>
      </c>
      <c r="B174">
        <v>201.7</v>
      </c>
      <c r="C174">
        <v>3381.62</v>
      </c>
      <c r="D174">
        <v>104952</v>
      </c>
    </row>
    <row r="175" spans="1:4" x14ac:dyDescent="0.25">
      <c r="A175" s="1">
        <v>45811</v>
      </c>
      <c r="B175">
        <v>203.27</v>
      </c>
      <c r="C175">
        <v>3353.45</v>
      </c>
      <c r="D175">
        <v>105455</v>
      </c>
    </row>
    <row r="176" spans="1:4" x14ac:dyDescent="0.25">
      <c r="A176" s="1">
        <v>45812</v>
      </c>
      <c r="B176">
        <v>202.82</v>
      </c>
      <c r="C176">
        <v>3372.6950000000002</v>
      </c>
      <c r="D176">
        <v>104983</v>
      </c>
    </row>
    <row r="177" spans="1:4" x14ac:dyDescent="0.25">
      <c r="A177" s="1">
        <v>45813</v>
      </c>
      <c r="B177">
        <v>200.63</v>
      </c>
      <c r="C177">
        <v>3352.82</v>
      </c>
      <c r="D177">
        <v>101619</v>
      </c>
    </row>
    <row r="178" spans="1:4" x14ac:dyDescent="0.25">
      <c r="A178" s="1">
        <v>45814</v>
      </c>
      <c r="B178">
        <v>203.92</v>
      </c>
      <c r="C178">
        <v>3312.4349999999999</v>
      </c>
      <c r="D178">
        <v>104303</v>
      </c>
    </row>
    <row r="179" spans="1:4" x14ac:dyDescent="0.25">
      <c r="A179" s="1">
        <v>45817</v>
      </c>
      <c r="B179">
        <v>201.45</v>
      </c>
      <c r="C179">
        <v>3325.665</v>
      </c>
      <c r="D179">
        <v>109947</v>
      </c>
    </row>
    <row r="180" spans="1:4" x14ac:dyDescent="0.25">
      <c r="A180" s="1">
        <v>45818</v>
      </c>
      <c r="B180">
        <v>202.67</v>
      </c>
      <c r="C180">
        <v>3323.2249999999999</v>
      </c>
      <c r="D180">
        <v>109918</v>
      </c>
    </row>
    <row r="181" spans="1:4" x14ac:dyDescent="0.25">
      <c r="A181" s="1">
        <v>45819</v>
      </c>
      <c r="B181">
        <v>198.78</v>
      </c>
      <c r="C181">
        <v>3355.0749999999998</v>
      </c>
      <c r="D181">
        <v>108551</v>
      </c>
    </row>
    <row r="182" spans="1:4" x14ac:dyDescent="0.25">
      <c r="A182" s="1">
        <v>45820</v>
      </c>
      <c r="B182">
        <v>199.2</v>
      </c>
      <c r="C182">
        <v>3385.88</v>
      </c>
      <c r="D182">
        <v>105971</v>
      </c>
    </row>
    <row r="183" spans="1:4" x14ac:dyDescent="0.25">
      <c r="A183" s="1">
        <v>45821</v>
      </c>
      <c r="B183">
        <v>196.45</v>
      </c>
      <c r="C183">
        <v>3432.53</v>
      </c>
      <c r="D183">
        <v>105248</v>
      </c>
    </row>
    <row r="184" spans="1:4" x14ac:dyDescent="0.25">
      <c r="A184" s="1">
        <v>45824</v>
      </c>
      <c r="B184">
        <v>198.42</v>
      </c>
      <c r="C184">
        <v>3385.24</v>
      </c>
      <c r="D184">
        <v>108567</v>
      </c>
    </row>
    <row r="185" spans="1:4" x14ac:dyDescent="0.25">
      <c r="A185" s="1">
        <v>45825</v>
      </c>
      <c r="B185">
        <v>195.64</v>
      </c>
      <c r="C185">
        <v>3388.63</v>
      </c>
      <c r="D185">
        <v>104579</v>
      </c>
    </row>
    <row r="186" spans="1:4" x14ac:dyDescent="0.25">
      <c r="A186" s="1">
        <v>45826</v>
      </c>
      <c r="B186">
        <v>196.58</v>
      </c>
      <c r="C186">
        <v>3369.41</v>
      </c>
      <c r="D186">
        <v>105106</v>
      </c>
    </row>
    <row r="187" spans="1:4" x14ac:dyDescent="0.25">
      <c r="A187" s="1">
        <v>45828</v>
      </c>
      <c r="B187">
        <v>201</v>
      </c>
      <c r="C187">
        <v>3365.4650000000001</v>
      </c>
      <c r="D187">
        <v>103437</v>
      </c>
    </row>
    <row r="188" spans="1:4" x14ac:dyDescent="0.25">
      <c r="A188" s="1">
        <v>45831</v>
      </c>
      <c r="B188">
        <v>201.5</v>
      </c>
      <c r="C188">
        <v>3368.7550000000001</v>
      </c>
      <c r="D188">
        <v>103788</v>
      </c>
    </row>
    <row r="189" spans="1:4" x14ac:dyDescent="0.25">
      <c r="A189" s="1">
        <v>45832</v>
      </c>
      <c r="B189">
        <v>200.3</v>
      </c>
      <c r="C189">
        <v>3324.0349999999999</v>
      </c>
      <c r="D189">
        <v>106105</v>
      </c>
    </row>
    <row r="190" spans="1:4" x14ac:dyDescent="0.25">
      <c r="A190" s="1">
        <v>45833</v>
      </c>
      <c r="B190">
        <v>201.56</v>
      </c>
      <c r="C190">
        <v>3332.2950000000001</v>
      </c>
      <c r="D190">
        <v>107677</v>
      </c>
    </row>
    <row r="191" spans="1:4" x14ac:dyDescent="0.25">
      <c r="A191" s="1">
        <v>45834</v>
      </c>
      <c r="B191">
        <v>201</v>
      </c>
      <c r="C191">
        <v>3327.9050000000002</v>
      </c>
      <c r="D191">
        <v>107106</v>
      </c>
    </row>
    <row r="192" spans="1:4" x14ac:dyDescent="0.25">
      <c r="A192" s="1">
        <v>45835</v>
      </c>
      <c r="B192">
        <v>201.08</v>
      </c>
      <c r="C192">
        <v>3271.1350000000002</v>
      </c>
      <c r="D192">
        <v>106883</v>
      </c>
    </row>
    <row r="193" spans="1:4" x14ac:dyDescent="0.25">
      <c r="A193" s="1">
        <v>45838</v>
      </c>
      <c r="B193">
        <v>205.17</v>
      </c>
      <c r="C193">
        <v>3303.05</v>
      </c>
      <c r="D193">
        <v>107173</v>
      </c>
    </row>
    <row r="194" spans="1:4" x14ac:dyDescent="0.25">
      <c r="A194" s="1">
        <v>45839</v>
      </c>
      <c r="B194">
        <v>207.82</v>
      </c>
      <c r="C194">
        <v>3338.5250000000001</v>
      </c>
      <c r="D194">
        <v>105808</v>
      </c>
    </row>
    <row r="195" spans="1:4" x14ac:dyDescent="0.25">
      <c r="A195" s="1">
        <v>45840</v>
      </c>
      <c r="B195">
        <v>212.44</v>
      </c>
      <c r="C195">
        <v>3357.6750000000002</v>
      </c>
      <c r="D195">
        <v>109496</v>
      </c>
    </row>
    <row r="196" spans="1:4" x14ac:dyDescent="0.25">
      <c r="A196" s="1">
        <v>45841</v>
      </c>
      <c r="B196">
        <v>213.55</v>
      </c>
      <c r="C196">
        <v>3326.105</v>
      </c>
      <c r="D196">
        <v>109864</v>
      </c>
    </row>
    <row r="197" spans="1:4" x14ac:dyDescent="0.25">
      <c r="A197" s="1">
        <v>45845</v>
      </c>
      <c r="B197">
        <v>209.95</v>
      </c>
      <c r="C197">
        <v>3336.9650000000001</v>
      </c>
      <c r="D197">
        <v>108221</v>
      </c>
    </row>
    <row r="198" spans="1:4" x14ac:dyDescent="0.25">
      <c r="A198" s="1">
        <v>45846</v>
      </c>
      <c r="B198">
        <v>210.01</v>
      </c>
      <c r="C198">
        <v>3301.605</v>
      </c>
      <c r="D198">
        <v>108900</v>
      </c>
    </row>
    <row r="199" spans="1:4" x14ac:dyDescent="0.25">
      <c r="A199" s="1">
        <v>45847</v>
      </c>
      <c r="B199">
        <v>211.14</v>
      </c>
      <c r="C199">
        <v>3313.6849999999999</v>
      </c>
      <c r="D199">
        <v>110857</v>
      </c>
    </row>
    <row r="200" spans="1:4" x14ac:dyDescent="0.25">
      <c r="A200" s="1">
        <v>45848</v>
      </c>
      <c r="B200">
        <v>212.41</v>
      </c>
      <c r="C200">
        <v>3324.0450000000001</v>
      </c>
      <c r="D200">
        <v>116482</v>
      </c>
    </row>
    <row r="201" spans="1:4" x14ac:dyDescent="0.25">
      <c r="A201" s="1">
        <v>45849</v>
      </c>
      <c r="B201">
        <v>211.16</v>
      </c>
      <c r="C201">
        <v>3356.4450000000002</v>
      </c>
      <c r="D201">
        <v>118028</v>
      </c>
    </row>
    <row r="202" spans="1:4" x14ac:dyDescent="0.25">
      <c r="A202" s="1">
        <v>45852</v>
      </c>
      <c r="B202">
        <v>208.62</v>
      </c>
      <c r="C202">
        <v>3343.5050000000001</v>
      </c>
      <c r="D202">
        <v>120035</v>
      </c>
    </row>
    <row r="203" spans="1:4" x14ac:dyDescent="0.25">
      <c r="A203" s="1">
        <v>45853</v>
      </c>
      <c r="B203">
        <v>209.11</v>
      </c>
      <c r="C203">
        <v>3323.9850000000001</v>
      </c>
      <c r="D203">
        <v>117548</v>
      </c>
    </row>
    <row r="204" spans="1:4" x14ac:dyDescent="0.25">
      <c r="A204" s="1">
        <v>45854</v>
      </c>
      <c r="B204">
        <v>210.16</v>
      </c>
      <c r="C204">
        <v>3347.5749999999998</v>
      </c>
      <c r="D204">
        <v>119345</v>
      </c>
    </row>
    <row r="205" spans="1:4" x14ac:dyDescent="0.25">
      <c r="A205" s="1">
        <v>45855</v>
      </c>
      <c r="B205">
        <v>210.02</v>
      </c>
      <c r="C205">
        <v>3339.2049999999999</v>
      </c>
      <c r="D205">
        <v>120334</v>
      </c>
    </row>
    <row r="206" spans="1:4" x14ac:dyDescent="0.25">
      <c r="A206" s="1">
        <v>45856</v>
      </c>
      <c r="B206">
        <v>211.18</v>
      </c>
      <c r="C206">
        <v>3348.2950000000001</v>
      </c>
      <c r="D206">
        <v>117437</v>
      </c>
    </row>
    <row r="207" spans="1:4" x14ac:dyDescent="0.25">
      <c r="A207" s="1">
        <v>45859</v>
      </c>
      <c r="B207">
        <v>212.48</v>
      </c>
      <c r="C207">
        <v>3397.1350000000002</v>
      </c>
      <c r="D207">
        <v>117274</v>
      </c>
    </row>
    <row r="208" spans="1:4" x14ac:dyDescent="0.25">
      <c r="A208" s="1">
        <v>45860</v>
      </c>
      <c r="B208">
        <v>214.4</v>
      </c>
      <c r="C208">
        <v>3431.7449999999999</v>
      </c>
      <c r="D208">
        <v>119435</v>
      </c>
    </row>
    <row r="209" spans="1:4" x14ac:dyDescent="0.25">
      <c r="A209" s="1">
        <v>45861</v>
      </c>
      <c r="B209">
        <v>214.15</v>
      </c>
      <c r="C209">
        <v>3387.2649999999999</v>
      </c>
      <c r="D209">
        <v>118120</v>
      </c>
    </row>
    <row r="210" spans="1:4" x14ac:dyDescent="0.25">
      <c r="A210" s="1">
        <v>45862</v>
      </c>
      <c r="B210">
        <v>213.76</v>
      </c>
      <c r="C210">
        <v>3368.625</v>
      </c>
      <c r="D210">
        <v>118598</v>
      </c>
    </row>
    <row r="211" spans="1:4" x14ac:dyDescent="0.25">
      <c r="A211" s="1">
        <v>45863</v>
      </c>
      <c r="B211">
        <v>213.88</v>
      </c>
      <c r="C211">
        <v>3337.5349999999999</v>
      </c>
      <c r="D211">
        <v>116758</v>
      </c>
    </row>
    <row r="212" spans="1:4" x14ac:dyDescent="0.25">
      <c r="A212" s="1">
        <v>45866</v>
      </c>
      <c r="B212">
        <v>214.05</v>
      </c>
      <c r="C212">
        <v>3314.625</v>
      </c>
      <c r="D212">
        <v>118118</v>
      </c>
    </row>
    <row r="213" spans="1:4" x14ac:dyDescent="0.25">
      <c r="A213" s="1">
        <v>45867</v>
      </c>
      <c r="B213">
        <v>211.27</v>
      </c>
      <c r="C213">
        <v>3326.6149999999998</v>
      </c>
      <c r="D213">
        <v>117598</v>
      </c>
    </row>
    <row r="214" spans="1:4" x14ac:dyDescent="0.25">
      <c r="A214" s="1">
        <v>45868</v>
      </c>
      <c r="B214">
        <v>209.05</v>
      </c>
      <c r="C214">
        <v>3275.52</v>
      </c>
      <c r="D214">
        <v>117315</v>
      </c>
    </row>
    <row r="215" spans="1:4" x14ac:dyDescent="0.25">
      <c r="A215" s="1">
        <v>45869</v>
      </c>
      <c r="B215">
        <v>207.57</v>
      </c>
      <c r="C215">
        <v>3289.9850000000001</v>
      </c>
      <c r="D215">
        <v>116545</v>
      </c>
    </row>
    <row r="216" spans="1:4" x14ac:dyDescent="0.25">
      <c r="A216" s="1">
        <v>45870</v>
      </c>
      <c r="B216">
        <v>202.38</v>
      </c>
      <c r="C216">
        <v>3357.0949999999998</v>
      </c>
      <c r="D216">
        <v>113290</v>
      </c>
    </row>
    <row r="217" spans="1:4" x14ac:dyDescent="0.25">
      <c r="A217" s="1">
        <v>45873</v>
      </c>
      <c r="B217">
        <v>203.35</v>
      </c>
      <c r="C217">
        <v>3373.7049999999999</v>
      </c>
      <c r="D217">
        <v>115105</v>
      </c>
    </row>
    <row r="218" spans="1:4" x14ac:dyDescent="0.25">
      <c r="A218" s="1">
        <v>45874</v>
      </c>
      <c r="B218">
        <v>202.92</v>
      </c>
      <c r="C218">
        <v>3380.895</v>
      </c>
      <c r="D218">
        <v>113606</v>
      </c>
    </row>
    <row r="219" spans="1:4" x14ac:dyDescent="0.25">
      <c r="A219" s="1">
        <v>45875</v>
      </c>
      <c r="B219">
        <v>213.25</v>
      </c>
      <c r="C219">
        <v>3369.3649999999998</v>
      </c>
      <c r="D219">
        <v>115083</v>
      </c>
    </row>
    <row r="220" spans="1:4" x14ac:dyDescent="0.25">
      <c r="A220" s="1">
        <v>45876</v>
      </c>
      <c r="B220">
        <v>220.03</v>
      </c>
      <c r="C220">
        <v>3397.78</v>
      </c>
      <c r="D220">
        <v>117152</v>
      </c>
    </row>
    <row r="221" spans="1:4" x14ac:dyDescent="0.25">
      <c r="A221" s="1">
        <v>45877</v>
      </c>
      <c r="B221">
        <v>229.35</v>
      </c>
      <c r="C221">
        <v>3398.5050000000001</v>
      </c>
      <c r="D221">
        <v>116483</v>
      </c>
    </row>
    <row r="222" spans="1:4" x14ac:dyDescent="0.25">
      <c r="A222" s="1">
        <v>45880</v>
      </c>
      <c r="B222">
        <v>227.18</v>
      </c>
      <c r="C222">
        <v>3342.625</v>
      </c>
      <c r="D222">
        <v>118724</v>
      </c>
    </row>
    <row r="223" spans="1:4" x14ac:dyDescent="0.25">
      <c r="A223" s="1">
        <v>45881</v>
      </c>
      <c r="B223">
        <v>229.65</v>
      </c>
      <c r="C223">
        <v>3348.2049999999999</v>
      </c>
      <c r="D223">
        <v>119903</v>
      </c>
    </row>
    <row r="224" spans="1:4" x14ac:dyDescent="0.25">
      <c r="A224" s="1">
        <v>45882</v>
      </c>
      <c r="B224">
        <v>233.33</v>
      </c>
      <c r="C224">
        <v>3355.9949999999999</v>
      </c>
      <c r="D224">
        <v>122579</v>
      </c>
    </row>
    <row r="225" spans="1:4" x14ac:dyDescent="0.25">
      <c r="A225" s="1">
        <v>45883</v>
      </c>
      <c r="B225">
        <v>232.78</v>
      </c>
      <c r="C225">
        <v>3335.5349999999999</v>
      </c>
      <c r="D225">
        <v>117979</v>
      </c>
    </row>
    <row r="226" spans="1:4" x14ac:dyDescent="0.25">
      <c r="A226" s="1">
        <v>45884</v>
      </c>
      <c r="B226">
        <v>231.59</v>
      </c>
      <c r="C226">
        <v>3339.1350000000002</v>
      </c>
      <c r="D226">
        <v>116974</v>
      </c>
    </row>
    <row r="227" spans="1:4" x14ac:dyDescent="0.25">
      <c r="A227" s="1">
        <v>45887</v>
      </c>
      <c r="B227">
        <v>230.89</v>
      </c>
      <c r="C227">
        <v>3332.915</v>
      </c>
      <c r="D227">
        <v>116719</v>
      </c>
    </row>
    <row r="228" spans="1:4" x14ac:dyDescent="0.25">
      <c r="A228" s="1">
        <v>45888</v>
      </c>
      <c r="B228">
        <v>230.56</v>
      </c>
      <c r="C228">
        <v>3315.9</v>
      </c>
      <c r="D228">
        <v>113430</v>
      </c>
    </row>
    <row r="229" spans="1:4" x14ac:dyDescent="0.25">
      <c r="A229" s="1">
        <v>45889</v>
      </c>
      <c r="B229">
        <v>226.01</v>
      </c>
      <c r="C229">
        <v>3348.5149999999999</v>
      </c>
      <c r="D229">
        <v>114390</v>
      </c>
    </row>
    <row r="230" spans="1:4" x14ac:dyDescent="0.25">
      <c r="A230" s="1">
        <v>45890</v>
      </c>
      <c r="B230">
        <v>224.9</v>
      </c>
      <c r="C230">
        <v>3339.0749999999998</v>
      </c>
      <c r="D230">
        <v>112619</v>
      </c>
    </row>
    <row r="231" spans="1:4" x14ac:dyDescent="0.25">
      <c r="A231" s="1">
        <v>45891</v>
      </c>
      <c r="B231">
        <v>227.76</v>
      </c>
      <c r="C231">
        <v>3373.2350000000001</v>
      </c>
      <c r="D231">
        <v>116617</v>
      </c>
    </row>
    <row r="232" spans="1:4" x14ac:dyDescent="0.25">
      <c r="A232" s="1">
        <v>45894</v>
      </c>
      <c r="B232">
        <v>227.16</v>
      </c>
      <c r="C232">
        <v>3365.7750000000001</v>
      </c>
      <c r="D232">
        <v>109899</v>
      </c>
    </row>
    <row r="233" spans="1:4" x14ac:dyDescent="0.25">
      <c r="A233" s="1">
        <v>45895</v>
      </c>
      <c r="B233">
        <v>229.31</v>
      </c>
      <c r="C233">
        <v>3393.6849999999999</v>
      </c>
      <c r="D233">
        <v>111607</v>
      </c>
    </row>
    <row r="234" spans="1:4" x14ac:dyDescent="0.25">
      <c r="A234" s="1">
        <v>45896</v>
      </c>
      <c r="B234">
        <v>230.49</v>
      </c>
      <c r="C234">
        <v>3397.4749999999999</v>
      </c>
      <c r="D234">
        <v>111549</v>
      </c>
    </row>
    <row r="235" spans="1:4" x14ac:dyDescent="0.25">
      <c r="A235" s="1">
        <v>45897</v>
      </c>
      <c r="B235">
        <v>232.56</v>
      </c>
      <c r="C235">
        <v>3416.6149999999998</v>
      </c>
      <c r="D235">
        <v>112047</v>
      </c>
    </row>
    <row r="236" spans="1:4" x14ac:dyDescent="0.25">
      <c r="A236" s="1">
        <v>45898</v>
      </c>
      <c r="B236">
        <v>232.14</v>
      </c>
      <c r="C236">
        <v>3452.355</v>
      </c>
      <c r="D236">
        <v>108198</v>
      </c>
    </row>
    <row r="237" spans="1:4" x14ac:dyDescent="0.25">
      <c r="A237" s="1">
        <v>45902</v>
      </c>
      <c r="B237">
        <v>229.72</v>
      </c>
      <c r="C237">
        <v>3533.125</v>
      </c>
      <c r="D237">
        <v>111198</v>
      </c>
    </row>
    <row r="238" spans="1:4" x14ac:dyDescent="0.25">
      <c r="A238" s="1">
        <v>45903</v>
      </c>
      <c r="B238">
        <v>238.47</v>
      </c>
      <c r="C238">
        <v>3559.605</v>
      </c>
      <c r="D238">
        <v>112034</v>
      </c>
    </row>
    <row r="239" spans="1:4" x14ac:dyDescent="0.25">
      <c r="A239" s="1">
        <v>45904</v>
      </c>
      <c r="B239">
        <v>239.78</v>
      </c>
      <c r="C239">
        <v>3545.9549999999999</v>
      </c>
      <c r="D239">
        <v>110522</v>
      </c>
    </row>
    <row r="240" spans="1:4" x14ac:dyDescent="0.25">
      <c r="A240" s="1">
        <v>45905</v>
      </c>
      <c r="B240">
        <v>239.69</v>
      </c>
      <c r="C240">
        <v>3594.6849999999999</v>
      </c>
      <c r="D240">
        <v>111683</v>
      </c>
    </row>
    <row r="241" spans="1:4" x14ac:dyDescent="0.25">
      <c r="A241" s="1">
        <v>45908</v>
      </c>
      <c r="B241">
        <v>237.88</v>
      </c>
      <c r="C241">
        <v>3636.02</v>
      </c>
      <c r="D241">
        <v>112348</v>
      </c>
    </row>
    <row r="242" spans="1:4" x14ac:dyDescent="0.25">
      <c r="A242" s="1">
        <v>45909</v>
      </c>
      <c r="B242">
        <v>234.35</v>
      </c>
      <c r="C242">
        <v>3626.01</v>
      </c>
      <c r="D242">
        <v>111322</v>
      </c>
    </row>
    <row r="243" spans="1:4" x14ac:dyDescent="0.25">
      <c r="A243" s="1">
        <v>45910</v>
      </c>
      <c r="B243">
        <v>226.79</v>
      </c>
      <c r="C243">
        <v>3640.7049999999999</v>
      </c>
      <c r="D243">
        <v>113879</v>
      </c>
    </row>
    <row r="244" spans="1:4" x14ac:dyDescent="0.25">
      <c r="A244" s="1">
        <v>45911</v>
      </c>
      <c r="B244">
        <v>230.03</v>
      </c>
      <c r="C244">
        <v>3634.0349999999999</v>
      </c>
      <c r="D244">
        <v>114539</v>
      </c>
    </row>
    <row r="245" spans="1:4" x14ac:dyDescent="0.25">
      <c r="A245" s="1">
        <v>45912</v>
      </c>
      <c r="B245">
        <v>234.07</v>
      </c>
      <c r="C245">
        <v>3644.1849999999999</v>
      </c>
      <c r="D245">
        <v>116612</v>
      </c>
    </row>
    <row r="246" spans="1:4" x14ac:dyDescent="0.25">
      <c r="A246" s="1">
        <v>45915</v>
      </c>
      <c r="B246">
        <v>236.7</v>
      </c>
      <c r="C246">
        <v>3679.2449999999999</v>
      </c>
      <c r="D246">
        <v>115562</v>
      </c>
    </row>
    <row r="247" spans="1:4" x14ac:dyDescent="0.25">
      <c r="A247" s="1">
        <v>45916</v>
      </c>
      <c r="B247">
        <v>238.15</v>
      </c>
      <c r="C247">
        <v>3689.8049999999998</v>
      </c>
      <c r="D247">
        <v>116847</v>
      </c>
    </row>
    <row r="248" spans="1:4" x14ac:dyDescent="0.25">
      <c r="A248" s="1">
        <v>45917</v>
      </c>
      <c r="B248">
        <v>238.99</v>
      </c>
      <c r="C248">
        <v>3659.65</v>
      </c>
      <c r="D248">
        <v>116096</v>
      </c>
    </row>
    <row r="249" spans="1:4" x14ac:dyDescent="0.25">
      <c r="A249" s="1">
        <v>45918</v>
      </c>
      <c r="B249">
        <v>237.88</v>
      </c>
      <c r="C249">
        <v>3644.4749999999999</v>
      </c>
      <c r="D249">
        <v>117357</v>
      </c>
    </row>
    <row r="250" spans="1:4" x14ac:dyDescent="0.25">
      <c r="A250" s="1">
        <v>45919</v>
      </c>
      <c r="B250">
        <v>245.5</v>
      </c>
      <c r="C250">
        <v>3684.4450000000002</v>
      </c>
      <c r="D250">
        <v>115210</v>
      </c>
    </row>
    <row r="251" spans="1:4" x14ac:dyDescent="0.25">
      <c r="A251" s="1">
        <v>45922</v>
      </c>
      <c r="B251">
        <v>256.08</v>
      </c>
      <c r="C251">
        <v>3746.5</v>
      </c>
      <c r="D251">
        <v>112985</v>
      </c>
    </row>
    <row r="252" spans="1:4" x14ac:dyDescent="0.25">
      <c r="A252" s="1">
        <v>45923</v>
      </c>
      <c r="B252">
        <v>255.495</v>
      </c>
      <c r="C252">
        <v>3779.3449999999998</v>
      </c>
      <c r="D252">
        <v>112938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D679-19D0-4B63-972E-2146021E0B5F}">
  <dimension ref="A1"/>
  <sheetViews>
    <sheetView workbookViewId="0"/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A8F9-0814-4ED1-AA77-140A091579FA}">
  <dimension ref="A1:D252"/>
  <sheetViews>
    <sheetView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8.5703125" bestFit="1" customWidth="1"/>
    <col min="4" max="4" width="18.5703125" style="19" bestFit="1" customWidth="1"/>
  </cols>
  <sheetData>
    <row r="1" spans="1:4" x14ac:dyDescent="0.25">
      <c r="A1" t="s">
        <v>0</v>
      </c>
      <c r="B1" t="s">
        <v>68</v>
      </c>
      <c r="C1" s="19" t="s">
        <v>67</v>
      </c>
      <c r="D1"/>
    </row>
    <row r="2" spans="1:4" x14ac:dyDescent="0.25">
      <c r="A2" s="1">
        <v>45558</v>
      </c>
      <c r="B2">
        <v>225.97300000000001</v>
      </c>
      <c r="C2" s="19" t="e">
        <f>#REF! /#REF! * 100</f>
        <v>#REF!</v>
      </c>
      <c r="D2"/>
    </row>
    <row r="3" spans="1:4" x14ac:dyDescent="0.25">
      <c r="A3" s="1">
        <v>45559</v>
      </c>
      <c r="B3">
        <v>226.87100000000001</v>
      </c>
      <c r="C3" s="19" t="e">
        <f>#REF! /#REF! * 100</f>
        <v>#REF!</v>
      </c>
      <c r="D3"/>
    </row>
    <row r="4" spans="1:4" x14ac:dyDescent="0.25">
      <c r="A4" s="1">
        <v>45560</v>
      </c>
      <c r="B4">
        <v>225.87299999999999</v>
      </c>
      <c r="C4" s="19" t="e">
        <f>#REF! /#REF! * 100</f>
        <v>#REF!</v>
      </c>
      <c r="D4"/>
    </row>
    <row r="5" spans="1:4" x14ac:dyDescent="0.25">
      <c r="A5" s="1">
        <v>45561</v>
      </c>
      <c r="B5">
        <v>227.02</v>
      </c>
      <c r="C5" s="19" t="e">
        <f>#REF! /#REF! * 100</f>
        <v>#REF!</v>
      </c>
      <c r="D5"/>
    </row>
    <row r="6" spans="1:4" x14ac:dyDescent="0.25">
      <c r="A6" s="1">
        <v>45562</v>
      </c>
      <c r="B6">
        <v>227.29</v>
      </c>
      <c r="C6" s="19" t="e">
        <f>#REF! /#REF! * 100</f>
        <v>#REF!</v>
      </c>
      <c r="D6"/>
    </row>
    <row r="7" spans="1:4" x14ac:dyDescent="0.25">
      <c r="A7" s="1">
        <v>45565</v>
      </c>
      <c r="B7">
        <v>232.488</v>
      </c>
      <c r="C7" s="19" t="e">
        <f>#REF! /#REF! * 100</f>
        <v>#REF!</v>
      </c>
      <c r="D7"/>
    </row>
    <row r="8" spans="1:4" x14ac:dyDescent="0.25">
      <c r="A8" s="1">
        <v>45566</v>
      </c>
      <c r="B8">
        <v>225.71299999999999</v>
      </c>
      <c r="C8" s="19" t="e">
        <f>#REF! /#REF! * 100</f>
        <v>#REF!</v>
      </c>
      <c r="D8"/>
    </row>
    <row r="9" spans="1:4" x14ac:dyDescent="0.25">
      <c r="A9" s="1">
        <v>45567</v>
      </c>
      <c r="B9">
        <v>226.28200000000001</v>
      </c>
      <c r="C9" s="19" t="e">
        <f>#REF! /#REF! * 100</f>
        <v>#REF!</v>
      </c>
      <c r="D9"/>
    </row>
    <row r="10" spans="1:4" x14ac:dyDescent="0.25">
      <c r="A10" s="1">
        <v>45568</v>
      </c>
      <c r="B10">
        <v>225.17400000000001</v>
      </c>
      <c r="C10" s="19" t="e">
        <f>#REF! /#REF! * 100</f>
        <v>#REF!</v>
      </c>
      <c r="D10"/>
    </row>
    <row r="11" spans="1:4" x14ac:dyDescent="0.25">
      <c r="A11" s="1">
        <v>45569</v>
      </c>
      <c r="B11">
        <v>226.30199999999999</v>
      </c>
      <c r="C11" s="19" t="e">
        <f>#REF! /#REF! * 100</f>
        <v>#REF!</v>
      </c>
      <c r="D11"/>
    </row>
    <row r="12" spans="1:4" x14ac:dyDescent="0.25">
      <c r="A12" s="1">
        <v>45572</v>
      </c>
      <c r="B12">
        <v>221.203</v>
      </c>
      <c r="C12" s="19" t="e">
        <f>#REF! /#REF! * 100</f>
        <v>#REF!</v>
      </c>
      <c r="D12"/>
    </row>
    <row r="13" spans="1:4" x14ac:dyDescent="0.25">
      <c r="A13" s="1">
        <v>45573</v>
      </c>
      <c r="B13">
        <v>225.274</v>
      </c>
      <c r="C13" s="19" t="e">
        <f>#REF! /#REF! * 100</f>
        <v>#REF!</v>
      </c>
      <c r="D13"/>
    </row>
    <row r="14" spans="1:4" x14ac:dyDescent="0.25">
      <c r="A14" s="1">
        <v>45574</v>
      </c>
      <c r="B14">
        <v>229.036</v>
      </c>
      <c r="C14" s="19" t="e">
        <f>#REF! /#REF! * 100</f>
        <v>#REF!</v>
      </c>
      <c r="D14"/>
    </row>
    <row r="15" spans="1:4" x14ac:dyDescent="0.25">
      <c r="A15" s="1">
        <v>45575</v>
      </c>
      <c r="B15">
        <v>228.53700000000001</v>
      </c>
      <c r="C15" s="19" t="e">
        <f>#REF! /#REF! * 100</f>
        <v>#REF!</v>
      </c>
      <c r="D15"/>
    </row>
    <row r="16" spans="1:4" x14ac:dyDescent="0.25">
      <c r="A16" s="1">
        <v>45576</v>
      </c>
      <c r="B16">
        <v>227.05</v>
      </c>
      <c r="C16" s="19" t="e">
        <f>#REF! /#REF! * 100</f>
        <v>#REF!</v>
      </c>
      <c r="D16"/>
    </row>
    <row r="17" spans="1:4" x14ac:dyDescent="0.25">
      <c r="A17" s="1">
        <v>45579</v>
      </c>
      <c r="B17">
        <v>230.792</v>
      </c>
      <c r="C17" s="19" t="e">
        <f>#REF! /#REF! * 100</f>
        <v>#REF!</v>
      </c>
      <c r="D17"/>
    </row>
    <row r="18" spans="1:4" x14ac:dyDescent="0.25">
      <c r="A18" s="1">
        <v>45580</v>
      </c>
      <c r="B18">
        <v>233.33600000000001</v>
      </c>
      <c r="C18" s="19" t="e">
        <f>#REF! /#REF! * 100</f>
        <v>#REF!</v>
      </c>
      <c r="D18"/>
    </row>
    <row r="19" spans="1:4" x14ac:dyDescent="0.25">
      <c r="A19" s="1">
        <v>45581</v>
      </c>
      <c r="B19">
        <v>231.27099999999999</v>
      </c>
      <c r="C19" s="19" t="e">
        <f>#REF! /#REF! * 100</f>
        <v>#REF!</v>
      </c>
      <c r="D19"/>
    </row>
    <row r="20" spans="1:4" x14ac:dyDescent="0.25">
      <c r="A20" s="1">
        <v>45582</v>
      </c>
      <c r="B20">
        <v>231.64</v>
      </c>
      <c r="C20" s="19" t="e">
        <f>#REF! /#REF! * 100</f>
        <v>#REF!</v>
      </c>
      <c r="D20"/>
    </row>
    <row r="21" spans="1:4" x14ac:dyDescent="0.25">
      <c r="A21" s="1">
        <v>45583</v>
      </c>
      <c r="B21">
        <v>234.48400000000001</v>
      </c>
      <c r="C21" s="19" t="e">
        <f>#REF! /#REF! * 100</f>
        <v>#REF!</v>
      </c>
      <c r="D21"/>
    </row>
    <row r="22" spans="1:4" x14ac:dyDescent="0.25">
      <c r="A22" s="1">
        <v>45586</v>
      </c>
      <c r="B22">
        <v>235.96100000000001</v>
      </c>
      <c r="C22" s="19" t="e">
        <f>#REF! /#REF! * 100</f>
        <v>#REF!</v>
      </c>
      <c r="D22"/>
    </row>
    <row r="23" spans="1:4" x14ac:dyDescent="0.25">
      <c r="A23" s="1">
        <v>45587</v>
      </c>
      <c r="B23">
        <v>235.34200000000001</v>
      </c>
      <c r="C23" s="19" t="e">
        <f>#REF! /#REF! * 100</f>
        <v>#REF!</v>
      </c>
      <c r="D23"/>
    </row>
    <row r="24" spans="1:4" x14ac:dyDescent="0.25">
      <c r="A24" s="1">
        <v>45588</v>
      </c>
      <c r="B24">
        <v>230.25299999999999</v>
      </c>
      <c r="C24" s="19" t="e">
        <f>#REF! /#REF! * 100</f>
        <v>#REF!</v>
      </c>
      <c r="D24"/>
    </row>
    <row r="25" spans="1:4" x14ac:dyDescent="0.25">
      <c r="A25" s="1">
        <v>45589</v>
      </c>
      <c r="B25">
        <v>230.06399999999999</v>
      </c>
      <c r="C25" s="19" t="e">
        <f>#REF! /#REF! * 100</f>
        <v>#REF!</v>
      </c>
      <c r="D25"/>
    </row>
    <row r="26" spans="1:4" x14ac:dyDescent="0.25">
      <c r="A26" s="1">
        <v>45590</v>
      </c>
      <c r="B26">
        <v>230.90199999999999</v>
      </c>
      <c r="C26" s="19" t="e">
        <f>#REF! /#REF! * 100</f>
        <v>#REF!</v>
      </c>
      <c r="D26"/>
    </row>
    <row r="27" spans="1:4" x14ac:dyDescent="0.25">
      <c r="A27" s="1">
        <v>45593</v>
      </c>
      <c r="B27">
        <v>232.887</v>
      </c>
      <c r="C27" s="19" t="e">
        <f>#REF! /#REF! * 100</f>
        <v>#REF!</v>
      </c>
      <c r="D27"/>
    </row>
    <row r="28" spans="1:4" x14ac:dyDescent="0.25">
      <c r="A28" s="1">
        <v>45594</v>
      </c>
      <c r="B28">
        <v>233.15700000000001</v>
      </c>
      <c r="C28" s="19" t="e">
        <f>#REF! /#REF! * 100</f>
        <v>#REF!</v>
      </c>
      <c r="D28"/>
    </row>
    <row r="29" spans="1:4" x14ac:dyDescent="0.25">
      <c r="A29" s="1">
        <v>45595</v>
      </c>
      <c r="B29">
        <v>229.595</v>
      </c>
      <c r="C29" s="19" t="e">
        <f>#REF! /#REF! * 100</f>
        <v>#REF!</v>
      </c>
      <c r="D29"/>
    </row>
    <row r="30" spans="1:4" x14ac:dyDescent="0.25">
      <c r="A30" s="1">
        <v>45596</v>
      </c>
      <c r="B30">
        <v>225.41399999999999</v>
      </c>
      <c r="C30" s="19" t="e">
        <f>#REF! /#REF! * 100</f>
        <v>#REF!</v>
      </c>
      <c r="D30"/>
    </row>
    <row r="31" spans="1:4" x14ac:dyDescent="0.25">
      <c r="A31" s="1">
        <v>45597</v>
      </c>
      <c r="B31">
        <v>222.42</v>
      </c>
      <c r="C31" s="19" t="e">
        <f>#REF! /#REF! * 100</f>
        <v>#REF!</v>
      </c>
      <c r="D31"/>
    </row>
    <row r="32" spans="1:4" x14ac:dyDescent="0.25">
      <c r="A32" s="1">
        <v>45600</v>
      </c>
      <c r="B32">
        <v>221.52199999999999</v>
      </c>
      <c r="C32" s="19" t="e">
        <f>#REF! /#REF! * 100</f>
        <v>#REF!</v>
      </c>
      <c r="D32"/>
    </row>
    <row r="33" spans="1:4" x14ac:dyDescent="0.25">
      <c r="A33" s="1">
        <v>45601</v>
      </c>
      <c r="B33">
        <v>222.959</v>
      </c>
      <c r="C33" s="19" t="e">
        <f>#REF! /#REF! * 100</f>
        <v>#REF!</v>
      </c>
      <c r="D33"/>
    </row>
    <row r="34" spans="1:4" x14ac:dyDescent="0.25">
      <c r="A34" s="1">
        <v>45602</v>
      </c>
      <c r="B34">
        <v>222.23099999999999</v>
      </c>
      <c r="C34" s="19" t="e">
        <f>#REF! /#REF! * 100</f>
        <v>#REF!</v>
      </c>
      <c r="D34"/>
    </row>
    <row r="35" spans="1:4" x14ac:dyDescent="0.25">
      <c r="A35" s="1">
        <v>45603</v>
      </c>
      <c r="B35">
        <v>226.98</v>
      </c>
      <c r="C35" s="19" t="e">
        <f>#REF! /#REF! * 100</f>
        <v>#REF!</v>
      </c>
      <c r="D35"/>
    </row>
    <row r="36" spans="1:4" x14ac:dyDescent="0.25">
      <c r="A36" s="1">
        <v>45604</v>
      </c>
      <c r="B36">
        <v>226.71100000000001</v>
      </c>
      <c r="C36" s="19" t="e">
        <f>#REF! /#REF! * 100</f>
        <v>#REF!</v>
      </c>
      <c r="D36"/>
    </row>
    <row r="37" spans="1:4" x14ac:dyDescent="0.25">
      <c r="A37" s="1">
        <v>45607</v>
      </c>
      <c r="B37">
        <v>223.98400000000001</v>
      </c>
      <c r="C37" s="19" t="e">
        <f>#REF! /#REF! * 100</f>
        <v>#REF!</v>
      </c>
      <c r="D37"/>
    </row>
    <row r="38" spans="1:4" x14ac:dyDescent="0.25">
      <c r="A38" s="1">
        <v>45608</v>
      </c>
      <c r="B38">
        <v>223.98400000000001</v>
      </c>
      <c r="C38" s="19" t="e">
        <f>#REF! /#REF! * 100</f>
        <v>#REF!</v>
      </c>
      <c r="D38"/>
    </row>
    <row r="39" spans="1:4" x14ac:dyDescent="0.25">
      <c r="A39" s="1">
        <v>45609</v>
      </c>
      <c r="B39">
        <v>224.87299999999999</v>
      </c>
      <c r="C39" s="19" t="e">
        <f>#REF! /#REF! * 100</f>
        <v>#REF!</v>
      </c>
      <c r="D39"/>
    </row>
    <row r="40" spans="1:4" x14ac:dyDescent="0.25">
      <c r="A40" s="1">
        <v>45610</v>
      </c>
      <c r="B40">
        <v>227.96899999999999</v>
      </c>
      <c r="C40" s="19" t="e">
        <f>#REF! /#REF! * 100</f>
        <v>#REF!</v>
      </c>
      <c r="D40"/>
    </row>
    <row r="41" spans="1:4" x14ac:dyDescent="0.25">
      <c r="A41" s="1">
        <v>45611</v>
      </c>
      <c r="B41">
        <v>224.75299999999999</v>
      </c>
      <c r="C41" s="19" t="e">
        <f>#REF! /#REF! * 100</f>
        <v>#REF!</v>
      </c>
      <c r="D41"/>
    </row>
    <row r="42" spans="1:4" x14ac:dyDescent="0.25">
      <c r="A42" s="1">
        <v>45614</v>
      </c>
      <c r="B42">
        <v>227.77</v>
      </c>
      <c r="C42" s="19" t="e">
        <f>#REF! /#REF! * 100</f>
        <v>#REF!</v>
      </c>
      <c r="D42"/>
    </row>
    <row r="43" spans="1:4" x14ac:dyDescent="0.25">
      <c r="A43" s="1">
        <v>45615</v>
      </c>
      <c r="B43">
        <v>228.029</v>
      </c>
      <c r="C43" s="19" t="e">
        <f>#REF! /#REF! * 100</f>
        <v>#REF!</v>
      </c>
      <c r="D43"/>
    </row>
    <row r="44" spans="1:4" x14ac:dyDescent="0.25">
      <c r="A44" s="1">
        <v>45616</v>
      </c>
      <c r="B44">
        <v>228.74799999999999</v>
      </c>
      <c r="C44" s="19" t="e">
        <f>#REF! /#REF! * 100</f>
        <v>#REF!</v>
      </c>
      <c r="D44"/>
    </row>
    <row r="45" spans="1:4" x14ac:dyDescent="0.25">
      <c r="A45" s="1">
        <v>45617</v>
      </c>
      <c r="B45">
        <v>228.26900000000001</v>
      </c>
      <c r="C45" s="19" t="e">
        <f>#REF! /#REF! * 100</f>
        <v>#REF!</v>
      </c>
      <c r="D45"/>
    </row>
    <row r="46" spans="1:4" x14ac:dyDescent="0.25">
      <c r="A46" s="1">
        <v>45618</v>
      </c>
      <c r="B46">
        <v>229.61799999999999</v>
      </c>
      <c r="C46" s="19" t="e">
        <f>#REF! /#REF! * 100</f>
        <v>#REF!</v>
      </c>
      <c r="D46"/>
    </row>
    <row r="47" spans="1:4" x14ac:dyDescent="0.25">
      <c r="A47" s="1">
        <v>45621</v>
      </c>
      <c r="B47">
        <v>232.614</v>
      </c>
      <c r="C47" s="19" t="e">
        <f>#REF! /#REF! * 100</f>
        <v>#REF!</v>
      </c>
      <c r="D47"/>
    </row>
    <row r="48" spans="1:4" x14ac:dyDescent="0.25">
      <c r="A48" s="1">
        <v>45622</v>
      </c>
      <c r="B48">
        <v>234.80199999999999</v>
      </c>
      <c r="C48" s="19" t="e">
        <f>#REF! /#REF! * 100</f>
        <v>#REF!</v>
      </c>
      <c r="D48"/>
    </row>
    <row r="49" spans="1:4" x14ac:dyDescent="0.25">
      <c r="A49" s="1">
        <v>45623</v>
      </c>
      <c r="B49">
        <v>234.672</v>
      </c>
      <c r="C49" s="19" t="e">
        <f>#REF! /#REF! * 100</f>
        <v>#REF!</v>
      </c>
      <c r="D49"/>
    </row>
    <row r="50" spans="1:4" x14ac:dyDescent="0.25">
      <c r="A50" s="1">
        <v>45625</v>
      </c>
      <c r="B50">
        <v>237.06899999999999</v>
      </c>
      <c r="C50" s="19" t="e">
        <f>#REF! /#REF! * 100</f>
        <v>#REF!</v>
      </c>
      <c r="D50"/>
    </row>
    <row r="51" spans="1:4" x14ac:dyDescent="0.25">
      <c r="A51" s="1">
        <v>45628</v>
      </c>
      <c r="B51">
        <v>239.327</v>
      </c>
      <c r="C51" s="19" t="e">
        <f>#REF! /#REF! * 100</f>
        <v>#REF!</v>
      </c>
      <c r="D51"/>
    </row>
    <row r="52" spans="1:4" x14ac:dyDescent="0.25">
      <c r="A52" s="1">
        <v>45629</v>
      </c>
      <c r="B52">
        <v>242.38399999999999</v>
      </c>
      <c r="C52" s="19" t="e">
        <f>#REF! /#REF! * 100</f>
        <v>#REF!</v>
      </c>
      <c r="D52"/>
    </row>
    <row r="53" spans="1:4" x14ac:dyDescent="0.25">
      <c r="A53" s="1">
        <v>45630</v>
      </c>
      <c r="B53">
        <v>242.74299999999999</v>
      </c>
      <c r="C53" s="19" t="e">
        <f>#REF! /#REF! * 100</f>
        <v>#REF!</v>
      </c>
      <c r="D53"/>
    </row>
    <row r="54" spans="1:4" x14ac:dyDescent="0.25">
      <c r="A54" s="1">
        <v>45631</v>
      </c>
      <c r="B54">
        <v>242.773</v>
      </c>
      <c r="C54" s="19" t="e">
        <f>#REF! /#REF! * 100</f>
        <v>#REF!</v>
      </c>
      <c r="D54"/>
    </row>
    <row r="55" spans="1:4" x14ac:dyDescent="0.25">
      <c r="A55" s="1">
        <v>45632</v>
      </c>
      <c r="B55">
        <v>242.57300000000001</v>
      </c>
      <c r="C55" s="19" t="e">
        <f>#REF! /#REF! * 100</f>
        <v>#REF!</v>
      </c>
      <c r="D55"/>
    </row>
    <row r="56" spans="1:4" x14ac:dyDescent="0.25">
      <c r="A56" s="1">
        <v>45635</v>
      </c>
      <c r="B56">
        <v>246.47900000000001</v>
      </c>
      <c r="C56" s="19" t="e">
        <f>#REF! /#REF! * 100</f>
        <v>#REF!</v>
      </c>
      <c r="D56"/>
    </row>
    <row r="57" spans="1:4" x14ac:dyDescent="0.25">
      <c r="A57" s="1">
        <v>45636</v>
      </c>
      <c r="B57">
        <v>247.49799999999999</v>
      </c>
      <c r="C57" s="19" t="e">
        <f>#REF! /#REF! * 100</f>
        <v>#REF!</v>
      </c>
      <c r="D57"/>
    </row>
    <row r="58" spans="1:4" x14ac:dyDescent="0.25">
      <c r="A58" s="1">
        <v>45637</v>
      </c>
      <c r="B58">
        <v>246.21899999999999</v>
      </c>
      <c r="C58" s="19" t="e">
        <f>#REF! /#REF! * 100</f>
        <v>#REF!</v>
      </c>
      <c r="D58"/>
    </row>
    <row r="59" spans="1:4" x14ac:dyDescent="0.25">
      <c r="A59" s="1">
        <v>45638</v>
      </c>
      <c r="B59">
        <v>247.68799999999999</v>
      </c>
      <c r="C59" s="19" t="e">
        <f>#REF! /#REF! * 100</f>
        <v>#REF!</v>
      </c>
      <c r="D59"/>
    </row>
    <row r="60" spans="1:4" x14ac:dyDescent="0.25">
      <c r="A60" s="1">
        <v>45639</v>
      </c>
      <c r="B60">
        <v>247.857</v>
      </c>
      <c r="C60" s="19" t="e">
        <f>#REF! /#REF! * 100</f>
        <v>#REF!</v>
      </c>
      <c r="D60"/>
    </row>
    <row r="61" spans="1:4" x14ac:dyDescent="0.25">
      <c r="A61" s="1">
        <v>45642</v>
      </c>
      <c r="B61">
        <v>250.76400000000001</v>
      </c>
      <c r="C61" s="19" t="e">
        <f>#REF! /#REF! * 100</f>
        <v>#REF!</v>
      </c>
      <c r="D61"/>
    </row>
    <row r="62" spans="1:4" x14ac:dyDescent="0.25">
      <c r="A62" s="1">
        <v>45643</v>
      </c>
      <c r="B62">
        <v>253.202</v>
      </c>
      <c r="C62" s="19" t="e">
        <f>#REF! /#REF! * 100</f>
        <v>#REF!</v>
      </c>
      <c r="D62"/>
    </row>
    <row r="63" spans="1:4" x14ac:dyDescent="0.25">
      <c r="A63" s="1">
        <v>45644</v>
      </c>
      <c r="B63">
        <v>247.77799999999999</v>
      </c>
      <c r="C63" s="19" t="e">
        <f>#REF! /#REF! * 100</f>
        <v>#REF!</v>
      </c>
      <c r="D63"/>
    </row>
    <row r="64" spans="1:4" x14ac:dyDescent="0.25">
      <c r="A64" s="1">
        <v>45645</v>
      </c>
      <c r="B64">
        <v>249.51599999999999</v>
      </c>
      <c r="C64" s="19" t="e">
        <f>#REF! /#REF! * 100</f>
        <v>#REF!</v>
      </c>
      <c r="D64"/>
    </row>
    <row r="65" spans="1:4" x14ac:dyDescent="0.25">
      <c r="A65" s="1">
        <v>45646</v>
      </c>
      <c r="B65">
        <v>254.21100000000001</v>
      </c>
      <c r="C65" s="19" t="e">
        <f>#REF! /#REF! * 100</f>
        <v>#REF!</v>
      </c>
      <c r="D65"/>
    </row>
    <row r="66" spans="1:4" x14ac:dyDescent="0.25">
      <c r="A66" s="1">
        <v>45649</v>
      </c>
      <c r="B66">
        <v>254.99</v>
      </c>
      <c r="C66" s="19" t="e">
        <f>#REF! /#REF! * 100</f>
        <v>#REF!</v>
      </c>
      <c r="D66"/>
    </row>
    <row r="67" spans="1:4" x14ac:dyDescent="0.25">
      <c r="A67" s="1">
        <v>45650</v>
      </c>
      <c r="B67">
        <v>257.916</v>
      </c>
      <c r="C67" s="19" t="e">
        <f>#REF! /#REF! * 100</f>
        <v>#REF!</v>
      </c>
      <c r="D67"/>
    </row>
    <row r="68" spans="1:4" x14ac:dyDescent="0.25">
      <c r="A68" s="1">
        <v>45652</v>
      </c>
      <c r="B68">
        <v>258.73599999999999</v>
      </c>
      <c r="C68" s="19" t="e">
        <f>#REF! /#REF! * 100</f>
        <v>#REF!</v>
      </c>
      <c r="D68"/>
    </row>
    <row r="69" spans="1:4" x14ac:dyDescent="0.25">
      <c r="A69" s="1">
        <v>45653</v>
      </c>
      <c r="B69">
        <v>255.309</v>
      </c>
      <c r="C69" s="19" t="e">
        <f>#REF! /#REF! * 100</f>
        <v>#REF!</v>
      </c>
      <c r="D69"/>
    </row>
    <row r="70" spans="1:4" x14ac:dyDescent="0.25">
      <c r="A70" s="1">
        <v>45656</v>
      </c>
      <c r="B70">
        <v>251.923</v>
      </c>
      <c r="C70" s="19" t="e">
        <f>#REF! /#REF! * 100</f>
        <v>#REF!</v>
      </c>
      <c r="D70"/>
    </row>
    <row r="71" spans="1:4" x14ac:dyDescent="0.25">
      <c r="A71" s="1">
        <v>45657</v>
      </c>
      <c r="B71">
        <v>250.14500000000001</v>
      </c>
      <c r="C71" s="19" t="e">
        <f>#REF! /#REF! * 100</f>
        <v>#REF!</v>
      </c>
      <c r="D71"/>
    </row>
    <row r="72" spans="1:4" x14ac:dyDescent="0.25">
      <c r="A72" s="1">
        <v>45659</v>
      </c>
      <c r="B72">
        <v>243.58199999999999</v>
      </c>
      <c r="C72" s="19" t="e">
        <f>#REF! /#REF! * 100</f>
        <v>#REF!</v>
      </c>
      <c r="D72"/>
    </row>
    <row r="73" spans="1:4" x14ac:dyDescent="0.25">
      <c r="A73" s="1">
        <v>45660</v>
      </c>
      <c r="B73">
        <v>243.09299999999999</v>
      </c>
      <c r="C73" s="19" t="e">
        <f>#REF! /#REF! * 100</f>
        <v>#REF!</v>
      </c>
      <c r="D73"/>
    </row>
    <row r="74" spans="1:4" x14ac:dyDescent="0.25">
      <c r="A74" s="1">
        <v>45663</v>
      </c>
      <c r="B74">
        <v>244.73099999999999</v>
      </c>
      <c r="C74" s="19" t="e">
        <f>#REF! /#REF! * 100</f>
        <v>#REF!</v>
      </c>
      <c r="D74"/>
    </row>
    <row r="75" spans="1:4" x14ac:dyDescent="0.25">
      <c r="A75" s="1">
        <v>45664</v>
      </c>
      <c r="B75">
        <v>241.94399999999999</v>
      </c>
      <c r="C75" s="19" t="e">
        <f>#REF! /#REF! * 100</f>
        <v>#REF!</v>
      </c>
      <c r="D75"/>
    </row>
    <row r="76" spans="1:4" x14ac:dyDescent="0.25">
      <c r="A76" s="1">
        <v>45665</v>
      </c>
      <c r="B76">
        <v>242.43299999999999</v>
      </c>
      <c r="C76" s="19" t="e">
        <f>#REF! /#REF! * 100</f>
        <v>#REF!</v>
      </c>
      <c r="D76"/>
    </row>
    <row r="77" spans="1:4" x14ac:dyDescent="0.25">
      <c r="A77" s="1">
        <v>45667</v>
      </c>
      <c r="B77">
        <v>236.59</v>
      </c>
      <c r="C77" s="19" t="e">
        <f>#REF! /#REF! * 100</f>
        <v>#REF!</v>
      </c>
      <c r="D77"/>
    </row>
    <row r="78" spans="1:4" x14ac:dyDescent="0.25">
      <c r="A78" s="1">
        <v>45670</v>
      </c>
      <c r="B78">
        <v>234.143</v>
      </c>
      <c r="C78" s="19" t="e">
        <f>#REF! /#REF! * 100</f>
        <v>#REF!</v>
      </c>
      <c r="D78"/>
    </row>
    <row r="79" spans="1:4" x14ac:dyDescent="0.25">
      <c r="A79" s="1">
        <v>45671</v>
      </c>
      <c r="B79">
        <v>233.024</v>
      </c>
      <c r="C79" s="19" t="e">
        <f>#REF! /#REF! * 100</f>
        <v>#REF!</v>
      </c>
      <c r="D79"/>
    </row>
    <row r="80" spans="1:4" x14ac:dyDescent="0.25">
      <c r="A80" s="1">
        <v>45672</v>
      </c>
      <c r="B80">
        <v>237.60900000000001</v>
      </c>
      <c r="C80" s="19" t="e">
        <f>#REF! /#REF! * 100</f>
        <v>#REF!</v>
      </c>
      <c r="D80"/>
    </row>
    <row r="81" spans="1:4" x14ac:dyDescent="0.25">
      <c r="A81" s="1">
        <v>45673</v>
      </c>
      <c r="B81">
        <v>228.00899999999999</v>
      </c>
      <c r="C81" s="19" t="e">
        <f>#REF! /#REF! * 100</f>
        <v>#REF!</v>
      </c>
      <c r="D81"/>
    </row>
    <row r="82" spans="1:4" x14ac:dyDescent="0.25">
      <c r="A82" s="1">
        <v>45674</v>
      </c>
      <c r="B82">
        <v>229.727</v>
      </c>
      <c r="C82" s="19" t="e">
        <f>#REF! /#REF! * 100</f>
        <v>#REF!</v>
      </c>
      <c r="D82"/>
    </row>
    <row r="83" spans="1:4" x14ac:dyDescent="0.25">
      <c r="A83" s="1">
        <v>45678</v>
      </c>
      <c r="B83">
        <v>222.39500000000001</v>
      </c>
      <c r="C83" s="19" t="e">
        <f>#REF! /#REF! * 100</f>
        <v>#REF!</v>
      </c>
      <c r="D83"/>
    </row>
    <row r="84" spans="1:4" x14ac:dyDescent="0.25">
      <c r="A84" s="1">
        <v>45679</v>
      </c>
      <c r="B84">
        <v>223.584</v>
      </c>
      <c r="C84" s="19" t="e">
        <f>#REF! /#REF! * 100</f>
        <v>#REF!</v>
      </c>
      <c r="D84"/>
    </row>
    <row r="85" spans="1:4" x14ac:dyDescent="0.25">
      <c r="A85" s="1">
        <v>45680</v>
      </c>
      <c r="B85">
        <v>223.41399999999999</v>
      </c>
      <c r="C85" s="19" t="e">
        <f>#REF! /#REF! * 100</f>
        <v>#REF!</v>
      </c>
      <c r="D85"/>
    </row>
    <row r="86" spans="1:4" x14ac:dyDescent="0.25">
      <c r="A86" s="1">
        <v>45681</v>
      </c>
      <c r="B86">
        <v>222.535</v>
      </c>
      <c r="C86" s="19" t="e">
        <f>#REF! /#REF! * 100</f>
        <v>#REF!</v>
      </c>
      <c r="D86"/>
    </row>
    <row r="87" spans="1:4" x14ac:dyDescent="0.25">
      <c r="A87" s="1">
        <v>45684</v>
      </c>
      <c r="B87">
        <v>229.608</v>
      </c>
      <c r="C87" s="19" t="e">
        <f>#REF! /#REF! * 100</f>
        <v>#REF!</v>
      </c>
      <c r="D87"/>
    </row>
    <row r="88" spans="1:4" x14ac:dyDescent="0.25">
      <c r="A88" s="1">
        <v>45685</v>
      </c>
      <c r="B88">
        <v>237.99799999999999</v>
      </c>
      <c r="C88" s="19" t="e">
        <f>#REF! /#REF! * 100</f>
        <v>#REF!</v>
      </c>
      <c r="D88"/>
    </row>
    <row r="89" spans="1:4" x14ac:dyDescent="0.25">
      <c r="A89" s="1">
        <v>45686</v>
      </c>
      <c r="B89">
        <v>239.09700000000001</v>
      </c>
      <c r="C89" s="19" t="e">
        <f>#REF! /#REF! * 100</f>
        <v>#REF!</v>
      </c>
      <c r="D89"/>
    </row>
    <row r="90" spans="1:4" x14ac:dyDescent="0.25">
      <c r="A90" s="1">
        <v>45687</v>
      </c>
      <c r="B90">
        <v>237.32900000000001</v>
      </c>
      <c r="C90" s="19" t="e">
        <f>#REF! /#REF! * 100</f>
        <v>#REF!</v>
      </c>
      <c r="D90"/>
    </row>
    <row r="91" spans="1:4" x14ac:dyDescent="0.25">
      <c r="A91" s="1">
        <v>45688</v>
      </c>
      <c r="B91">
        <v>235.74100000000001</v>
      </c>
      <c r="C91" s="19" t="e">
        <f>#REF! /#REF! * 100</f>
        <v>#REF!</v>
      </c>
      <c r="D91"/>
    </row>
    <row r="92" spans="1:4" x14ac:dyDescent="0.25">
      <c r="A92" s="1">
        <v>45691</v>
      </c>
      <c r="B92">
        <v>227.76</v>
      </c>
      <c r="C92" s="19" t="e">
        <f>#REF! /#REF! * 100</f>
        <v>#REF!</v>
      </c>
      <c r="D92"/>
    </row>
    <row r="93" spans="1:4" x14ac:dyDescent="0.25">
      <c r="A93" s="1">
        <v>45692</v>
      </c>
      <c r="B93">
        <v>232.54400000000001</v>
      </c>
      <c r="C93" s="19" t="e">
        <f>#REF! /#REF! * 100</f>
        <v>#REF!</v>
      </c>
      <c r="D93"/>
    </row>
    <row r="94" spans="1:4" x14ac:dyDescent="0.25">
      <c r="A94" s="1">
        <v>45693</v>
      </c>
      <c r="B94">
        <v>232.215</v>
      </c>
      <c r="C94" s="19" t="e">
        <f>#REF! /#REF! * 100</f>
        <v>#REF!</v>
      </c>
      <c r="D94"/>
    </row>
    <row r="95" spans="1:4" x14ac:dyDescent="0.25">
      <c r="A95" s="1">
        <v>45694</v>
      </c>
      <c r="B95">
        <v>232.964</v>
      </c>
      <c r="C95" s="19" t="e">
        <f>#REF! /#REF! * 100</f>
        <v>#REF!</v>
      </c>
      <c r="D95"/>
    </row>
    <row r="96" spans="1:4" x14ac:dyDescent="0.25">
      <c r="A96" s="1">
        <v>45695</v>
      </c>
      <c r="B96">
        <v>227.38</v>
      </c>
      <c r="C96" s="19" t="e">
        <f>#REF! /#REF! * 100</f>
        <v>#REF!</v>
      </c>
      <c r="D96"/>
    </row>
    <row r="97" spans="1:4" x14ac:dyDescent="0.25">
      <c r="A97" s="1">
        <v>45698</v>
      </c>
      <c r="B97">
        <v>227.65</v>
      </c>
      <c r="C97" s="19" t="e">
        <f>#REF! /#REF! * 100</f>
        <v>#REF!</v>
      </c>
      <c r="D97"/>
    </row>
    <row r="98" spans="1:4" x14ac:dyDescent="0.25">
      <c r="A98" s="1">
        <v>45699</v>
      </c>
      <c r="B98">
        <v>232.62</v>
      </c>
      <c r="C98" s="19" t="e">
        <f>#REF! /#REF! * 100</f>
        <v>#REF!</v>
      </c>
      <c r="D98"/>
    </row>
    <row r="99" spans="1:4" x14ac:dyDescent="0.25">
      <c r="A99" s="1">
        <v>45700</v>
      </c>
      <c r="B99">
        <v>236.87</v>
      </c>
      <c r="C99" s="19" t="e">
        <f>#REF! /#REF! * 100</f>
        <v>#REF!</v>
      </c>
      <c r="D99"/>
    </row>
    <row r="100" spans="1:4" x14ac:dyDescent="0.25">
      <c r="A100" s="1">
        <v>45701</v>
      </c>
      <c r="B100">
        <v>241.53</v>
      </c>
      <c r="C100" s="19" t="e">
        <f>#REF! /#REF! * 100</f>
        <v>#REF!</v>
      </c>
      <c r="D100"/>
    </row>
    <row r="101" spans="1:4" x14ac:dyDescent="0.25">
      <c r="A101" s="1">
        <v>45702</v>
      </c>
      <c r="B101">
        <v>244.6</v>
      </c>
      <c r="C101" s="19" t="e">
        <f>#REF! /#REF! * 100</f>
        <v>#REF!</v>
      </c>
      <c r="D101"/>
    </row>
    <row r="102" spans="1:4" x14ac:dyDescent="0.25">
      <c r="A102" s="1">
        <v>45706</v>
      </c>
      <c r="B102">
        <v>244.47</v>
      </c>
      <c r="C102" s="19" t="e">
        <f>#REF! /#REF! * 100</f>
        <v>#REF!</v>
      </c>
      <c r="D102"/>
    </row>
    <row r="103" spans="1:4" x14ac:dyDescent="0.25">
      <c r="A103" s="1">
        <v>45707</v>
      </c>
      <c r="B103">
        <v>244.87</v>
      </c>
      <c r="C103" s="19" t="e">
        <f>#REF! /#REF! * 100</f>
        <v>#REF!</v>
      </c>
      <c r="D103"/>
    </row>
    <row r="104" spans="1:4" x14ac:dyDescent="0.25">
      <c r="A104" s="1">
        <v>45708</v>
      </c>
      <c r="B104">
        <v>245.83</v>
      </c>
      <c r="C104" s="19" t="e">
        <f>#REF! /#REF! * 100</f>
        <v>#REF!</v>
      </c>
      <c r="D104"/>
    </row>
    <row r="105" spans="1:4" x14ac:dyDescent="0.25">
      <c r="A105" s="1">
        <v>45709</v>
      </c>
      <c r="B105">
        <v>245.55</v>
      </c>
      <c r="C105" s="19" t="e">
        <f>#REF! /#REF! * 100</f>
        <v>#REF!</v>
      </c>
      <c r="D105"/>
    </row>
    <row r="106" spans="1:4" x14ac:dyDescent="0.25">
      <c r="A106" s="1">
        <v>45712</v>
      </c>
      <c r="B106">
        <v>247.172</v>
      </c>
      <c r="C106" s="19" t="e">
        <f>#REF! /#REF! * 100</f>
        <v>#REF!</v>
      </c>
      <c r="D106"/>
    </row>
    <row r="107" spans="1:4" x14ac:dyDescent="0.25">
      <c r="A107" s="1">
        <v>45713</v>
      </c>
      <c r="B107">
        <v>247.04</v>
      </c>
      <c r="C107" s="19" t="e">
        <f>#REF! /#REF! * 100</f>
        <v>#REF!</v>
      </c>
      <c r="D107"/>
    </row>
    <row r="108" spans="1:4" x14ac:dyDescent="0.25">
      <c r="A108" s="1">
        <v>45714</v>
      </c>
      <c r="B108">
        <v>240.36</v>
      </c>
      <c r="C108" s="19" t="e">
        <f>#REF! /#REF! * 100</f>
        <v>#REF!</v>
      </c>
      <c r="D108"/>
    </row>
    <row r="109" spans="1:4" x14ac:dyDescent="0.25">
      <c r="A109" s="1">
        <v>45715</v>
      </c>
      <c r="B109">
        <v>237.3</v>
      </c>
      <c r="C109" s="19" t="e">
        <f>#REF! /#REF! * 100</f>
        <v>#REF!</v>
      </c>
      <c r="D109"/>
    </row>
    <row r="110" spans="1:4" x14ac:dyDescent="0.25">
      <c r="A110" s="1">
        <v>45716</v>
      </c>
      <c r="B110">
        <v>241.84</v>
      </c>
      <c r="C110" s="19" t="e">
        <f>#REF! /#REF! * 100</f>
        <v>#REF!</v>
      </c>
      <c r="D110"/>
    </row>
    <row r="111" spans="1:4" x14ac:dyDescent="0.25">
      <c r="A111" s="1">
        <v>45719</v>
      </c>
      <c r="B111">
        <v>238.03</v>
      </c>
      <c r="C111" s="19" t="e">
        <f>#REF! /#REF! * 100</f>
        <v>#REF!</v>
      </c>
      <c r="D111"/>
    </row>
    <row r="112" spans="1:4" x14ac:dyDescent="0.25">
      <c r="A112" s="1">
        <v>45720</v>
      </c>
      <c r="B112">
        <v>235.93</v>
      </c>
      <c r="C112" s="19" t="e">
        <f>#REF! /#REF! * 100</f>
        <v>#REF!</v>
      </c>
      <c r="D112"/>
    </row>
    <row r="113" spans="1:4" x14ac:dyDescent="0.25">
      <c r="A113" s="1">
        <v>45721</v>
      </c>
      <c r="B113">
        <v>235.74</v>
      </c>
      <c r="C113" s="19" t="e">
        <f>#REF! /#REF! * 100</f>
        <v>#REF!</v>
      </c>
      <c r="D113"/>
    </row>
    <row r="114" spans="1:4" x14ac:dyDescent="0.25">
      <c r="A114" s="1">
        <v>45722</v>
      </c>
      <c r="B114">
        <v>235.33</v>
      </c>
      <c r="C114" s="19" t="e">
        <f>#REF! /#REF! * 100</f>
        <v>#REF!</v>
      </c>
      <c r="D114"/>
    </row>
    <row r="115" spans="1:4" x14ac:dyDescent="0.25">
      <c r="A115" s="1">
        <v>45723</v>
      </c>
      <c r="B115">
        <v>239.07</v>
      </c>
      <c r="C115" s="19" t="e">
        <f>#REF! /#REF! * 100</f>
        <v>#REF!</v>
      </c>
      <c r="D115"/>
    </row>
    <row r="116" spans="1:4" x14ac:dyDescent="0.25">
      <c r="A116" s="1">
        <v>45726</v>
      </c>
      <c r="B116">
        <v>227.48</v>
      </c>
      <c r="C116" s="19" t="e">
        <f>#REF! /#REF! * 100</f>
        <v>#REF!</v>
      </c>
      <c r="D116"/>
    </row>
    <row r="117" spans="1:4" x14ac:dyDescent="0.25">
      <c r="A117" s="1">
        <v>45727</v>
      </c>
      <c r="B117">
        <v>220.84</v>
      </c>
      <c r="C117" s="19" t="e">
        <f>#REF! /#REF! * 100</f>
        <v>#REF!</v>
      </c>
      <c r="D117"/>
    </row>
    <row r="118" spans="1:4" x14ac:dyDescent="0.25">
      <c r="A118" s="1">
        <v>45728</v>
      </c>
      <c r="B118">
        <v>216.98</v>
      </c>
      <c r="C118" s="19" t="e">
        <f>#REF! /#REF! * 100</f>
        <v>#REF!</v>
      </c>
      <c r="D118"/>
    </row>
    <row r="119" spans="1:4" x14ac:dyDescent="0.25">
      <c r="A119" s="1">
        <v>45729</v>
      </c>
      <c r="B119">
        <v>209.68</v>
      </c>
      <c r="C119" s="19" t="e">
        <f>#REF! /#REF! * 100</f>
        <v>#REF!</v>
      </c>
      <c r="D119"/>
    </row>
    <row r="120" spans="1:4" x14ac:dyDescent="0.25">
      <c r="A120" s="1">
        <v>45730</v>
      </c>
      <c r="B120">
        <v>213.49</v>
      </c>
      <c r="C120" s="19" t="e">
        <f>#REF! /#REF! * 100</f>
        <v>#REF!</v>
      </c>
      <c r="D120"/>
    </row>
    <row r="121" spans="1:4" x14ac:dyDescent="0.25">
      <c r="A121" s="1">
        <v>45733</v>
      </c>
      <c r="B121">
        <v>214</v>
      </c>
      <c r="C121" s="19" t="e">
        <f>#REF! /#REF! * 100</f>
        <v>#REF!</v>
      </c>
      <c r="D121"/>
    </row>
    <row r="122" spans="1:4" x14ac:dyDescent="0.25">
      <c r="A122" s="1">
        <v>45734</v>
      </c>
      <c r="B122">
        <v>212.69</v>
      </c>
      <c r="C122" s="19" t="e">
        <f>#REF! /#REF! * 100</f>
        <v>#REF!</v>
      </c>
      <c r="D122"/>
    </row>
    <row r="123" spans="1:4" x14ac:dyDescent="0.25">
      <c r="A123" s="1">
        <v>45735</v>
      </c>
      <c r="B123">
        <v>215.24</v>
      </c>
      <c r="C123" s="19" t="e">
        <f>#REF! /#REF! * 100</f>
        <v>#REF!</v>
      </c>
      <c r="D123"/>
    </row>
    <row r="124" spans="1:4" x14ac:dyDescent="0.25">
      <c r="A124" s="1">
        <v>45736</v>
      </c>
      <c r="B124">
        <v>214.1</v>
      </c>
      <c r="C124" s="19" t="e">
        <f>#REF! /#REF! * 100</f>
        <v>#REF!</v>
      </c>
      <c r="D124"/>
    </row>
    <row r="125" spans="1:4" x14ac:dyDescent="0.25">
      <c r="A125" s="1">
        <v>45737</v>
      </c>
      <c r="B125">
        <v>218.27</v>
      </c>
      <c r="C125" s="19" t="e">
        <f>#REF! /#REF! * 100</f>
        <v>#REF!</v>
      </c>
      <c r="D125"/>
    </row>
    <row r="126" spans="1:4" x14ac:dyDescent="0.25">
      <c r="A126" s="1">
        <v>45740</v>
      </c>
      <c r="B126">
        <v>220.73</v>
      </c>
      <c r="C126" s="19" t="e">
        <f>#REF! /#REF! * 100</f>
        <v>#REF!</v>
      </c>
      <c r="D126"/>
    </row>
    <row r="127" spans="1:4" x14ac:dyDescent="0.25">
      <c r="A127" s="1">
        <v>45741</v>
      </c>
      <c r="B127">
        <v>223.75</v>
      </c>
      <c r="C127" s="19" t="e">
        <f>#REF! /#REF! * 100</f>
        <v>#REF!</v>
      </c>
      <c r="D127"/>
    </row>
    <row r="128" spans="1:4" x14ac:dyDescent="0.25">
      <c r="A128" s="1">
        <v>45742</v>
      </c>
      <c r="B128">
        <v>221.53</v>
      </c>
      <c r="C128" s="19" t="e">
        <f>#REF! /#REF! * 100</f>
        <v>#REF!</v>
      </c>
      <c r="D128"/>
    </row>
    <row r="129" spans="1:4" x14ac:dyDescent="0.25">
      <c r="A129" s="1">
        <v>45743</v>
      </c>
      <c r="B129">
        <v>223.85</v>
      </c>
      <c r="C129" s="19" t="e">
        <f>#REF! /#REF! * 100</f>
        <v>#REF!</v>
      </c>
      <c r="D129"/>
    </row>
    <row r="130" spans="1:4" x14ac:dyDescent="0.25">
      <c r="A130" s="1">
        <v>45744</v>
      </c>
      <c r="B130">
        <v>217.9</v>
      </c>
      <c r="C130" s="19" t="e">
        <f>#REF! /#REF! * 100</f>
        <v>#REF!</v>
      </c>
      <c r="D130"/>
    </row>
    <row r="131" spans="1:4" x14ac:dyDescent="0.25">
      <c r="A131" s="1">
        <v>45747</v>
      </c>
      <c r="B131">
        <v>222.13</v>
      </c>
      <c r="C131" s="19" t="e">
        <f>#REF! /#REF! * 100</f>
        <v>#REF!</v>
      </c>
      <c r="D131"/>
    </row>
    <row r="132" spans="1:4" x14ac:dyDescent="0.25">
      <c r="A132" s="1">
        <v>45748</v>
      </c>
      <c r="B132">
        <v>223.19</v>
      </c>
      <c r="C132" s="19" t="e">
        <f>#REF! /#REF! * 100</f>
        <v>#REF!</v>
      </c>
      <c r="D132"/>
    </row>
    <row r="133" spans="1:4" x14ac:dyDescent="0.25">
      <c r="A133" s="1">
        <v>45749</v>
      </c>
      <c r="B133">
        <v>223.89</v>
      </c>
      <c r="C133" s="19" t="e">
        <f>#REF! /#REF! * 100</f>
        <v>#REF!</v>
      </c>
      <c r="D133"/>
    </row>
    <row r="134" spans="1:4" x14ac:dyDescent="0.25">
      <c r="A134" s="1">
        <v>45750</v>
      </c>
      <c r="B134">
        <v>203.19</v>
      </c>
      <c r="C134" s="19" t="e">
        <f>#REF! /#REF! * 100</f>
        <v>#REF!</v>
      </c>
      <c r="D134"/>
    </row>
    <row r="135" spans="1:4" x14ac:dyDescent="0.25">
      <c r="A135" s="1">
        <v>45751</v>
      </c>
      <c r="B135">
        <v>188.38</v>
      </c>
      <c r="C135" s="19" t="e">
        <f>#REF! /#REF! * 100</f>
        <v>#REF!</v>
      </c>
      <c r="D135"/>
    </row>
    <row r="136" spans="1:4" x14ac:dyDescent="0.25">
      <c r="A136" s="1">
        <v>45754</v>
      </c>
      <c r="B136">
        <v>181.46</v>
      </c>
      <c r="C136" s="19" t="e">
        <f>#REF! /#REF! * 100</f>
        <v>#REF!</v>
      </c>
      <c r="D136"/>
    </row>
    <row r="137" spans="1:4" x14ac:dyDescent="0.25">
      <c r="A137" s="1">
        <v>45755</v>
      </c>
      <c r="B137">
        <v>172.42</v>
      </c>
      <c r="C137" s="19" t="e">
        <f>#REF! /#REF! * 100</f>
        <v>#REF!</v>
      </c>
      <c r="D137"/>
    </row>
    <row r="138" spans="1:4" x14ac:dyDescent="0.25">
      <c r="A138" s="1">
        <v>45756</v>
      </c>
      <c r="B138">
        <v>198.85</v>
      </c>
      <c r="C138" s="19" t="e">
        <f>#REF! /#REF! * 100</f>
        <v>#REF!</v>
      </c>
      <c r="D138"/>
    </row>
    <row r="139" spans="1:4" x14ac:dyDescent="0.25">
      <c r="A139" s="1">
        <v>45757</v>
      </c>
      <c r="B139">
        <v>190.42</v>
      </c>
      <c r="C139" s="19" t="e">
        <f>#REF! /#REF! * 100</f>
        <v>#REF!</v>
      </c>
      <c r="D139"/>
    </row>
    <row r="140" spans="1:4" x14ac:dyDescent="0.25">
      <c r="A140" s="1">
        <v>45758</v>
      </c>
      <c r="B140">
        <v>198.15</v>
      </c>
      <c r="C140" s="19" t="e">
        <f>#REF! /#REF! * 100</f>
        <v>#REF!</v>
      </c>
      <c r="D140"/>
    </row>
    <row r="141" spans="1:4" x14ac:dyDescent="0.25">
      <c r="A141" s="1">
        <v>45761</v>
      </c>
      <c r="B141">
        <v>202.52</v>
      </c>
      <c r="C141" s="19" t="e">
        <f>#REF! /#REF! * 100</f>
        <v>#REF!</v>
      </c>
      <c r="D141"/>
    </row>
    <row r="142" spans="1:4" x14ac:dyDescent="0.25">
      <c r="A142" s="1">
        <v>45762</v>
      </c>
      <c r="B142">
        <v>202.14</v>
      </c>
      <c r="C142" s="19" t="e">
        <f>#REF! /#REF! * 100</f>
        <v>#REF!</v>
      </c>
      <c r="D142"/>
    </row>
    <row r="143" spans="1:4" x14ac:dyDescent="0.25">
      <c r="A143" s="1">
        <v>45763</v>
      </c>
      <c r="B143">
        <v>194.27</v>
      </c>
      <c r="C143" s="19" t="e">
        <f>#REF! /#REF! * 100</f>
        <v>#REF!</v>
      </c>
      <c r="D143"/>
    </row>
    <row r="144" spans="1:4" x14ac:dyDescent="0.25">
      <c r="A144" s="1">
        <v>45764</v>
      </c>
      <c r="B144">
        <v>196.98</v>
      </c>
      <c r="C144" s="19" t="e">
        <f>#REF! /#REF! * 100</f>
        <v>#REF!</v>
      </c>
      <c r="D144"/>
    </row>
    <row r="145" spans="1:4" x14ac:dyDescent="0.25">
      <c r="A145" s="1">
        <v>45768</v>
      </c>
      <c r="B145">
        <v>193.16</v>
      </c>
      <c r="C145" s="19" t="e">
        <f>#REF! /#REF! * 100</f>
        <v>#REF!</v>
      </c>
      <c r="D145"/>
    </row>
    <row r="146" spans="1:4" x14ac:dyDescent="0.25">
      <c r="A146" s="1">
        <v>45769</v>
      </c>
      <c r="B146">
        <v>199.74</v>
      </c>
      <c r="C146" s="19" t="e">
        <f>#REF! /#REF! * 100</f>
        <v>#REF!</v>
      </c>
      <c r="D146"/>
    </row>
    <row r="147" spans="1:4" x14ac:dyDescent="0.25">
      <c r="A147" s="1">
        <v>45770</v>
      </c>
      <c r="B147">
        <v>204.6</v>
      </c>
      <c r="C147" s="19" t="e">
        <f>#REF! /#REF! * 100</f>
        <v>#REF!</v>
      </c>
      <c r="D147"/>
    </row>
    <row r="148" spans="1:4" x14ac:dyDescent="0.25">
      <c r="A148" s="1">
        <v>45771</v>
      </c>
      <c r="B148">
        <v>208.37</v>
      </c>
      <c r="C148" s="19" t="e">
        <f>#REF! /#REF! * 100</f>
        <v>#REF!</v>
      </c>
      <c r="D148"/>
    </row>
    <row r="149" spans="1:4" x14ac:dyDescent="0.25">
      <c r="A149" s="1">
        <v>45772</v>
      </c>
      <c r="B149">
        <v>209.28</v>
      </c>
      <c r="C149" s="19" t="e">
        <f>#REF! /#REF! * 100</f>
        <v>#REF!</v>
      </c>
      <c r="D149"/>
    </row>
    <row r="150" spans="1:4" x14ac:dyDescent="0.25">
      <c r="A150" s="1">
        <v>45775</v>
      </c>
      <c r="B150">
        <v>210.14</v>
      </c>
      <c r="C150" s="19" t="e">
        <f>#REF! /#REF! * 100</f>
        <v>#REF!</v>
      </c>
      <c r="D150"/>
    </row>
    <row r="151" spans="1:4" x14ac:dyDescent="0.25">
      <c r="A151" s="1">
        <v>45776</v>
      </c>
      <c r="B151">
        <v>211.21</v>
      </c>
      <c r="C151" s="19" t="e">
        <f>#REF! /#REF! * 100</f>
        <v>#REF!</v>
      </c>
      <c r="D151"/>
    </row>
    <row r="152" spans="1:4" x14ac:dyDescent="0.25">
      <c r="A152" s="1">
        <v>45777</v>
      </c>
      <c r="B152">
        <v>212.5</v>
      </c>
      <c r="C152" s="19" t="e">
        <f>#REF! /#REF! * 100</f>
        <v>#REF!</v>
      </c>
      <c r="D152"/>
    </row>
    <row r="153" spans="1:4" x14ac:dyDescent="0.25">
      <c r="A153" s="1">
        <v>45778</v>
      </c>
      <c r="B153">
        <v>213.32</v>
      </c>
      <c r="C153" s="19" t="e">
        <f>#REF! /#REF! * 100</f>
        <v>#REF!</v>
      </c>
      <c r="D153"/>
    </row>
    <row r="154" spans="1:4" x14ac:dyDescent="0.25">
      <c r="A154" s="1">
        <v>45779</v>
      </c>
      <c r="B154">
        <v>205.35</v>
      </c>
      <c r="C154" s="19" t="e">
        <f>#REF! /#REF! * 100</f>
        <v>#REF!</v>
      </c>
      <c r="D154"/>
    </row>
    <row r="155" spans="1:4" x14ac:dyDescent="0.25">
      <c r="A155" s="1">
        <v>45782</v>
      </c>
      <c r="B155">
        <v>198.89</v>
      </c>
      <c r="C155" s="19" t="e">
        <f>#REF! /#REF! * 100</f>
        <v>#REF!</v>
      </c>
      <c r="D155"/>
    </row>
    <row r="156" spans="1:4" x14ac:dyDescent="0.25">
      <c r="A156" s="1">
        <v>45783</v>
      </c>
      <c r="B156">
        <v>198.51</v>
      </c>
      <c r="C156" s="19" t="e">
        <f>#REF! /#REF! * 100</f>
        <v>#REF!</v>
      </c>
      <c r="D156"/>
    </row>
    <row r="157" spans="1:4" x14ac:dyDescent="0.25">
      <c r="A157" s="1">
        <v>45784</v>
      </c>
      <c r="B157">
        <v>196.25</v>
      </c>
      <c r="C157" s="19" t="e">
        <f>#REF! /#REF! * 100</f>
        <v>#REF!</v>
      </c>
      <c r="D157"/>
    </row>
    <row r="158" spans="1:4" x14ac:dyDescent="0.25">
      <c r="A158" s="1">
        <v>45785</v>
      </c>
      <c r="B158">
        <v>197.49</v>
      </c>
      <c r="C158" s="19" t="e">
        <f>#REF! /#REF! * 100</f>
        <v>#REF!</v>
      </c>
      <c r="D158"/>
    </row>
    <row r="159" spans="1:4" x14ac:dyDescent="0.25">
      <c r="A159" s="1">
        <v>45786</v>
      </c>
      <c r="B159">
        <v>198.53</v>
      </c>
      <c r="C159" s="19" t="e">
        <f>#REF! /#REF! * 100</f>
        <v>#REF!</v>
      </c>
      <c r="D159"/>
    </row>
    <row r="160" spans="1:4" x14ac:dyDescent="0.25">
      <c r="A160" s="1">
        <v>45789</v>
      </c>
      <c r="B160">
        <v>210.79</v>
      </c>
      <c r="C160" s="19" t="e">
        <f>#REF! /#REF! * 100</f>
        <v>#REF!</v>
      </c>
      <c r="D160"/>
    </row>
    <row r="161" spans="1:4" x14ac:dyDescent="0.25">
      <c r="A161" s="1">
        <v>45790</v>
      </c>
      <c r="B161">
        <v>212.93</v>
      </c>
      <c r="C161" s="19" t="e">
        <f>#REF! /#REF! * 100</f>
        <v>#REF!</v>
      </c>
      <c r="D161"/>
    </row>
    <row r="162" spans="1:4" x14ac:dyDescent="0.25">
      <c r="A162" s="1">
        <v>45791</v>
      </c>
      <c r="B162">
        <v>212.33</v>
      </c>
      <c r="C162" s="19" t="e">
        <f>#REF! /#REF! * 100</f>
        <v>#REF!</v>
      </c>
      <c r="D162"/>
    </row>
    <row r="163" spans="1:4" x14ac:dyDescent="0.25">
      <c r="A163" s="1">
        <v>45792</v>
      </c>
      <c r="B163">
        <v>211.45</v>
      </c>
      <c r="C163" s="19" t="e">
        <f>#REF! /#REF! * 100</f>
        <v>#REF!</v>
      </c>
      <c r="D163"/>
    </row>
    <row r="164" spans="1:4" x14ac:dyDescent="0.25">
      <c r="A164" s="1">
        <v>45793</v>
      </c>
      <c r="B164">
        <v>211.26</v>
      </c>
      <c r="C164" s="19" t="e">
        <f>#REF! /#REF! * 100</f>
        <v>#REF!</v>
      </c>
      <c r="D164"/>
    </row>
    <row r="165" spans="1:4" x14ac:dyDescent="0.25">
      <c r="A165" s="1">
        <v>45796</v>
      </c>
      <c r="B165">
        <v>208.78</v>
      </c>
      <c r="C165" s="19" t="e">
        <f>#REF! /#REF! * 100</f>
        <v>#REF!</v>
      </c>
      <c r="D165"/>
    </row>
    <row r="166" spans="1:4" x14ac:dyDescent="0.25">
      <c r="A166" s="1">
        <v>45797</v>
      </c>
      <c r="B166">
        <v>206.86</v>
      </c>
      <c r="C166" s="19" t="e">
        <f>#REF! /#REF! * 100</f>
        <v>#REF!</v>
      </c>
      <c r="D166"/>
    </row>
    <row r="167" spans="1:4" x14ac:dyDescent="0.25">
      <c r="A167" s="1">
        <v>45798</v>
      </c>
      <c r="B167">
        <v>202.09</v>
      </c>
      <c r="C167" s="19" t="e">
        <f>#REF! /#REF! * 100</f>
        <v>#REF!</v>
      </c>
      <c r="D167"/>
    </row>
    <row r="168" spans="1:4" x14ac:dyDescent="0.25">
      <c r="A168" s="1">
        <v>45799</v>
      </c>
      <c r="B168">
        <v>201.36</v>
      </c>
      <c r="C168" s="19" t="e">
        <f>#REF! /#REF! * 100</f>
        <v>#REF!</v>
      </c>
      <c r="D168"/>
    </row>
    <row r="169" spans="1:4" x14ac:dyDescent="0.25">
      <c r="A169" s="1">
        <v>45800</v>
      </c>
      <c r="B169">
        <v>195.27</v>
      </c>
      <c r="C169" s="19" t="e">
        <f>#REF! /#REF! * 100</f>
        <v>#REF!</v>
      </c>
      <c r="D169"/>
    </row>
    <row r="170" spans="1:4" x14ac:dyDescent="0.25">
      <c r="A170" s="1">
        <v>45804</v>
      </c>
      <c r="B170">
        <v>200.21</v>
      </c>
      <c r="C170" s="19" t="e">
        <f>#REF! /#REF! * 100</f>
        <v>#REF!</v>
      </c>
      <c r="D170"/>
    </row>
    <row r="171" spans="1:4" x14ac:dyDescent="0.25">
      <c r="A171" s="1">
        <v>45805</v>
      </c>
      <c r="B171">
        <v>200.42</v>
      </c>
      <c r="C171" s="19" t="e">
        <f>#REF! /#REF! * 100</f>
        <v>#REF!</v>
      </c>
      <c r="D171"/>
    </row>
    <row r="172" spans="1:4" x14ac:dyDescent="0.25">
      <c r="A172" s="1">
        <v>45806</v>
      </c>
      <c r="B172">
        <v>199.95</v>
      </c>
      <c r="C172" s="19" t="e">
        <f>#REF! /#REF! * 100</f>
        <v>#REF!</v>
      </c>
      <c r="D172"/>
    </row>
    <row r="173" spans="1:4" x14ac:dyDescent="0.25">
      <c r="A173" s="1">
        <v>45807</v>
      </c>
      <c r="B173">
        <v>200.85</v>
      </c>
      <c r="C173" s="19" t="e">
        <f>#REF! /#REF! * 100</f>
        <v>#REF!</v>
      </c>
      <c r="D173"/>
    </row>
    <row r="174" spans="1:4" x14ac:dyDescent="0.25">
      <c r="A174" s="1">
        <v>45810</v>
      </c>
      <c r="B174">
        <v>201.7</v>
      </c>
      <c r="C174" s="19" t="e">
        <f>#REF! /#REF! * 100</f>
        <v>#REF!</v>
      </c>
      <c r="D174"/>
    </row>
    <row r="175" spans="1:4" x14ac:dyDescent="0.25">
      <c r="A175" s="1">
        <v>45811</v>
      </c>
      <c r="B175">
        <v>203.27</v>
      </c>
      <c r="C175" s="19" t="e">
        <f>#REF! /#REF! * 100</f>
        <v>#REF!</v>
      </c>
      <c r="D175"/>
    </row>
    <row r="176" spans="1:4" x14ac:dyDescent="0.25">
      <c r="A176" s="1">
        <v>45812</v>
      </c>
      <c r="B176">
        <v>202.82</v>
      </c>
      <c r="C176" s="19" t="e">
        <f>#REF! /#REF! * 100</f>
        <v>#REF!</v>
      </c>
      <c r="D176"/>
    </row>
    <row r="177" spans="1:4" x14ac:dyDescent="0.25">
      <c r="A177" s="1">
        <v>45813</v>
      </c>
      <c r="B177">
        <v>200.63</v>
      </c>
      <c r="C177" s="19" t="e">
        <f>#REF! /#REF! * 100</f>
        <v>#REF!</v>
      </c>
      <c r="D177"/>
    </row>
    <row r="178" spans="1:4" x14ac:dyDescent="0.25">
      <c r="A178" s="1">
        <v>45814</v>
      </c>
      <c r="B178">
        <v>203.92</v>
      </c>
      <c r="C178" s="19" t="e">
        <f>#REF! /#REF! * 100</f>
        <v>#REF!</v>
      </c>
      <c r="D178"/>
    </row>
    <row r="179" spans="1:4" x14ac:dyDescent="0.25">
      <c r="A179" s="1">
        <v>45817</v>
      </c>
      <c r="B179">
        <v>201.45</v>
      </c>
      <c r="C179" s="19" t="e">
        <f>#REF! /#REF! * 100</f>
        <v>#REF!</v>
      </c>
      <c r="D179"/>
    </row>
    <row r="180" spans="1:4" x14ac:dyDescent="0.25">
      <c r="A180" s="1">
        <v>45818</v>
      </c>
      <c r="B180">
        <v>202.67</v>
      </c>
      <c r="C180" s="19" t="e">
        <f>#REF! /#REF! * 100</f>
        <v>#REF!</v>
      </c>
      <c r="D180"/>
    </row>
    <row r="181" spans="1:4" x14ac:dyDescent="0.25">
      <c r="A181" s="1">
        <v>45819</v>
      </c>
      <c r="B181">
        <v>198.78</v>
      </c>
      <c r="C181" s="19" t="e">
        <f>#REF! /#REF! * 100</f>
        <v>#REF!</v>
      </c>
      <c r="D181"/>
    </row>
    <row r="182" spans="1:4" x14ac:dyDescent="0.25">
      <c r="A182" s="1">
        <v>45820</v>
      </c>
      <c r="B182">
        <v>199.2</v>
      </c>
      <c r="C182" s="19" t="e">
        <f>#REF! /#REF! * 100</f>
        <v>#REF!</v>
      </c>
      <c r="D182"/>
    </row>
    <row r="183" spans="1:4" x14ac:dyDescent="0.25">
      <c r="A183" s="1">
        <v>45821</v>
      </c>
      <c r="B183">
        <v>196.45</v>
      </c>
      <c r="C183" s="19" t="e">
        <f>#REF! /#REF! * 100</f>
        <v>#REF!</v>
      </c>
      <c r="D183"/>
    </row>
    <row r="184" spans="1:4" x14ac:dyDescent="0.25">
      <c r="A184" s="1">
        <v>45824</v>
      </c>
      <c r="B184">
        <v>198.42</v>
      </c>
      <c r="C184" s="19" t="e">
        <f>#REF! /#REF! * 100</f>
        <v>#REF!</v>
      </c>
      <c r="D184"/>
    </row>
    <row r="185" spans="1:4" x14ac:dyDescent="0.25">
      <c r="A185" s="1">
        <v>45825</v>
      </c>
      <c r="B185">
        <v>195.64</v>
      </c>
      <c r="C185" s="19" t="e">
        <f>#REF! /#REF! * 100</f>
        <v>#REF!</v>
      </c>
      <c r="D185"/>
    </row>
    <row r="186" spans="1:4" x14ac:dyDescent="0.25">
      <c r="A186" s="1">
        <v>45826</v>
      </c>
      <c r="B186">
        <v>196.58</v>
      </c>
      <c r="C186" s="19" t="e">
        <f>#REF! /#REF! * 100</f>
        <v>#REF!</v>
      </c>
      <c r="D186"/>
    </row>
    <row r="187" spans="1:4" x14ac:dyDescent="0.25">
      <c r="A187" s="1">
        <v>45828</v>
      </c>
      <c r="B187">
        <v>201</v>
      </c>
      <c r="C187" s="19" t="e">
        <f>#REF! /#REF! * 100</f>
        <v>#REF!</v>
      </c>
      <c r="D187"/>
    </row>
    <row r="188" spans="1:4" x14ac:dyDescent="0.25">
      <c r="A188" s="1">
        <v>45831</v>
      </c>
      <c r="B188">
        <v>201.5</v>
      </c>
      <c r="C188" s="19" t="e">
        <f>#REF! /#REF! * 100</f>
        <v>#REF!</v>
      </c>
      <c r="D188"/>
    </row>
    <row r="189" spans="1:4" x14ac:dyDescent="0.25">
      <c r="A189" s="1">
        <v>45832</v>
      </c>
      <c r="B189">
        <v>200.3</v>
      </c>
      <c r="C189" s="19" t="e">
        <f>#REF! /#REF! * 100</f>
        <v>#REF!</v>
      </c>
      <c r="D189"/>
    </row>
    <row r="190" spans="1:4" x14ac:dyDescent="0.25">
      <c r="A190" s="1">
        <v>45833</v>
      </c>
      <c r="B190">
        <v>201.56</v>
      </c>
      <c r="C190" s="19" t="e">
        <f>#REF! /#REF! * 100</f>
        <v>#REF!</v>
      </c>
      <c r="D190"/>
    </row>
    <row r="191" spans="1:4" x14ac:dyDescent="0.25">
      <c r="A191" s="1">
        <v>45834</v>
      </c>
      <c r="B191">
        <v>201</v>
      </c>
      <c r="C191" s="19" t="e">
        <f>#REF! /#REF! * 100</f>
        <v>#REF!</v>
      </c>
      <c r="D191"/>
    </row>
    <row r="192" spans="1:4" x14ac:dyDescent="0.25">
      <c r="A192" s="1">
        <v>45835</v>
      </c>
      <c r="B192">
        <v>201.08</v>
      </c>
      <c r="C192" s="19" t="e">
        <f>#REF! /#REF! * 100</f>
        <v>#REF!</v>
      </c>
      <c r="D192"/>
    </row>
    <row r="193" spans="1:4" x14ac:dyDescent="0.25">
      <c r="A193" s="1">
        <v>45838</v>
      </c>
      <c r="B193">
        <v>205.17</v>
      </c>
      <c r="C193" s="19" t="e">
        <f>#REF! /#REF! * 100</f>
        <v>#REF!</v>
      </c>
      <c r="D193"/>
    </row>
    <row r="194" spans="1:4" x14ac:dyDescent="0.25">
      <c r="A194" s="1">
        <v>45839</v>
      </c>
      <c r="B194">
        <v>207.82</v>
      </c>
      <c r="C194" s="19" t="e">
        <f>#REF! /#REF! * 100</f>
        <v>#REF!</v>
      </c>
      <c r="D194"/>
    </row>
    <row r="195" spans="1:4" x14ac:dyDescent="0.25">
      <c r="A195" s="1">
        <v>45840</v>
      </c>
      <c r="B195">
        <v>212.44</v>
      </c>
      <c r="C195" s="19" t="e">
        <f>#REF! /#REF! * 100</f>
        <v>#REF!</v>
      </c>
      <c r="D195"/>
    </row>
    <row r="196" spans="1:4" x14ac:dyDescent="0.25">
      <c r="A196" s="1">
        <v>45841</v>
      </c>
      <c r="B196">
        <v>213.55</v>
      </c>
      <c r="C196" s="19" t="e">
        <f>#REF! /#REF! * 100</f>
        <v>#REF!</v>
      </c>
      <c r="D196"/>
    </row>
    <row r="197" spans="1:4" x14ac:dyDescent="0.25">
      <c r="A197" s="1">
        <v>45845</v>
      </c>
      <c r="B197">
        <v>209.95</v>
      </c>
      <c r="C197" s="19" t="e">
        <f>#REF! /#REF! * 100</f>
        <v>#REF!</v>
      </c>
      <c r="D197"/>
    </row>
    <row r="198" spans="1:4" x14ac:dyDescent="0.25">
      <c r="A198" s="1">
        <v>45846</v>
      </c>
      <c r="B198">
        <v>210.01</v>
      </c>
      <c r="C198" s="19" t="e">
        <f>#REF! /#REF! * 100</f>
        <v>#REF!</v>
      </c>
      <c r="D198"/>
    </row>
    <row r="199" spans="1:4" x14ac:dyDescent="0.25">
      <c r="A199" s="1">
        <v>45847</v>
      </c>
      <c r="B199">
        <v>211.14</v>
      </c>
      <c r="C199" s="19" t="e">
        <f>#REF! /#REF! * 100</f>
        <v>#REF!</v>
      </c>
      <c r="D199"/>
    </row>
    <row r="200" spans="1:4" x14ac:dyDescent="0.25">
      <c r="A200" s="1">
        <v>45848</v>
      </c>
      <c r="B200">
        <v>212.41</v>
      </c>
      <c r="C200" s="19" t="e">
        <f>#REF! /#REF! * 100</f>
        <v>#REF!</v>
      </c>
      <c r="D200"/>
    </row>
    <row r="201" spans="1:4" x14ac:dyDescent="0.25">
      <c r="A201" s="1">
        <v>45849</v>
      </c>
      <c r="B201">
        <v>211.16</v>
      </c>
      <c r="C201" s="19" t="e">
        <f>#REF! /#REF! * 100</f>
        <v>#REF!</v>
      </c>
      <c r="D201"/>
    </row>
    <row r="202" spans="1:4" x14ac:dyDescent="0.25">
      <c r="A202" s="1">
        <v>45852</v>
      </c>
      <c r="B202">
        <v>208.62</v>
      </c>
      <c r="C202" s="19" t="e">
        <f>#REF! /#REF! * 100</f>
        <v>#REF!</v>
      </c>
      <c r="D202"/>
    </row>
    <row r="203" spans="1:4" x14ac:dyDescent="0.25">
      <c r="A203" s="1">
        <v>45853</v>
      </c>
      <c r="B203">
        <v>209.11</v>
      </c>
      <c r="C203" s="19" t="e">
        <f>#REF! /#REF! * 100</f>
        <v>#REF!</v>
      </c>
      <c r="D203"/>
    </row>
    <row r="204" spans="1:4" x14ac:dyDescent="0.25">
      <c r="A204" s="1">
        <v>45854</v>
      </c>
      <c r="B204">
        <v>210.16</v>
      </c>
      <c r="C204" s="19" t="e">
        <f>#REF! /#REF! * 100</f>
        <v>#REF!</v>
      </c>
      <c r="D204"/>
    </row>
    <row r="205" spans="1:4" x14ac:dyDescent="0.25">
      <c r="A205" s="1">
        <v>45855</v>
      </c>
      <c r="B205">
        <v>210.02</v>
      </c>
      <c r="C205" s="19" t="e">
        <f>#REF! /#REF! * 100</f>
        <v>#REF!</v>
      </c>
      <c r="D205"/>
    </row>
    <row r="206" spans="1:4" x14ac:dyDescent="0.25">
      <c r="A206" s="1">
        <v>45856</v>
      </c>
      <c r="B206">
        <v>211.18</v>
      </c>
      <c r="C206" s="19" t="e">
        <f>#REF! /#REF! * 100</f>
        <v>#REF!</v>
      </c>
      <c r="D206"/>
    </row>
    <row r="207" spans="1:4" x14ac:dyDescent="0.25">
      <c r="A207" s="1">
        <v>45859</v>
      </c>
      <c r="B207">
        <v>212.48</v>
      </c>
      <c r="C207" s="19" t="e">
        <f>#REF! /#REF! * 100</f>
        <v>#REF!</v>
      </c>
      <c r="D207"/>
    </row>
    <row r="208" spans="1:4" x14ac:dyDescent="0.25">
      <c r="A208" s="1">
        <v>45860</v>
      </c>
      <c r="B208">
        <v>214.4</v>
      </c>
      <c r="C208" s="19" t="e">
        <f>#REF! /#REF! * 100</f>
        <v>#REF!</v>
      </c>
      <c r="D208"/>
    </row>
    <row r="209" spans="1:4" x14ac:dyDescent="0.25">
      <c r="A209" s="1">
        <v>45861</v>
      </c>
      <c r="B209">
        <v>214.15</v>
      </c>
      <c r="C209" s="19" t="e">
        <f>#REF! /#REF! * 100</f>
        <v>#REF!</v>
      </c>
      <c r="D209"/>
    </row>
    <row r="210" spans="1:4" x14ac:dyDescent="0.25">
      <c r="A210" s="1">
        <v>45862</v>
      </c>
      <c r="B210">
        <v>213.76</v>
      </c>
      <c r="C210" s="19" t="e">
        <f>#REF! /#REF! * 100</f>
        <v>#REF!</v>
      </c>
      <c r="D210"/>
    </row>
    <row r="211" spans="1:4" x14ac:dyDescent="0.25">
      <c r="A211" s="1">
        <v>45863</v>
      </c>
      <c r="B211">
        <v>213.88</v>
      </c>
      <c r="C211" s="19" t="e">
        <f>#REF! /#REF! * 100</f>
        <v>#REF!</v>
      </c>
      <c r="D211"/>
    </row>
    <row r="212" spans="1:4" x14ac:dyDescent="0.25">
      <c r="A212" s="1">
        <v>45866</v>
      </c>
      <c r="B212">
        <v>214.05</v>
      </c>
      <c r="C212" s="19" t="e">
        <f>#REF! /#REF! * 100</f>
        <v>#REF!</v>
      </c>
      <c r="D212"/>
    </row>
    <row r="213" spans="1:4" x14ac:dyDescent="0.25">
      <c r="A213" s="1">
        <v>45867</v>
      </c>
      <c r="B213">
        <v>211.27</v>
      </c>
      <c r="C213" s="19" t="e">
        <f>#REF! /#REF! * 100</f>
        <v>#REF!</v>
      </c>
      <c r="D213"/>
    </row>
    <row r="214" spans="1:4" x14ac:dyDescent="0.25">
      <c r="A214" s="1">
        <v>45868</v>
      </c>
      <c r="B214">
        <v>209.05</v>
      </c>
      <c r="C214" s="19" t="e">
        <f>#REF! /#REF! * 100</f>
        <v>#REF!</v>
      </c>
      <c r="D214"/>
    </row>
    <row r="215" spans="1:4" x14ac:dyDescent="0.25">
      <c r="A215" s="1">
        <v>45869</v>
      </c>
      <c r="B215">
        <v>207.57</v>
      </c>
      <c r="C215" s="19" t="e">
        <f>#REF! /#REF! * 100</f>
        <v>#REF!</v>
      </c>
      <c r="D215"/>
    </row>
    <row r="216" spans="1:4" x14ac:dyDescent="0.25">
      <c r="A216" s="1">
        <v>45870</v>
      </c>
      <c r="B216">
        <v>202.38</v>
      </c>
      <c r="C216" s="19" t="e">
        <f>#REF! /#REF! * 100</f>
        <v>#REF!</v>
      </c>
      <c r="D216"/>
    </row>
    <row r="217" spans="1:4" x14ac:dyDescent="0.25">
      <c r="A217" s="1">
        <v>45873</v>
      </c>
      <c r="B217">
        <v>203.35</v>
      </c>
      <c r="C217" s="19" t="e">
        <f>#REF! /#REF! * 100</f>
        <v>#REF!</v>
      </c>
      <c r="D217"/>
    </row>
    <row r="218" spans="1:4" x14ac:dyDescent="0.25">
      <c r="A218" s="1">
        <v>45874</v>
      </c>
      <c r="B218">
        <v>202.92</v>
      </c>
      <c r="C218" s="19" t="e">
        <f>#REF! /#REF! * 100</f>
        <v>#REF!</v>
      </c>
      <c r="D218"/>
    </row>
    <row r="219" spans="1:4" x14ac:dyDescent="0.25">
      <c r="A219" s="1">
        <v>45875</v>
      </c>
      <c r="B219">
        <v>213.25</v>
      </c>
      <c r="C219" s="19" t="e">
        <f>#REF! /#REF! * 100</f>
        <v>#REF!</v>
      </c>
      <c r="D219"/>
    </row>
    <row r="220" spans="1:4" x14ac:dyDescent="0.25">
      <c r="A220" s="1">
        <v>45876</v>
      </c>
      <c r="B220">
        <v>220.03</v>
      </c>
      <c r="C220" s="19" t="e">
        <f>#REF! /#REF! * 100</f>
        <v>#REF!</v>
      </c>
      <c r="D220"/>
    </row>
    <row r="221" spans="1:4" x14ac:dyDescent="0.25">
      <c r="A221" s="1">
        <v>45877</v>
      </c>
      <c r="B221">
        <v>229.35</v>
      </c>
      <c r="C221" s="19" t="e">
        <f>#REF! /#REF! * 100</f>
        <v>#REF!</v>
      </c>
      <c r="D221"/>
    </row>
    <row r="222" spans="1:4" x14ac:dyDescent="0.25">
      <c r="A222" s="1">
        <v>45880</v>
      </c>
      <c r="B222">
        <v>227.18</v>
      </c>
      <c r="C222" s="19" t="e">
        <f>#REF! /#REF! * 100</f>
        <v>#REF!</v>
      </c>
      <c r="D222"/>
    </row>
    <row r="223" spans="1:4" x14ac:dyDescent="0.25">
      <c r="A223" s="1">
        <v>45881</v>
      </c>
      <c r="B223">
        <v>229.65</v>
      </c>
      <c r="C223" s="19" t="e">
        <f>#REF! /#REF! * 100</f>
        <v>#REF!</v>
      </c>
      <c r="D223"/>
    </row>
    <row r="224" spans="1:4" x14ac:dyDescent="0.25">
      <c r="A224" s="1">
        <v>45882</v>
      </c>
      <c r="B224">
        <v>233.33</v>
      </c>
      <c r="C224" s="19" t="e">
        <f>#REF! /#REF! * 100</f>
        <v>#REF!</v>
      </c>
      <c r="D224"/>
    </row>
    <row r="225" spans="1:4" x14ac:dyDescent="0.25">
      <c r="A225" s="1">
        <v>45883</v>
      </c>
      <c r="B225">
        <v>232.78</v>
      </c>
      <c r="C225" s="19" t="e">
        <f>#REF! /#REF! * 100</f>
        <v>#REF!</v>
      </c>
      <c r="D225"/>
    </row>
    <row r="226" spans="1:4" x14ac:dyDescent="0.25">
      <c r="A226" s="1">
        <v>45884</v>
      </c>
      <c r="B226">
        <v>231.59</v>
      </c>
      <c r="C226" s="19" t="e">
        <f>#REF! /#REF! * 100</f>
        <v>#REF!</v>
      </c>
      <c r="D226"/>
    </row>
    <row r="227" spans="1:4" x14ac:dyDescent="0.25">
      <c r="A227" s="1">
        <v>45887</v>
      </c>
      <c r="B227">
        <v>230.89</v>
      </c>
      <c r="C227" s="19" t="e">
        <f>#REF! /#REF! * 100</f>
        <v>#REF!</v>
      </c>
      <c r="D227"/>
    </row>
    <row r="228" spans="1:4" x14ac:dyDescent="0.25">
      <c r="A228" s="1">
        <v>45888</v>
      </c>
      <c r="B228">
        <v>230.56</v>
      </c>
      <c r="C228" s="19" t="e">
        <f>#REF! /#REF! * 100</f>
        <v>#REF!</v>
      </c>
      <c r="D228"/>
    </row>
    <row r="229" spans="1:4" x14ac:dyDescent="0.25">
      <c r="A229" s="1">
        <v>45889</v>
      </c>
      <c r="B229">
        <v>226.01</v>
      </c>
      <c r="C229" s="19" t="e">
        <f>#REF! /#REF! * 100</f>
        <v>#REF!</v>
      </c>
      <c r="D229"/>
    </row>
    <row r="230" spans="1:4" x14ac:dyDescent="0.25">
      <c r="A230" s="1">
        <v>45890</v>
      </c>
      <c r="B230">
        <v>224.9</v>
      </c>
      <c r="C230" s="19" t="e">
        <f>#REF! /#REF! * 100</f>
        <v>#REF!</v>
      </c>
      <c r="D230"/>
    </row>
    <row r="231" spans="1:4" x14ac:dyDescent="0.25">
      <c r="A231" s="1">
        <v>45891</v>
      </c>
      <c r="B231">
        <v>227.76</v>
      </c>
      <c r="C231" s="19" t="e">
        <f>#REF! /#REF! * 100</f>
        <v>#REF!</v>
      </c>
      <c r="D231"/>
    </row>
    <row r="232" spans="1:4" x14ac:dyDescent="0.25">
      <c r="A232" s="1">
        <v>45894</v>
      </c>
      <c r="B232">
        <v>227.16</v>
      </c>
      <c r="C232" s="19" t="e">
        <f>#REF! /#REF! * 100</f>
        <v>#REF!</v>
      </c>
      <c r="D232"/>
    </row>
    <row r="233" spans="1:4" x14ac:dyDescent="0.25">
      <c r="A233" s="1">
        <v>45895</v>
      </c>
      <c r="B233">
        <v>229.31</v>
      </c>
      <c r="C233" s="19" t="e">
        <f>#REF! /#REF! * 100</f>
        <v>#REF!</v>
      </c>
      <c r="D233"/>
    </row>
    <row r="234" spans="1:4" x14ac:dyDescent="0.25">
      <c r="A234" s="1">
        <v>45896</v>
      </c>
      <c r="B234">
        <v>230.49</v>
      </c>
      <c r="C234" s="19" t="e">
        <f>#REF! /#REF! * 100</f>
        <v>#REF!</v>
      </c>
      <c r="D234"/>
    </row>
    <row r="235" spans="1:4" x14ac:dyDescent="0.25">
      <c r="A235" s="1">
        <v>45897</v>
      </c>
      <c r="B235">
        <v>232.56</v>
      </c>
      <c r="C235" s="19" t="e">
        <f>#REF! /#REF! * 100</f>
        <v>#REF!</v>
      </c>
      <c r="D235"/>
    </row>
    <row r="236" spans="1:4" x14ac:dyDescent="0.25">
      <c r="A236" s="1">
        <v>45898</v>
      </c>
      <c r="B236">
        <v>232.14</v>
      </c>
      <c r="C236" s="19" t="e">
        <f>#REF! /#REF! * 100</f>
        <v>#REF!</v>
      </c>
      <c r="D236"/>
    </row>
    <row r="237" spans="1:4" x14ac:dyDescent="0.25">
      <c r="A237" s="1">
        <v>45902</v>
      </c>
      <c r="B237">
        <v>229.72</v>
      </c>
      <c r="C237" s="19" t="e">
        <f>#REF! /#REF! * 100</f>
        <v>#REF!</v>
      </c>
      <c r="D237"/>
    </row>
    <row r="238" spans="1:4" x14ac:dyDescent="0.25">
      <c r="A238" s="1">
        <v>45903</v>
      </c>
      <c r="B238">
        <v>238.47</v>
      </c>
      <c r="C238" s="19" t="e">
        <f>#REF! /#REF! * 100</f>
        <v>#REF!</v>
      </c>
      <c r="D238"/>
    </row>
    <row r="239" spans="1:4" x14ac:dyDescent="0.25">
      <c r="A239" s="1">
        <v>45904</v>
      </c>
      <c r="B239">
        <v>239.78</v>
      </c>
      <c r="C239" s="19" t="e">
        <f>#REF! /#REF! * 100</f>
        <v>#REF!</v>
      </c>
      <c r="D239"/>
    </row>
    <row r="240" spans="1:4" x14ac:dyDescent="0.25">
      <c r="A240" s="1">
        <v>45905</v>
      </c>
      <c r="B240">
        <v>239.69</v>
      </c>
      <c r="C240" s="19" t="e">
        <f>#REF! /#REF! * 100</f>
        <v>#REF!</v>
      </c>
      <c r="D240"/>
    </row>
    <row r="241" spans="1:4" x14ac:dyDescent="0.25">
      <c r="A241" s="1">
        <v>45908</v>
      </c>
      <c r="B241">
        <v>237.88</v>
      </c>
      <c r="C241" s="19" t="e">
        <f>#REF! /#REF! * 100</f>
        <v>#REF!</v>
      </c>
      <c r="D241"/>
    </row>
    <row r="242" spans="1:4" x14ac:dyDescent="0.25">
      <c r="A242" s="1">
        <v>45909</v>
      </c>
      <c r="B242">
        <v>234.35</v>
      </c>
      <c r="C242" s="19" t="e">
        <f>#REF! /#REF! * 100</f>
        <v>#REF!</v>
      </c>
      <c r="D242"/>
    </row>
    <row r="243" spans="1:4" x14ac:dyDescent="0.25">
      <c r="A243" s="1">
        <v>45910</v>
      </c>
      <c r="B243">
        <v>226.79</v>
      </c>
      <c r="C243" s="19" t="e">
        <f>#REF! /#REF! * 100</f>
        <v>#REF!</v>
      </c>
      <c r="D243"/>
    </row>
    <row r="244" spans="1:4" x14ac:dyDescent="0.25">
      <c r="A244" s="1">
        <v>45911</v>
      </c>
      <c r="B244">
        <v>230.03</v>
      </c>
      <c r="C244" s="19" t="e">
        <f>#REF! /#REF! * 100</f>
        <v>#REF!</v>
      </c>
      <c r="D244"/>
    </row>
    <row r="245" spans="1:4" x14ac:dyDescent="0.25">
      <c r="A245" s="1">
        <v>45912</v>
      </c>
      <c r="B245">
        <v>234.07</v>
      </c>
      <c r="C245" s="19" t="e">
        <f>#REF! /#REF! * 100</f>
        <v>#REF!</v>
      </c>
      <c r="D245"/>
    </row>
    <row r="246" spans="1:4" x14ac:dyDescent="0.25">
      <c r="A246" s="1">
        <v>45915</v>
      </c>
      <c r="B246">
        <v>236.7</v>
      </c>
      <c r="C246" s="19" t="e">
        <f>#REF! /#REF! * 100</f>
        <v>#REF!</v>
      </c>
      <c r="D246"/>
    </row>
    <row r="247" spans="1:4" x14ac:dyDescent="0.25">
      <c r="A247" s="1">
        <v>45916</v>
      </c>
      <c r="B247">
        <v>238.15</v>
      </c>
      <c r="C247" s="19" t="e">
        <f>#REF! /#REF! * 100</f>
        <v>#REF!</v>
      </c>
      <c r="D247"/>
    </row>
    <row r="248" spans="1:4" x14ac:dyDescent="0.25">
      <c r="A248" s="1">
        <v>45917</v>
      </c>
      <c r="B248">
        <v>238.99</v>
      </c>
      <c r="C248" s="19" t="e">
        <f>#REF! /#REF! * 100</f>
        <v>#REF!</v>
      </c>
      <c r="D248"/>
    </row>
    <row r="249" spans="1:4" x14ac:dyDescent="0.25">
      <c r="A249" s="1">
        <v>45918</v>
      </c>
      <c r="B249">
        <v>237.88</v>
      </c>
      <c r="C249" s="19" t="e">
        <f>#REF! /#REF! * 100</f>
        <v>#REF!</v>
      </c>
      <c r="D249"/>
    </row>
    <row r="250" spans="1:4" x14ac:dyDescent="0.25">
      <c r="A250" s="1">
        <v>45919</v>
      </c>
      <c r="B250">
        <v>245.5</v>
      </c>
      <c r="C250" s="19" t="e">
        <f>#REF! /#REF! * 100</f>
        <v>#REF!</v>
      </c>
      <c r="D250"/>
    </row>
    <row r="251" spans="1:4" x14ac:dyDescent="0.25">
      <c r="A251" s="1">
        <v>45922</v>
      </c>
      <c r="B251">
        <v>256.08</v>
      </c>
      <c r="C251" s="19" t="e">
        <f>#REF! /#REF! * 100</f>
        <v>#REF!</v>
      </c>
      <c r="D251"/>
    </row>
    <row r="252" spans="1:4" x14ac:dyDescent="0.25">
      <c r="A252" s="1">
        <v>45923</v>
      </c>
      <c r="B252">
        <v>255.495</v>
      </c>
      <c r="C252" s="19" t="e">
        <f>#REF! /#REF! * 100</f>
        <v>#REF!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033C-816C-424D-B8D3-3CDD97328525}">
  <dimension ref="A1:D260"/>
  <sheetViews>
    <sheetView topLeftCell="A238" workbookViewId="0">
      <selection sqref="A1:B259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8.5703125" bestFit="1" customWidth="1"/>
    <col min="4" max="4" width="18.5703125" style="19" bestFit="1" customWidth="1"/>
  </cols>
  <sheetData>
    <row r="1" spans="1:4" x14ac:dyDescent="0.25">
      <c r="A1" t="s">
        <v>0</v>
      </c>
      <c r="B1" t="s">
        <v>69</v>
      </c>
      <c r="C1" s="19" t="s">
        <v>67</v>
      </c>
      <c r="D1"/>
    </row>
    <row r="2" spans="1:4" x14ac:dyDescent="0.25">
      <c r="A2" s="1">
        <v>45558</v>
      </c>
      <c r="B2">
        <v>2628.5450000000001</v>
      </c>
      <c r="C2" s="19" t="e">
        <f>#REF! /#REF! * 100</f>
        <v>#REF!</v>
      </c>
      <c r="D2"/>
    </row>
    <row r="3" spans="1:4" x14ac:dyDescent="0.25">
      <c r="A3" s="1">
        <v>45559</v>
      </c>
      <c r="B3">
        <v>2657.145</v>
      </c>
      <c r="C3" s="19" t="e">
        <f>#REF! /#REF! * 100</f>
        <v>#REF!</v>
      </c>
      <c r="D3"/>
    </row>
    <row r="4" spans="1:4" x14ac:dyDescent="0.25">
      <c r="A4" s="1">
        <v>45560</v>
      </c>
      <c r="B4">
        <v>2657.17</v>
      </c>
      <c r="C4" s="19" t="e">
        <f>#REF! /#REF! * 100</f>
        <v>#REF!</v>
      </c>
      <c r="D4"/>
    </row>
    <row r="5" spans="1:4" x14ac:dyDescent="0.25">
      <c r="A5" s="1">
        <v>45561</v>
      </c>
      <c r="B5">
        <v>2672.45</v>
      </c>
      <c r="C5" s="19" t="e">
        <f>#REF! /#REF! * 100</f>
        <v>#REF!</v>
      </c>
      <c r="D5"/>
    </row>
    <row r="6" spans="1:4" x14ac:dyDescent="0.25">
      <c r="A6" s="1">
        <v>45562</v>
      </c>
      <c r="B6">
        <v>2652.05</v>
      </c>
      <c r="C6" s="19" t="e">
        <f>#REF! /#REF! * 100</f>
        <v>#REF!</v>
      </c>
      <c r="D6"/>
    </row>
    <row r="7" spans="1:4" x14ac:dyDescent="0.25">
      <c r="A7" s="1">
        <v>45565</v>
      </c>
      <c r="B7">
        <v>2634.7350000000001</v>
      </c>
      <c r="C7" s="19" t="e">
        <f>#REF! /#REF! * 100</f>
        <v>#REF!</v>
      </c>
      <c r="D7"/>
    </row>
    <row r="8" spans="1:4" x14ac:dyDescent="0.25">
      <c r="A8" s="1">
        <v>45566</v>
      </c>
      <c r="B8">
        <v>2663.4349999999999</v>
      </c>
      <c r="C8" s="19" t="e">
        <f>#REF! /#REF! * 100</f>
        <v>#REF!</v>
      </c>
      <c r="D8"/>
    </row>
    <row r="9" spans="1:4" x14ac:dyDescent="0.25">
      <c r="A9" s="1">
        <v>45567</v>
      </c>
      <c r="B9">
        <v>2658.81</v>
      </c>
      <c r="C9" s="19" t="e">
        <f>#REF! /#REF! * 100</f>
        <v>#REF!</v>
      </c>
      <c r="D9"/>
    </row>
    <row r="10" spans="1:4" x14ac:dyDescent="0.25">
      <c r="A10" s="1">
        <v>45568</v>
      </c>
      <c r="B10">
        <v>2656.21</v>
      </c>
      <c r="C10" s="19" t="e">
        <f>#REF! /#REF! * 100</f>
        <v>#REF!</v>
      </c>
      <c r="D10"/>
    </row>
    <row r="11" spans="1:4" x14ac:dyDescent="0.25">
      <c r="A11" s="1">
        <v>45569</v>
      </c>
      <c r="B11">
        <v>2651.64</v>
      </c>
      <c r="C11" s="19" t="e">
        <f>#REF! /#REF! * 100</f>
        <v>#REF!</v>
      </c>
      <c r="D11"/>
    </row>
    <row r="12" spans="1:4" x14ac:dyDescent="0.25">
      <c r="A12" s="1">
        <v>45572</v>
      </c>
      <c r="B12">
        <v>2642.66</v>
      </c>
      <c r="C12" s="19" t="e">
        <f>#REF! /#REF! * 100</f>
        <v>#REF!</v>
      </c>
      <c r="D12"/>
    </row>
    <row r="13" spans="1:4" x14ac:dyDescent="0.25">
      <c r="A13" s="1">
        <v>45573</v>
      </c>
      <c r="B13">
        <v>2621.9549999999999</v>
      </c>
      <c r="C13" s="19" t="e">
        <f>#REF! /#REF! * 100</f>
        <v>#REF!</v>
      </c>
      <c r="D13"/>
    </row>
    <row r="14" spans="1:4" x14ac:dyDescent="0.25">
      <c r="A14" s="1">
        <v>45574</v>
      </c>
      <c r="B14">
        <v>2607.8249999999998</v>
      </c>
      <c r="C14" s="19" t="e">
        <f>#REF! /#REF! * 100</f>
        <v>#REF!</v>
      </c>
      <c r="D14"/>
    </row>
    <row r="15" spans="1:4" x14ac:dyDescent="0.25">
      <c r="A15" s="1">
        <v>45575</v>
      </c>
      <c r="B15">
        <v>2630.1550000000002</v>
      </c>
      <c r="C15" s="19" t="e">
        <f>#REF! /#REF! * 100</f>
        <v>#REF!</v>
      </c>
      <c r="D15"/>
    </row>
    <row r="16" spans="1:4" x14ac:dyDescent="0.25">
      <c r="A16" s="1">
        <v>45576</v>
      </c>
      <c r="B16">
        <v>2656.1950000000002</v>
      </c>
      <c r="C16" s="19" t="e">
        <f>#REF! /#REF! * 100</f>
        <v>#REF!</v>
      </c>
      <c r="D16"/>
    </row>
    <row r="17" spans="1:4" x14ac:dyDescent="0.25">
      <c r="A17" s="1">
        <v>45579</v>
      </c>
      <c r="B17">
        <v>2648.62</v>
      </c>
      <c r="C17" s="19" t="e">
        <f>#REF! /#REF! * 100</f>
        <v>#REF!</v>
      </c>
      <c r="D17"/>
    </row>
    <row r="18" spans="1:4" x14ac:dyDescent="0.25">
      <c r="A18" s="1">
        <v>45580</v>
      </c>
      <c r="B18">
        <v>2662.855</v>
      </c>
      <c r="C18" s="19" t="e">
        <f>#REF! /#REF! * 100</f>
        <v>#REF!</v>
      </c>
      <c r="D18"/>
    </row>
    <row r="19" spans="1:4" x14ac:dyDescent="0.25">
      <c r="A19" s="1">
        <v>45581</v>
      </c>
      <c r="B19">
        <v>2673.84</v>
      </c>
      <c r="C19" s="19" t="e">
        <f>#REF! /#REF! * 100</f>
        <v>#REF!</v>
      </c>
      <c r="D19"/>
    </row>
    <row r="20" spans="1:4" x14ac:dyDescent="0.25">
      <c r="A20" s="1">
        <v>45582</v>
      </c>
      <c r="B20">
        <v>2693.1</v>
      </c>
      <c r="C20" s="19" t="e">
        <f>#REF! /#REF! * 100</f>
        <v>#REF!</v>
      </c>
      <c r="D20"/>
    </row>
    <row r="21" spans="1:4" x14ac:dyDescent="0.25">
      <c r="A21" s="1">
        <v>45583</v>
      </c>
      <c r="B21">
        <v>2719.83</v>
      </c>
      <c r="C21" s="19" t="e">
        <f>#REF! /#REF! * 100</f>
        <v>#REF!</v>
      </c>
      <c r="D21"/>
    </row>
    <row r="22" spans="1:4" x14ac:dyDescent="0.25">
      <c r="A22" s="1">
        <v>45586</v>
      </c>
      <c r="B22">
        <v>2719.7449999999999</v>
      </c>
      <c r="C22" s="19" t="e">
        <f>#REF! /#REF! * 100</f>
        <v>#REF!</v>
      </c>
      <c r="D22"/>
    </row>
    <row r="23" spans="1:4" x14ac:dyDescent="0.25">
      <c r="A23" s="1">
        <v>45587</v>
      </c>
      <c r="B23">
        <v>2749.0149999999999</v>
      </c>
      <c r="C23" s="19" t="e">
        <f>#REF! /#REF! * 100</f>
        <v>#REF!</v>
      </c>
      <c r="D23"/>
    </row>
    <row r="24" spans="1:4" x14ac:dyDescent="0.25">
      <c r="A24" s="1">
        <v>45588</v>
      </c>
      <c r="B24">
        <v>2715.52</v>
      </c>
      <c r="C24" s="19" t="e">
        <f>#REF! /#REF! * 100</f>
        <v>#REF!</v>
      </c>
      <c r="D24"/>
    </row>
    <row r="25" spans="1:4" x14ac:dyDescent="0.25">
      <c r="A25" s="1">
        <v>45589</v>
      </c>
      <c r="B25">
        <v>2735.9850000000001</v>
      </c>
      <c r="C25" s="19" t="e">
        <f>#REF! /#REF! * 100</f>
        <v>#REF!</v>
      </c>
      <c r="D25"/>
    </row>
    <row r="26" spans="1:4" x14ac:dyDescent="0.25">
      <c r="A26" s="1">
        <v>45590</v>
      </c>
      <c r="B26">
        <v>2742.5349999999999</v>
      </c>
      <c r="C26" s="19" t="e">
        <f>#REF! /#REF! * 100</f>
        <v>#REF!</v>
      </c>
      <c r="D26"/>
    </row>
    <row r="27" spans="1:4" x14ac:dyDescent="0.25">
      <c r="A27" s="1">
        <v>45593</v>
      </c>
      <c r="B27">
        <v>2742.2249999999999</v>
      </c>
      <c r="C27" s="19" t="e">
        <f>#REF! /#REF! * 100</f>
        <v>#REF!</v>
      </c>
      <c r="D27"/>
    </row>
    <row r="28" spans="1:4" x14ac:dyDescent="0.25">
      <c r="A28" s="1">
        <v>45594</v>
      </c>
      <c r="B28">
        <v>2774.68</v>
      </c>
      <c r="C28" s="19" t="e">
        <f>#REF! /#REF! * 100</f>
        <v>#REF!</v>
      </c>
      <c r="D28"/>
    </row>
    <row r="29" spans="1:4" x14ac:dyDescent="0.25">
      <c r="A29" s="1">
        <v>45595</v>
      </c>
      <c r="B29">
        <v>2787.59</v>
      </c>
      <c r="C29" s="19" t="e">
        <f>#REF! /#REF! * 100</f>
        <v>#REF!</v>
      </c>
      <c r="D29"/>
    </row>
    <row r="30" spans="1:4" x14ac:dyDescent="0.25">
      <c r="A30" s="1">
        <v>45596</v>
      </c>
      <c r="B30">
        <v>2746.2049999999999</v>
      </c>
      <c r="C30" s="19" t="e">
        <f>#REF! /#REF! * 100</f>
        <v>#REF!</v>
      </c>
      <c r="D30"/>
    </row>
    <row r="31" spans="1:4" x14ac:dyDescent="0.25">
      <c r="A31" s="1">
        <v>45597</v>
      </c>
      <c r="B31">
        <v>2736.5149999999999</v>
      </c>
      <c r="C31" s="19" t="e">
        <f>#REF! /#REF! * 100</f>
        <v>#REF!</v>
      </c>
      <c r="D31"/>
    </row>
    <row r="32" spans="1:4" x14ac:dyDescent="0.25">
      <c r="A32" s="1">
        <v>45600</v>
      </c>
      <c r="B32">
        <v>2736.6849999999999</v>
      </c>
      <c r="C32" s="19" t="e">
        <f>#REF! /#REF! * 100</f>
        <v>#REF!</v>
      </c>
      <c r="D32"/>
    </row>
    <row r="33" spans="1:4" x14ac:dyDescent="0.25">
      <c r="A33" s="1">
        <v>45601</v>
      </c>
      <c r="B33">
        <v>2743.9949999999999</v>
      </c>
      <c r="C33" s="19" t="e">
        <f>#REF! /#REF! * 100</f>
        <v>#REF!</v>
      </c>
      <c r="D33"/>
    </row>
    <row r="34" spans="1:4" x14ac:dyDescent="0.25">
      <c r="A34" s="1">
        <v>45602</v>
      </c>
      <c r="B34">
        <v>2659.0549999999998</v>
      </c>
      <c r="C34" s="19" t="e">
        <f>#REF! /#REF! * 100</f>
        <v>#REF!</v>
      </c>
      <c r="D34"/>
    </row>
    <row r="35" spans="1:4" x14ac:dyDescent="0.25">
      <c r="A35" s="1">
        <v>45603</v>
      </c>
      <c r="B35">
        <v>2706.51</v>
      </c>
      <c r="C35" s="19" t="e">
        <f>#REF! /#REF! * 100</f>
        <v>#REF!</v>
      </c>
      <c r="D35"/>
    </row>
    <row r="36" spans="1:4" x14ac:dyDescent="0.25">
      <c r="A36" s="1">
        <v>45604</v>
      </c>
      <c r="B36">
        <v>2685.17</v>
      </c>
      <c r="C36" s="19" t="e">
        <f>#REF! /#REF! * 100</f>
        <v>#REF!</v>
      </c>
      <c r="D36"/>
    </row>
    <row r="37" spans="1:4" x14ac:dyDescent="0.25">
      <c r="A37" s="1">
        <v>45607</v>
      </c>
      <c r="B37">
        <v>2619.54</v>
      </c>
      <c r="C37" s="19" t="e">
        <f>#REF! /#REF! * 100</f>
        <v>#REF!</v>
      </c>
      <c r="D37"/>
    </row>
    <row r="38" spans="1:4" x14ac:dyDescent="0.25">
      <c r="A38" s="1">
        <v>45608</v>
      </c>
      <c r="B38">
        <v>2598.2750000000001</v>
      </c>
      <c r="C38" s="19" t="e">
        <f>#REF! /#REF! * 100</f>
        <v>#REF!</v>
      </c>
      <c r="D38"/>
    </row>
    <row r="39" spans="1:4" x14ac:dyDescent="0.25">
      <c r="A39" s="1">
        <v>45609</v>
      </c>
      <c r="B39">
        <v>2572.9349999999999</v>
      </c>
      <c r="C39" s="19" t="e">
        <f>#REF! /#REF! * 100</f>
        <v>#REF!</v>
      </c>
      <c r="D39"/>
    </row>
    <row r="40" spans="1:4" x14ac:dyDescent="0.25">
      <c r="A40" s="1">
        <v>45610</v>
      </c>
      <c r="B40">
        <v>2565.0500000000002</v>
      </c>
      <c r="C40" s="19" t="e">
        <f>#REF! /#REF! * 100</f>
        <v>#REF!</v>
      </c>
      <c r="D40"/>
    </row>
    <row r="41" spans="1:4" x14ac:dyDescent="0.25">
      <c r="A41" s="1">
        <v>45611</v>
      </c>
      <c r="B41">
        <v>2562.33</v>
      </c>
      <c r="C41" s="19" t="e">
        <f>#REF! /#REF! * 100</f>
        <v>#REF!</v>
      </c>
      <c r="D41"/>
    </row>
    <row r="42" spans="1:4" x14ac:dyDescent="0.25">
      <c r="A42" s="1">
        <v>45614</v>
      </c>
      <c r="B42">
        <v>2611.87</v>
      </c>
      <c r="C42" s="19" t="e">
        <f>#REF! /#REF! * 100</f>
        <v>#REF!</v>
      </c>
      <c r="D42"/>
    </row>
    <row r="43" spans="1:4" x14ac:dyDescent="0.25">
      <c r="A43" s="1">
        <v>45615</v>
      </c>
      <c r="B43">
        <v>2632.2649999999999</v>
      </c>
      <c r="C43" s="19" t="e">
        <f>#REF! /#REF! * 100</f>
        <v>#REF!</v>
      </c>
      <c r="D43"/>
    </row>
    <row r="44" spans="1:4" x14ac:dyDescent="0.25">
      <c r="A44" s="1">
        <v>45616</v>
      </c>
      <c r="B44">
        <v>2650.2649999999999</v>
      </c>
      <c r="C44" s="19" t="e">
        <f>#REF! /#REF! * 100</f>
        <v>#REF!</v>
      </c>
      <c r="D44"/>
    </row>
    <row r="45" spans="1:4" x14ac:dyDescent="0.25">
      <c r="A45" s="1">
        <v>45617</v>
      </c>
      <c r="B45">
        <v>2669.665</v>
      </c>
      <c r="C45" s="19" t="e">
        <f>#REF! /#REF! * 100</f>
        <v>#REF!</v>
      </c>
      <c r="D45"/>
    </row>
    <row r="46" spans="1:4" x14ac:dyDescent="0.25">
      <c r="A46" s="1">
        <v>45618</v>
      </c>
      <c r="B46">
        <v>2705.95</v>
      </c>
      <c r="C46" s="19" t="e">
        <f>#REF! /#REF! * 100</f>
        <v>#REF!</v>
      </c>
      <c r="D46"/>
    </row>
    <row r="47" spans="1:4" x14ac:dyDescent="0.25">
      <c r="A47" s="1">
        <v>45621</v>
      </c>
      <c r="B47">
        <v>2625.23</v>
      </c>
      <c r="C47" s="19" t="e">
        <f>#REF! /#REF! * 100</f>
        <v>#REF!</v>
      </c>
      <c r="D47"/>
    </row>
    <row r="48" spans="1:4" x14ac:dyDescent="0.25">
      <c r="A48" s="1">
        <v>45622</v>
      </c>
      <c r="B48">
        <v>2633.2249999999999</v>
      </c>
      <c r="C48" s="19" t="e">
        <f>#REF! /#REF! * 100</f>
        <v>#REF!</v>
      </c>
      <c r="D48"/>
    </row>
    <row r="49" spans="1:4" x14ac:dyDescent="0.25">
      <c r="A49" s="1">
        <v>45623</v>
      </c>
      <c r="B49">
        <v>2635.9450000000002</v>
      </c>
      <c r="C49" s="19" t="e">
        <f>#REF! /#REF! * 100</f>
        <v>#REF!</v>
      </c>
      <c r="D49"/>
    </row>
    <row r="50" spans="1:4" x14ac:dyDescent="0.25">
      <c r="A50" s="1">
        <v>45624</v>
      </c>
      <c r="B50">
        <v>2637.585</v>
      </c>
      <c r="C50" s="19" t="e">
        <f>#REF! /#REF! * 100</f>
        <v>#REF!</v>
      </c>
      <c r="D50"/>
    </row>
    <row r="51" spans="1:4" x14ac:dyDescent="0.25">
      <c r="A51" s="1">
        <v>45625</v>
      </c>
      <c r="B51">
        <v>2650.4549999999999</v>
      </c>
      <c r="C51" s="19" t="e">
        <f>#REF! /#REF! * 100</f>
        <v>#REF!</v>
      </c>
      <c r="D51"/>
    </row>
    <row r="52" spans="1:4" x14ac:dyDescent="0.25">
      <c r="A52" s="1">
        <v>45628</v>
      </c>
      <c r="B52">
        <v>2639.06</v>
      </c>
      <c r="C52" s="19" t="e">
        <f>#REF! /#REF! * 100</f>
        <v>#REF!</v>
      </c>
      <c r="D52"/>
    </row>
    <row r="53" spans="1:4" x14ac:dyDescent="0.25">
      <c r="A53" s="1">
        <v>45629</v>
      </c>
      <c r="B53">
        <v>2643.665</v>
      </c>
      <c r="C53" s="19" t="e">
        <f>#REF! /#REF! * 100</f>
        <v>#REF!</v>
      </c>
      <c r="D53"/>
    </row>
    <row r="54" spans="1:4" x14ac:dyDescent="0.25">
      <c r="A54" s="1">
        <v>45630</v>
      </c>
      <c r="B54">
        <v>2650.0949999999998</v>
      </c>
      <c r="C54" s="19" t="e">
        <f>#REF! /#REF! * 100</f>
        <v>#REF!</v>
      </c>
      <c r="D54"/>
    </row>
    <row r="55" spans="1:4" x14ac:dyDescent="0.25">
      <c r="A55" s="1">
        <v>45631</v>
      </c>
      <c r="B55">
        <v>2631.9850000000001</v>
      </c>
      <c r="C55" s="19" t="e">
        <f>#REF! /#REF! * 100</f>
        <v>#REF!</v>
      </c>
      <c r="D55"/>
    </row>
    <row r="56" spans="1:4" x14ac:dyDescent="0.25">
      <c r="A56" s="1">
        <v>45632</v>
      </c>
      <c r="B56">
        <v>2631.9850000000001</v>
      </c>
      <c r="C56" s="19" t="e">
        <f>#REF! /#REF! * 100</f>
        <v>#REF!</v>
      </c>
      <c r="D56"/>
    </row>
    <row r="57" spans="1:4" x14ac:dyDescent="0.25">
      <c r="A57" s="1">
        <v>45635</v>
      </c>
      <c r="B57">
        <v>2660.395</v>
      </c>
      <c r="C57" s="19" t="e">
        <f>#REF! /#REF! * 100</f>
        <v>#REF!</v>
      </c>
      <c r="D57"/>
    </row>
    <row r="58" spans="1:4" x14ac:dyDescent="0.25">
      <c r="A58" s="1">
        <v>45636</v>
      </c>
      <c r="B58">
        <v>2693.9450000000002</v>
      </c>
      <c r="C58" s="19" t="e">
        <f>#REF! /#REF! * 100</f>
        <v>#REF!</v>
      </c>
      <c r="D58"/>
    </row>
    <row r="59" spans="1:4" x14ac:dyDescent="0.25">
      <c r="A59" s="1">
        <v>45637</v>
      </c>
      <c r="B59">
        <v>2718.13</v>
      </c>
      <c r="C59" s="19" t="e">
        <f>#REF! /#REF! * 100</f>
        <v>#REF!</v>
      </c>
      <c r="D59"/>
    </row>
    <row r="60" spans="1:4" x14ac:dyDescent="0.25">
      <c r="A60" s="1">
        <v>45638</v>
      </c>
      <c r="B60">
        <v>2680.8649999999998</v>
      </c>
      <c r="C60" s="19" t="e">
        <f>#REF! /#REF! * 100</f>
        <v>#REF!</v>
      </c>
      <c r="D60"/>
    </row>
    <row r="61" spans="1:4" x14ac:dyDescent="0.25">
      <c r="A61" s="1">
        <v>45639</v>
      </c>
      <c r="B61">
        <v>2647.72</v>
      </c>
      <c r="C61" s="19" t="e">
        <f>#REF! /#REF! * 100</f>
        <v>#REF!</v>
      </c>
      <c r="D61"/>
    </row>
    <row r="62" spans="1:4" x14ac:dyDescent="0.25">
      <c r="A62" s="1">
        <v>45642</v>
      </c>
      <c r="B62">
        <v>2652.7249999999999</v>
      </c>
      <c r="C62" s="19" t="e">
        <f>#REF! /#REF! * 100</f>
        <v>#REF!</v>
      </c>
      <c r="D62"/>
    </row>
    <row r="63" spans="1:4" x14ac:dyDescent="0.25">
      <c r="A63" s="1">
        <v>45643</v>
      </c>
      <c r="B63">
        <v>2646.63</v>
      </c>
      <c r="C63" s="19" t="e">
        <f>#REF! /#REF! * 100</f>
        <v>#REF!</v>
      </c>
      <c r="D63"/>
    </row>
    <row r="64" spans="1:4" x14ac:dyDescent="0.25">
      <c r="A64" s="1">
        <v>45644</v>
      </c>
      <c r="B64">
        <v>2585.34</v>
      </c>
      <c r="C64" s="19" t="e">
        <f>#REF! /#REF! * 100</f>
        <v>#REF!</v>
      </c>
      <c r="D64"/>
    </row>
    <row r="65" spans="1:4" x14ac:dyDescent="0.25">
      <c r="A65" s="1">
        <v>45645</v>
      </c>
      <c r="B65">
        <v>2594.2849999999999</v>
      </c>
      <c r="C65" s="19" t="e">
        <f>#REF! /#REF! * 100</f>
        <v>#REF!</v>
      </c>
      <c r="D65"/>
    </row>
    <row r="66" spans="1:4" x14ac:dyDescent="0.25">
      <c r="A66" s="1">
        <v>45646</v>
      </c>
      <c r="B66">
        <v>2623.09</v>
      </c>
      <c r="C66" s="19" t="e">
        <f>#REF! /#REF! * 100</f>
        <v>#REF!</v>
      </c>
      <c r="D66"/>
    </row>
    <row r="67" spans="1:4" x14ac:dyDescent="0.25">
      <c r="A67" s="1">
        <v>45649</v>
      </c>
      <c r="B67">
        <v>2612.9450000000002</v>
      </c>
      <c r="C67" s="19" t="e">
        <f>#REF! /#REF! * 100</f>
        <v>#REF!</v>
      </c>
      <c r="D67"/>
    </row>
    <row r="68" spans="1:4" x14ac:dyDescent="0.25">
      <c r="A68" s="1">
        <v>45650</v>
      </c>
      <c r="B68">
        <v>2616.1799999999998</v>
      </c>
      <c r="C68" s="19" t="e">
        <f>#REF! /#REF! * 100</f>
        <v>#REF!</v>
      </c>
      <c r="D68"/>
    </row>
    <row r="69" spans="1:4" x14ac:dyDescent="0.25">
      <c r="A69" s="1">
        <v>45652</v>
      </c>
      <c r="B69">
        <v>2633.7950000000001</v>
      </c>
      <c r="C69" s="19" t="e">
        <f>#REF! /#REF! * 100</f>
        <v>#REF!</v>
      </c>
      <c r="D69"/>
    </row>
    <row r="70" spans="1:4" x14ac:dyDescent="0.25">
      <c r="A70" s="1">
        <v>45653</v>
      </c>
      <c r="B70">
        <v>2615.5549999999998</v>
      </c>
      <c r="C70" s="19" t="e">
        <f>#REF! /#REF! * 100</f>
        <v>#REF!</v>
      </c>
      <c r="D70"/>
    </row>
    <row r="71" spans="1:4" x14ac:dyDescent="0.25">
      <c r="A71" s="1">
        <v>45656</v>
      </c>
      <c r="B71">
        <v>2605.9650000000001</v>
      </c>
      <c r="C71" s="19" t="e">
        <f>#REF! /#REF! * 100</f>
        <v>#REF!</v>
      </c>
      <c r="D71"/>
    </row>
    <row r="72" spans="1:4" x14ac:dyDescent="0.25">
      <c r="A72" s="1">
        <v>45657</v>
      </c>
      <c r="B72">
        <v>2624.585</v>
      </c>
      <c r="C72" s="19" t="e">
        <f>#REF! /#REF! * 100</f>
        <v>#REF!</v>
      </c>
      <c r="D72"/>
    </row>
    <row r="73" spans="1:4" x14ac:dyDescent="0.25">
      <c r="A73" s="1">
        <v>45659</v>
      </c>
      <c r="B73">
        <v>2658.01</v>
      </c>
      <c r="C73" s="19" t="e">
        <f>#REF! /#REF! * 100</f>
        <v>#REF!</v>
      </c>
      <c r="D73"/>
    </row>
    <row r="74" spans="1:4" x14ac:dyDescent="0.25">
      <c r="A74" s="1">
        <v>45660</v>
      </c>
      <c r="B74">
        <v>2638.26</v>
      </c>
      <c r="C74" s="19" t="e">
        <f>#REF! /#REF! * 100</f>
        <v>#REF!</v>
      </c>
      <c r="D74"/>
    </row>
    <row r="75" spans="1:4" x14ac:dyDescent="0.25">
      <c r="A75" s="1">
        <v>45663</v>
      </c>
      <c r="B75">
        <v>2636.085</v>
      </c>
      <c r="C75" s="19" t="e">
        <f>#REF! /#REF! * 100</f>
        <v>#REF!</v>
      </c>
      <c r="D75"/>
    </row>
    <row r="76" spans="1:4" x14ac:dyDescent="0.25">
      <c r="A76" s="1">
        <v>45664</v>
      </c>
      <c r="B76">
        <v>2648.7350000000001</v>
      </c>
      <c r="C76" s="19" t="e">
        <f>#REF! /#REF! * 100</f>
        <v>#REF!</v>
      </c>
      <c r="D76"/>
    </row>
    <row r="77" spans="1:4" x14ac:dyDescent="0.25">
      <c r="A77" s="1">
        <v>45665</v>
      </c>
      <c r="B77">
        <v>2662.1</v>
      </c>
      <c r="C77" s="19" t="e">
        <f>#REF! /#REF! * 100</f>
        <v>#REF!</v>
      </c>
      <c r="D77"/>
    </row>
    <row r="78" spans="1:4" x14ac:dyDescent="0.25">
      <c r="A78" s="1">
        <v>45666</v>
      </c>
      <c r="B78">
        <v>2670.36</v>
      </c>
      <c r="C78" s="19" t="e">
        <f>#REF! /#REF! * 100</f>
        <v>#REF!</v>
      </c>
      <c r="D78"/>
    </row>
    <row r="79" spans="1:4" x14ac:dyDescent="0.25">
      <c r="A79" s="1">
        <v>45667</v>
      </c>
      <c r="B79">
        <v>2690.62</v>
      </c>
      <c r="C79" s="19" t="e">
        <f>#REF! /#REF! * 100</f>
        <v>#REF!</v>
      </c>
      <c r="D79"/>
    </row>
    <row r="80" spans="1:4" x14ac:dyDescent="0.25">
      <c r="A80" s="1">
        <v>45670</v>
      </c>
      <c r="B80">
        <v>2663.0450000000001</v>
      </c>
      <c r="C80" s="19" t="e">
        <f>#REF! /#REF! * 100</f>
        <v>#REF!</v>
      </c>
      <c r="D80"/>
    </row>
    <row r="81" spans="1:4" x14ac:dyDescent="0.25">
      <c r="A81" s="1">
        <v>45671</v>
      </c>
      <c r="B81">
        <v>2677.36</v>
      </c>
      <c r="C81" s="19" t="e">
        <f>#REF! /#REF! * 100</f>
        <v>#REF!</v>
      </c>
      <c r="D81"/>
    </row>
    <row r="82" spans="1:4" x14ac:dyDescent="0.25">
      <c r="A82" s="1">
        <v>45672</v>
      </c>
      <c r="B82">
        <v>2696.5250000000001</v>
      </c>
      <c r="C82" s="19" t="e">
        <f>#REF! /#REF! * 100</f>
        <v>#REF!</v>
      </c>
      <c r="D82"/>
    </row>
    <row r="83" spans="1:4" x14ac:dyDescent="0.25">
      <c r="A83" s="1">
        <v>45673</v>
      </c>
      <c r="B83">
        <v>2714.6849999999999</v>
      </c>
      <c r="C83" s="19" t="e">
        <f>#REF! /#REF! * 100</f>
        <v>#REF!</v>
      </c>
      <c r="D83"/>
    </row>
    <row r="84" spans="1:4" x14ac:dyDescent="0.25">
      <c r="A84" s="1">
        <v>45674</v>
      </c>
      <c r="B84">
        <v>2700.8649999999998</v>
      </c>
      <c r="C84" s="19" t="e">
        <f>#REF! /#REF! * 100</f>
        <v>#REF!</v>
      </c>
      <c r="D84"/>
    </row>
    <row r="85" spans="1:4" x14ac:dyDescent="0.25">
      <c r="A85" s="1">
        <v>45677</v>
      </c>
      <c r="B85">
        <v>2706.4250000000002</v>
      </c>
      <c r="C85" s="19" t="e">
        <f>#REF! /#REF! * 100</f>
        <v>#REF!</v>
      </c>
      <c r="D85"/>
    </row>
    <row r="86" spans="1:4" x14ac:dyDescent="0.25">
      <c r="A86" s="1">
        <v>45678</v>
      </c>
      <c r="B86">
        <v>2744.81</v>
      </c>
      <c r="C86" s="19" t="e">
        <f>#REF! /#REF! * 100</f>
        <v>#REF!</v>
      </c>
      <c r="D86"/>
    </row>
    <row r="87" spans="1:4" x14ac:dyDescent="0.25">
      <c r="A87" s="1">
        <v>45679</v>
      </c>
      <c r="B87">
        <v>2756.3049999999998</v>
      </c>
      <c r="C87" s="19" t="e">
        <f>#REF! /#REF! * 100</f>
        <v>#REF!</v>
      </c>
      <c r="D87"/>
    </row>
    <row r="88" spans="1:4" x14ac:dyDescent="0.25">
      <c r="A88" s="1">
        <v>45680</v>
      </c>
      <c r="B88">
        <v>2754.8850000000002</v>
      </c>
      <c r="C88" s="19" t="e">
        <f>#REF! /#REF! * 100</f>
        <v>#REF!</v>
      </c>
      <c r="D88"/>
    </row>
    <row r="89" spans="1:4" x14ac:dyDescent="0.25">
      <c r="A89" s="1">
        <v>45681</v>
      </c>
      <c r="B89">
        <v>2771.105</v>
      </c>
      <c r="C89" s="19" t="e">
        <f>#REF! /#REF! * 100</f>
        <v>#REF!</v>
      </c>
      <c r="D89"/>
    </row>
    <row r="90" spans="1:4" x14ac:dyDescent="0.25">
      <c r="A90" s="1">
        <v>45684</v>
      </c>
      <c r="B90">
        <v>2740.93</v>
      </c>
      <c r="C90" s="19" t="e">
        <f>#REF! /#REF! * 100</f>
        <v>#REF!</v>
      </c>
      <c r="D90"/>
    </row>
    <row r="91" spans="1:4" x14ac:dyDescent="0.25">
      <c r="A91" s="1">
        <v>45685</v>
      </c>
      <c r="B91">
        <v>2763.89</v>
      </c>
      <c r="C91" s="19" t="e">
        <f>#REF! /#REF! * 100</f>
        <v>#REF!</v>
      </c>
      <c r="D91"/>
    </row>
    <row r="92" spans="1:4" x14ac:dyDescent="0.25">
      <c r="A92" s="1">
        <v>45686</v>
      </c>
      <c r="B92">
        <v>2759.62</v>
      </c>
      <c r="C92" s="19" t="e">
        <f>#REF! /#REF! * 100</f>
        <v>#REF!</v>
      </c>
      <c r="D92"/>
    </row>
    <row r="93" spans="1:4" x14ac:dyDescent="0.25">
      <c r="A93" s="1">
        <v>45687</v>
      </c>
      <c r="B93">
        <v>2794.1950000000002</v>
      </c>
      <c r="C93" s="19" t="e">
        <f>#REF! /#REF! * 100</f>
        <v>#REF!</v>
      </c>
      <c r="D93"/>
    </row>
    <row r="94" spans="1:4" x14ac:dyDescent="0.25">
      <c r="A94" s="1">
        <v>45688</v>
      </c>
      <c r="B94">
        <v>2801.28</v>
      </c>
      <c r="C94" s="19" t="e">
        <f>#REF! /#REF! * 100</f>
        <v>#REF!</v>
      </c>
      <c r="D94"/>
    </row>
    <row r="95" spans="1:4" x14ac:dyDescent="0.25">
      <c r="A95" s="1">
        <v>45691</v>
      </c>
      <c r="B95">
        <v>2815</v>
      </c>
      <c r="C95" s="19" t="e">
        <f>#REF! /#REF! * 100</f>
        <v>#REF!</v>
      </c>
      <c r="D95"/>
    </row>
    <row r="96" spans="1:4" x14ac:dyDescent="0.25">
      <c r="A96" s="1">
        <v>45692</v>
      </c>
      <c r="B96">
        <v>2842.58</v>
      </c>
      <c r="C96" s="19" t="e">
        <f>#REF! /#REF! * 100</f>
        <v>#REF!</v>
      </c>
      <c r="D96"/>
    </row>
    <row r="97" spans="1:4" x14ac:dyDescent="0.25">
      <c r="A97" s="1">
        <v>45693</v>
      </c>
      <c r="B97">
        <v>2866.67</v>
      </c>
      <c r="C97" s="19" t="e">
        <f>#REF! /#REF! * 100</f>
        <v>#REF!</v>
      </c>
      <c r="D97"/>
    </row>
    <row r="98" spans="1:4" x14ac:dyDescent="0.25">
      <c r="A98" s="1">
        <v>45694</v>
      </c>
      <c r="B98">
        <v>2856.0349999999999</v>
      </c>
      <c r="C98" s="19" t="e">
        <f>#REF! /#REF! * 100</f>
        <v>#REF!</v>
      </c>
      <c r="D98"/>
    </row>
    <row r="99" spans="1:4" x14ac:dyDescent="0.25">
      <c r="A99" s="1">
        <v>45695</v>
      </c>
      <c r="B99">
        <v>2860.6550000000002</v>
      </c>
      <c r="C99" s="19" t="e">
        <f>#REF! /#REF! * 100</f>
        <v>#REF!</v>
      </c>
      <c r="D99"/>
    </row>
    <row r="100" spans="1:4" x14ac:dyDescent="0.25">
      <c r="A100" s="1">
        <v>45698</v>
      </c>
      <c r="B100">
        <v>2908.0450000000001</v>
      </c>
      <c r="C100" s="19" t="e">
        <f>#REF! /#REF! * 100</f>
        <v>#REF!</v>
      </c>
      <c r="D100"/>
    </row>
    <row r="101" spans="1:4" x14ac:dyDescent="0.25">
      <c r="A101" s="1">
        <v>45699</v>
      </c>
      <c r="B101">
        <v>2897.58</v>
      </c>
      <c r="C101" s="19" t="e">
        <f>#REF! /#REF! * 100</f>
        <v>#REF!</v>
      </c>
      <c r="D101"/>
    </row>
    <row r="102" spans="1:4" x14ac:dyDescent="0.25">
      <c r="A102" s="1">
        <v>45700</v>
      </c>
      <c r="B102">
        <v>2903.91</v>
      </c>
      <c r="C102" s="19" t="e">
        <f>#REF! /#REF! * 100</f>
        <v>#REF!</v>
      </c>
      <c r="D102"/>
    </row>
    <row r="103" spans="1:4" x14ac:dyDescent="0.25">
      <c r="A103" s="1">
        <v>45701</v>
      </c>
      <c r="B103">
        <v>2928.14</v>
      </c>
      <c r="C103" s="19" t="e">
        <f>#REF! /#REF! * 100</f>
        <v>#REF!</v>
      </c>
      <c r="D103"/>
    </row>
    <row r="104" spans="1:4" x14ac:dyDescent="0.25">
      <c r="A104" s="1">
        <v>45702</v>
      </c>
      <c r="B104">
        <v>2885.16</v>
      </c>
      <c r="C104" s="19" t="e">
        <f>#REF! /#REF! * 100</f>
        <v>#REF!</v>
      </c>
      <c r="D104"/>
    </row>
    <row r="105" spans="1:4" x14ac:dyDescent="0.25">
      <c r="A105" s="1">
        <v>45705</v>
      </c>
      <c r="B105">
        <v>2899.2649999999999</v>
      </c>
      <c r="C105" s="19" t="e">
        <f>#REF! /#REF! * 100</f>
        <v>#REF!</v>
      </c>
      <c r="D105"/>
    </row>
    <row r="106" spans="1:4" x14ac:dyDescent="0.25">
      <c r="A106" s="1">
        <v>45706</v>
      </c>
      <c r="B106">
        <v>2935.29</v>
      </c>
      <c r="C106" s="19" t="e">
        <f>#REF! /#REF! * 100</f>
        <v>#REF!</v>
      </c>
      <c r="D106"/>
    </row>
    <row r="107" spans="1:4" x14ac:dyDescent="0.25">
      <c r="A107" s="1">
        <v>45707</v>
      </c>
      <c r="B107">
        <v>2932.94</v>
      </c>
      <c r="C107" s="19" t="e">
        <f>#REF! /#REF! * 100</f>
        <v>#REF!</v>
      </c>
      <c r="D107"/>
    </row>
    <row r="108" spans="1:4" x14ac:dyDescent="0.25">
      <c r="A108" s="1">
        <v>45708</v>
      </c>
      <c r="B108">
        <v>2939.6750000000002</v>
      </c>
      <c r="C108" s="19" t="e">
        <f>#REF! /#REF! * 100</f>
        <v>#REF!</v>
      </c>
      <c r="D108"/>
    </row>
    <row r="109" spans="1:4" x14ac:dyDescent="0.25">
      <c r="A109" s="1">
        <v>45709</v>
      </c>
      <c r="B109">
        <v>2934.92</v>
      </c>
      <c r="C109" s="19" t="e">
        <f>#REF! /#REF! * 100</f>
        <v>#REF!</v>
      </c>
      <c r="D109"/>
    </row>
    <row r="110" spans="1:4" x14ac:dyDescent="0.25">
      <c r="A110" s="1">
        <v>45712</v>
      </c>
      <c r="B110">
        <v>2952.76</v>
      </c>
      <c r="C110" s="19" t="e">
        <f>#REF! /#REF! * 100</f>
        <v>#REF!</v>
      </c>
      <c r="D110"/>
    </row>
    <row r="111" spans="1:4" x14ac:dyDescent="0.25">
      <c r="A111" s="1">
        <v>45713</v>
      </c>
      <c r="B111">
        <v>2914.9949999999999</v>
      </c>
      <c r="C111" s="19" t="e">
        <f>#REF! /#REF! * 100</f>
        <v>#REF!</v>
      </c>
      <c r="D111"/>
    </row>
    <row r="112" spans="1:4" x14ac:dyDescent="0.25">
      <c r="A112" s="1">
        <v>45714</v>
      </c>
      <c r="B112">
        <v>2916.38</v>
      </c>
      <c r="C112" s="19" t="e">
        <f>#REF! /#REF! * 100</f>
        <v>#REF!</v>
      </c>
      <c r="D112"/>
    </row>
    <row r="113" spans="1:4" x14ac:dyDescent="0.25">
      <c r="A113" s="1">
        <v>45715</v>
      </c>
      <c r="B113">
        <v>2877.07</v>
      </c>
      <c r="C113" s="19" t="e">
        <f>#REF! /#REF! * 100</f>
        <v>#REF!</v>
      </c>
      <c r="D113"/>
    </row>
    <row r="114" spans="1:4" x14ac:dyDescent="0.25">
      <c r="A114" s="1">
        <v>45716</v>
      </c>
      <c r="B114">
        <v>2854.9450000000002</v>
      </c>
      <c r="C114" s="19" t="e">
        <f>#REF! /#REF! * 100</f>
        <v>#REF!</v>
      </c>
      <c r="D114"/>
    </row>
    <row r="115" spans="1:4" x14ac:dyDescent="0.25">
      <c r="A115" s="1">
        <v>45719</v>
      </c>
      <c r="B115">
        <v>2892.82</v>
      </c>
      <c r="C115" s="19" t="e">
        <f>#REF! /#REF! * 100</f>
        <v>#REF!</v>
      </c>
      <c r="D115"/>
    </row>
    <row r="116" spans="1:4" x14ac:dyDescent="0.25">
      <c r="A116" s="1">
        <v>45720</v>
      </c>
      <c r="B116">
        <v>2917.99</v>
      </c>
      <c r="C116" s="19" t="e">
        <f>#REF! /#REF! * 100</f>
        <v>#REF!</v>
      </c>
      <c r="D116"/>
    </row>
    <row r="117" spans="1:4" x14ac:dyDescent="0.25">
      <c r="A117" s="1">
        <v>45721</v>
      </c>
      <c r="B117">
        <v>2919.17</v>
      </c>
      <c r="C117" s="19" t="e">
        <f>#REF! /#REF! * 100</f>
        <v>#REF!</v>
      </c>
      <c r="D117"/>
    </row>
    <row r="118" spans="1:4" x14ac:dyDescent="0.25">
      <c r="A118" s="1">
        <v>45722</v>
      </c>
      <c r="B118">
        <v>2911.14</v>
      </c>
      <c r="C118" s="19" t="e">
        <f>#REF! /#REF! * 100</f>
        <v>#REF!</v>
      </c>
      <c r="D118"/>
    </row>
    <row r="119" spans="1:4" x14ac:dyDescent="0.25">
      <c r="A119" s="1">
        <v>45723</v>
      </c>
      <c r="B119">
        <v>2909.36</v>
      </c>
      <c r="C119" s="19" t="e">
        <f>#REF! /#REF! * 100</f>
        <v>#REF!</v>
      </c>
      <c r="D119"/>
    </row>
    <row r="120" spans="1:4" x14ac:dyDescent="0.25">
      <c r="A120" s="1">
        <v>45726</v>
      </c>
      <c r="B120">
        <v>2884.98</v>
      </c>
      <c r="C120" s="19" t="e">
        <f>#REF! /#REF! * 100</f>
        <v>#REF!</v>
      </c>
      <c r="D120"/>
    </row>
    <row r="121" spans="1:4" x14ac:dyDescent="0.25">
      <c r="A121" s="1">
        <v>45727</v>
      </c>
      <c r="B121">
        <v>2917.51</v>
      </c>
      <c r="C121" s="19" t="e">
        <f>#REF! /#REF! * 100</f>
        <v>#REF!</v>
      </c>
      <c r="D121"/>
    </row>
    <row r="122" spans="1:4" x14ac:dyDescent="0.25">
      <c r="A122" s="1">
        <v>45728</v>
      </c>
      <c r="B122">
        <v>2938.16</v>
      </c>
      <c r="C122" s="19" t="e">
        <f>#REF! /#REF! * 100</f>
        <v>#REF!</v>
      </c>
      <c r="D122"/>
    </row>
    <row r="123" spans="1:4" x14ac:dyDescent="0.25">
      <c r="A123" s="1">
        <v>45729</v>
      </c>
      <c r="B123">
        <v>2987.3249999999998</v>
      </c>
      <c r="C123" s="19" t="e">
        <f>#REF! /#REF! * 100</f>
        <v>#REF!</v>
      </c>
      <c r="D123"/>
    </row>
    <row r="124" spans="1:4" x14ac:dyDescent="0.25">
      <c r="A124" s="1">
        <v>45730</v>
      </c>
      <c r="B124">
        <v>2985.0450000000001</v>
      </c>
      <c r="C124" s="19" t="e">
        <f>#REF! /#REF! * 100</f>
        <v>#REF!</v>
      </c>
      <c r="D124"/>
    </row>
    <row r="125" spans="1:4" x14ac:dyDescent="0.25">
      <c r="A125" s="1">
        <v>45733</v>
      </c>
      <c r="B125">
        <v>3000.2849999999999</v>
      </c>
      <c r="C125" s="19" t="e">
        <f>#REF! /#REF! * 100</f>
        <v>#REF!</v>
      </c>
      <c r="D125"/>
    </row>
    <row r="126" spans="1:4" x14ac:dyDescent="0.25">
      <c r="A126" s="1">
        <v>45734</v>
      </c>
      <c r="B126">
        <v>3034.55</v>
      </c>
      <c r="C126" s="19" t="e">
        <f>#REF! /#REF! * 100</f>
        <v>#REF!</v>
      </c>
      <c r="D126"/>
    </row>
    <row r="127" spans="1:4" x14ac:dyDescent="0.25">
      <c r="A127" s="1">
        <v>45735</v>
      </c>
      <c r="B127">
        <v>3050.21</v>
      </c>
      <c r="C127" s="19" t="e">
        <f>#REF! /#REF! * 100</f>
        <v>#REF!</v>
      </c>
      <c r="D127"/>
    </row>
    <row r="128" spans="1:4" x14ac:dyDescent="0.25">
      <c r="A128" s="1">
        <v>45736</v>
      </c>
      <c r="B128">
        <v>3045.81</v>
      </c>
      <c r="C128" s="19" t="e">
        <f>#REF! /#REF! * 100</f>
        <v>#REF!</v>
      </c>
      <c r="D128"/>
    </row>
    <row r="129" spans="1:4" x14ac:dyDescent="0.25">
      <c r="A129" s="1">
        <v>45737</v>
      </c>
      <c r="B129">
        <v>3023.84</v>
      </c>
      <c r="C129" s="19" t="e">
        <f>#REF! /#REF! * 100</f>
        <v>#REF!</v>
      </c>
      <c r="D129"/>
    </row>
    <row r="130" spans="1:4" x14ac:dyDescent="0.25">
      <c r="A130" s="1">
        <v>45740</v>
      </c>
      <c r="B130">
        <v>3011.56</v>
      </c>
      <c r="C130" s="19" t="e">
        <f>#REF! /#REF! * 100</f>
        <v>#REF!</v>
      </c>
      <c r="D130"/>
    </row>
    <row r="131" spans="1:4" x14ac:dyDescent="0.25">
      <c r="A131" s="1">
        <v>45741</v>
      </c>
      <c r="B131">
        <v>3021.42</v>
      </c>
      <c r="C131" s="19" t="e">
        <f>#REF! /#REF! * 100</f>
        <v>#REF!</v>
      </c>
      <c r="D131"/>
    </row>
    <row r="132" spans="1:4" x14ac:dyDescent="0.25">
      <c r="A132" s="1">
        <v>45742</v>
      </c>
      <c r="B132">
        <v>3019.32</v>
      </c>
      <c r="C132" s="19" t="e">
        <f>#REF! /#REF! * 100</f>
        <v>#REF!</v>
      </c>
      <c r="D132"/>
    </row>
    <row r="133" spans="1:4" x14ac:dyDescent="0.25">
      <c r="A133" s="1">
        <v>45743</v>
      </c>
      <c r="B133">
        <v>3055.22</v>
      </c>
      <c r="C133" s="19" t="e">
        <f>#REF! /#REF! * 100</f>
        <v>#REF!</v>
      </c>
      <c r="D133"/>
    </row>
    <row r="134" spans="1:4" x14ac:dyDescent="0.25">
      <c r="A134" s="1">
        <v>45744</v>
      </c>
      <c r="B134">
        <v>3085.25</v>
      </c>
      <c r="C134" s="19" t="e">
        <f>#REF! /#REF! * 100</f>
        <v>#REF!</v>
      </c>
      <c r="D134"/>
    </row>
    <row r="135" spans="1:4" x14ac:dyDescent="0.25">
      <c r="A135" s="1">
        <v>45747</v>
      </c>
      <c r="B135">
        <v>3123.2750000000001</v>
      </c>
      <c r="C135" s="19" t="e">
        <f>#REF! /#REF! * 100</f>
        <v>#REF!</v>
      </c>
      <c r="D135"/>
    </row>
    <row r="136" spans="1:4" x14ac:dyDescent="0.25">
      <c r="A136" s="1">
        <v>45748</v>
      </c>
      <c r="B136">
        <v>3114.36</v>
      </c>
      <c r="C136" s="19" t="e">
        <f>#REF! /#REF! * 100</f>
        <v>#REF!</v>
      </c>
      <c r="D136"/>
    </row>
    <row r="137" spans="1:4" x14ac:dyDescent="0.25">
      <c r="A137" s="1">
        <v>45749</v>
      </c>
      <c r="B137">
        <v>3135.5650000000001</v>
      </c>
      <c r="C137" s="19" t="e">
        <f>#REF! /#REF! * 100</f>
        <v>#REF!</v>
      </c>
      <c r="D137"/>
    </row>
    <row r="138" spans="1:4" x14ac:dyDescent="0.25">
      <c r="A138" s="1">
        <v>45750</v>
      </c>
      <c r="B138">
        <v>3114.7350000000001</v>
      </c>
      <c r="C138" s="19" t="e">
        <f>#REF! /#REF! * 100</f>
        <v>#REF!</v>
      </c>
      <c r="D138"/>
    </row>
    <row r="139" spans="1:4" x14ac:dyDescent="0.25">
      <c r="A139" s="1">
        <v>45751</v>
      </c>
      <c r="B139">
        <v>3036.3850000000002</v>
      </c>
      <c r="C139" s="19" t="e">
        <f>#REF! /#REF! * 100</f>
        <v>#REF!</v>
      </c>
      <c r="D139"/>
    </row>
    <row r="140" spans="1:4" x14ac:dyDescent="0.25">
      <c r="A140" s="1">
        <v>45754</v>
      </c>
      <c r="B140">
        <v>2983.2350000000001</v>
      </c>
      <c r="C140" s="19" t="e">
        <f>#REF! /#REF! * 100</f>
        <v>#REF!</v>
      </c>
      <c r="D140"/>
    </row>
    <row r="141" spans="1:4" x14ac:dyDescent="0.25">
      <c r="A141" s="1">
        <v>45755</v>
      </c>
      <c r="B141">
        <v>2982.835</v>
      </c>
      <c r="C141" s="19" t="e">
        <f>#REF! /#REF! * 100</f>
        <v>#REF!</v>
      </c>
      <c r="D141"/>
    </row>
    <row r="142" spans="1:4" x14ac:dyDescent="0.25">
      <c r="A142" s="1">
        <v>45756</v>
      </c>
      <c r="B142">
        <v>3082.94</v>
      </c>
      <c r="C142" s="19" t="e">
        <f>#REF! /#REF! * 100</f>
        <v>#REF!</v>
      </c>
      <c r="D142"/>
    </row>
    <row r="143" spans="1:4" x14ac:dyDescent="0.25">
      <c r="A143" s="1">
        <v>45757</v>
      </c>
      <c r="B143">
        <v>3175.605</v>
      </c>
      <c r="C143" s="19" t="e">
        <f>#REF! /#REF! * 100</f>
        <v>#REF!</v>
      </c>
      <c r="D143"/>
    </row>
    <row r="144" spans="1:4" x14ac:dyDescent="0.25">
      <c r="A144" s="1">
        <v>45758</v>
      </c>
      <c r="B144">
        <v>3230.98</v>
      </c>
      <c r="C144" s="19" t="e">
        <f>#REF! /#REF! * 100</f>
        <v>#REF!</v>
      </c>
      <c r="D144"/>
    </row>
    <row r="145" spans="1:4" x14ac:dyDescent="0.25">
      <c r="A145" s="1">
        <v>45761</v>
      </c>
      <c r="B145">
        <v>3210.7049999999999</v>
      </c>
      <c r="C145" s="19" t="e">
        <f>#REF! /#REF! * 100</f>
        <v>#REF!</v>
      </c>
      <c r="D145"/>
    </row>
    <row r="146" spans="1:4" x14ac:dyDescent="0.25">
      <c r="A146" s="1">
        <v>45762</v>
      </c>
      <c r="B146">
        <v>3230.0650000000001</v>
      </c>
      <c r="C146" s="19" t="e">
        <f>#REF! /#REF! * 100</f>
        <v>#REF!</v>
      </c>
      <c r="D146"/>
    </row>
    <row r="147" spans="1:4" x14ac:dyDescent="0.25">
      <c r="A147" s="1">
        <v>45763</v>
      </c>
      <c r="B147">
        <v>3343.0549999999998</v>
      </c>
      <c r="C147" s="19" t="e">
        <f>#REF! /#REF! * 100</f>
        <v>#REF!</v>
      </c>
      <c r="D147"/>
    </row>
    <row r="148" spans="1:4" x14ac:dyDescent="0.25">
      <c r="A148" s="1">
        <v>45764</v>
      </c>
      <c r="B148">
        <v>3327.3649999999998</v>
      </c>
      <c r="C148" s="19" t="e">
        <f>#REF! /#REF! * 100</f>
        <v>#REF!</v>
      </c>
      <c r="D148"/>
    </row>
    <row r="149" spans="1:4" x14ac:dyDescent="0.25">
      <c r="A149" s="1">
        <v>45768</v>
      </c>
      <c r="B149">
        <v>3424.4050000000002</v>
      </c>
      <c r="C149" s="19" t="e">
        <f>#REF! /#REF! * 100</f>
        <v>#REF!</v>
      </c>
      <c r="D149"/>
    </row>
    <row r="150" spans="1:4" x14ac:dyDescent="0.25">
      <c r="A150" s="1">
        <v>45769</v>
      </c>
      <c r="B150">
        <v>3381.16</v>
      </c>
      <c r="C150" s="19" t="e">
        <f>#REF! /#REF! * 100</f>
        <v>#REF!</v>
      </c>
      <c r="D150"/>
    </row>
    <row r="151" spans="1:4" x14ac:dyDescent="0.25">
      <c r="A151" s="1">
        <v>45770</v>
      </c>
      <c r="B151">
        <v>3288.33</v>
      </c>
      <c r="C151" s="19" t="e">
        <f>#REF! /#REF! * 100</f>
        <v>#REF!</v>
      </c>
      <c r="D151"/>
    </row>
    <row r="152" spans="1:4" x14ac:dyDescent="0.25">
      <c r="A152" s="1">
        <v>45771</v>
      </c>
      <c r="B152">
        <v>3349.5949999999998</v>
      </c>
      <c r="C152" s="19" t="e">
        <f>#REF! /#REF! * 100</f>
        <v>#REF!</v>
      </c>
      <c r="D152"/>
    </row>
    <row r="153" spans="1:4" x14ac:dyDescent="0.25">
      <c r="A153" s="1">
        <v>45772</v>
      </c>
      <c r="B153">
        <v>3304.9850000000001</v>
      </c>
      <c r="C153" s="19" t="e">
        <f>#REF! /#REF! * 100</f>
        <v>#REF!</v>
      </c>
      <c r="D153"/>
    </row>
    <row r="154" spans="1:4" x14ac:dyDescent="0.25">
      <c r="A154" s="1">
        <v>45775</v>
      </c>
      <c r="B154">
        <v>3343.8850000000002</v>
      </c>
      <c r="C154" s="19" t="e">
        <f>#REF! /#REF! * 100</f>
        <v>#REF!</v>
      </c>
      <c r="D154"/>
    </row>
    <row r="155" spans="1:4" x14ac:dyDescent="0.25">
      <c r="A155" s="1">
        <v>45776</v>
      </c>
      <c r="B155">
        <v>3317.2449999999999</v>
      </c>
      <c r="C155" s="19" t="e">
        <f>#REF! /#REF! * 100</f>
        <v>#REF!</v>
      </c>
      <c r="D155"/>
    </row>
    <row r="156" spans="1:4" x14ac:dyDescent="0.25">
      <c r="A156" s="1">
        <v>45777</v>
      </c>
      <c r="B156">
        <v>3288.4</v>
      </c>
      <c r="C156" s="19" t="e">
        <f>#REF! /#REF! * 100</f>
        <v>#REF!</v>
      </c>
      <c r="D156"/>
    </row>
    <row r="157" spans="1:4" x14ac:dyDescent="0.25">
      <c r="A157" s="1">
        <v>45778</v>
      </c>
      <c r="B157">
        <v>3238.95</v>
      </c>
      <c r="C157" s="19" t="e">
        <f>#REF! /#REF! * 100</f>
        <v>#REF!</v>
      </c>
      <c r="D157"/>
    </row>
    <row r="158" spans="1:4" x14ac:dyDescent="0.25">
      <c r="A158" s="1">
        <v>45779</v>
      </c>
      <c r="B158">
        <v>3233.67</v>
      </c>
      <c r="C158" s="19" t="e">
        <f>#REF! /#REF! * 100</f>
        <v>#REF!</v>
      </c>
      <c r="D158"/>
    </row>
    <row r="159" spans="1:4" x14ac:dyDescent="0.25">
      <c r="A159" s="1">
        <v>45782</v>
      </c>
      <c r="B159">
        <v>3333.915</v>
      </c>
      <c r="C159" s="19" t="e">
        <f>#REF! /#REF! * 100</f>
        <v>#REF!</v>
      </c>
      <c r="D159"/>
    </row>
    <row r="160" spans="1:4" x14ac:dyDescent="0.25">
      <c r="A160" s="1">
        <v>45783</v>
      </c>
      <c r="B160">
        <v>3431.7649999999999</v>
      </c>
      <c r="C160" s="19" t="e">
        <f>#REF! /#REF! * 100</f>
        <v>#REF!</v>
      </c>
      <c r="D160"/>
    </row>
    <row r="161" spans="1:4" x14ac:dyDescent="0.25">
      <c r="A161" s="1">
        <v>45784</v>
      </c>
      <c r="B161">
        <v>3364.4850000000001</v>
      </c>
      <c r="C161" s="19" t="e">
        <f>#REF! /#REF! * 100</f>
        <v>#REF!</v>
      </c>
      <c r="D161"/>
    </row>
    <row r="162" spans="1:4" x14ac:dyDescent="0.25">
      <c r="A162" s="1">
        <v>45785</v>
      </c>
      <c r="B162">
        <v>3305.51</v>
      </c>
      <c r="C162" s="19" t="e">
        <f>#REF! /#REF! * 100</f>
        <v>#REF!</v>
      </c>
      <c r="D162"/>
    </row>
    <row r="163" spans="1:4" x14ac:dyDescent="0.25">
      <c r="A163" s="1">
        <v>45786</v>
      </c>
      <c r="B163">
        <v>3328.9450000000002</v>
      </c>
      <c r="C163" s="19" t="e">
        <f>#REF! /#REF! * 100</f>
        <v>#REF!</v>
      </c>
      <c r="D163"/>
    </row>
    <row r="164" spans="1:4" x14ac:dyDescent="0.25">
      <c r="A164" s="1">
        <v>45789</v>
      </c>
      <c r="B164">
        <v>3235.915</v>
      </c>
      <c r="C164" s="19" t="e">
        <f>#REF! /#REF! * 100</f>
        <v>#REF!</v>
      </c>
      <c r="D164"/>
    </row>
    <row r="165" spans="1:4" x14ac:dyDescent="0.25">
      <c r="A165" s="1">
        <v>45790</v>
      </c>
      <c r="B165">
        <v>3250.2249999999999</v>
      </c>
      <c r="C165" s="19" t="e">
        <f>#REF! /#REF! * 100</f>
        <v>#REF!</v>
      </c>
      <c r="D165"/>
    </row>
    <row r="166" spans="1:4" x14ac:dyDescent="0.25">
      <c r="A166" s="1">
        <v>45791</v>
      </c>
      <c r="B166">
        <v>3177.53</v>
      </c>
      <c r="C166" s="19" t="e">
        <f>#REF! /#REF! * 100</f>
        <v>#REF!</v>
      </c>
      <c r="D166"/>
    </row>
    <row r="167" spans="1:4" x14ac:dyDescent="0.25">
      <c r="A167" s="1">
        <v>45792</v>
      </c>
      <c r="B167">
        <v>3239.83</v>
      </c>
      <c r="C167" s="19" t="e">
        <f>#REF! /#REF! * 100</f>
        <v>#REF!</v>
      </c>
      <c r="D167"/>
    </row>
    <row r="168" spans="1:4" x14ac:dyDescent="0.25">
      <c r="A168" s="1">
        <v>45793</v>
      </c>
      <c r="B168">
        <v>3192.46</v>
      </c>
      <c r="C168" s="19" t="e">
        <f>#REF! /#REF! * 100</f>
        <v>#REF!</v>
      </c>
      <c r="D168"/>
    </row>
    <row r="169" spans="1:4" x14ac:dyDescent="0.25">
      <c r="A169" s="1">
        <v>45796</v>
      </c>
      <c r="B169">
        <v>3229.7550000000001</v>
      </c>
      <c r="C169" s="19" t="e">
        <f>#REF! /#REF! * 100</f>
        <v>#REF!</v>
      </c>
      <c r="D169"/>
    </row>
    <row r="170" spans="1:4" x14ac:dyDescent="0.25">
      <c r="A170" s="1">
        <v>45797</v>
      </c>
      <c r="B170">
        <v>3289.9850000000001</v>
      </c>
      <c r="C170" s="19" t="e">
        <f>#REF! /#REF! * 100</f>
        <v>#REF!</v>
      </c>
      <c r="D170"/>
    </row>
    <row r="171" spans="1:4" x14ac:dyDescent="0.25">
      <c r="A171" s="1">
        <v>45798</v>
      </c>
      <c r="B171">
        <v>3315.43</v>
      </c>
      <c r="C171" s="19" t="e">
        <f>#REF! /#REF! * 100</f>
        <v>#REF!</v>
      </c>
      <c r="D171"/>
    </row>
    <row r="172" spans="1:4" x14ac:dyDescent="0.25">
      <c r="A172" s="1">
        <v>45799</v>
      </c>
      <c r="B172">
        <v>3294.7449999999999</v>
      </c>
      <c r="C172" s="19" t="e">
        <f>#REF! /#REF! * 100</f>
        <v>#REF!</v>
      </c>
      <c r="D172"/>
    </row>
    <row r="173" spans="1:4" x14ac:dyDescent="0.25">
      <c r="A173" s="1">
        <v>45800</v>
      </c>
      <c r="B173">
        <v>3360.91</v>
      </c>
      <c r="C173" s="19" t="e">
        <f>#REF! /#REF! * 100</f>
        <v>#REF!</v>
      </c>
      <c r="D173"/>
    </row>
    <row r="174" spans="1:4" x14ac:dyDescent="0.25">
      <c r="A174" s="1">
        <v>45803</v>
      </c>
      <c r="B174">
        <v>3342.25</v>
      </c>
      <c r="C174" s="19" t="e">
        <f>#REF! /#REF! * 100</f>
        <v>#REF!</v>
      </c>
      <c r="D174"/>
    </row>
    <row r="175" spans="1:4" x14ac:dyDescent="0.25">
      <c r="A175" s="1">
        <v>45804</v>
      </c>
      <c r="B175">
        <v>3300.7049999999999</v>
      </c>
      <c r="C175" s="19" t="e">
        <f>#REF! /#REF! * 100</f>
        <v>#REF!</v>
      </c>
      <c r="D175"/>
    </row>
    <row r="176" spans="1:4" x14ac:dyDescent="0.25">
      <c r="A176" s="1">
        <v>45805</v>
      </c>
      <c r="B176">
        <v>3287.5250000000001</v>
      </c>
      <c r="C176" s="19" t="e">
        <f>#REF! /#REF! * 100</f>
        <v>#REF!</v>
      </c>
      <c r="D176"/>
    </row>
    <row r="177" spans="1:4" x14ac:dyDescent="0.25">
      <c r="A177" s="1">
        <v>45806</v>
      </c>
      <c r="B177">
        <v>3317.72</v>
      </c>
      <c r="C177" s="19" t="e">
        <f>#REF! /#REF! * 100</f>
        <v>#REF!</v>
      </c>
      <c r="D177"/>
    </row>
    <row r="178" spans="1:4" x14ac:dyDescent="0.25">
      <c r="A178" s="1">
        <v>45807</v>
      </c>
      <c r="B178">
        <v>3294.895</v>
      </c>
      <c r="C178" s="19" t="e">
        <f>#REF! /#REF! * 100</f>
        <v>#REF!</v>
      </c>
      <c r="D178"/>
    </row>
    <row r="179" spans="1:4" x14ac:dyDescent="0.25">
      <c r="A179" s="1">
        <v>45810</v>
      </c>
      <c r="B179">
        <v>3381.62</v>
      </c>
      <c r="C179" s="19" t="e">
        <f>#REF! /#REF! * 100</f>
        <v>#REF!</v>
      </c>
      <c r="D179"/>
    </row>
    <row r="180" spans="1:4" x14ac:dyDescent="0.25">
      <c r="A180" s="1">
        <v>45811</v>
      </c>
      <c r="B180">
        <v>3353.45</v>
      </c>
      <c r="C180" s="19" t="e">
        <f>#REF! /#REF! * 100</f>
        <v>#REF!</v>
      </c>
      <c r="D180"/>
    </row>
    <row r="181" spans="1:4" x14ac:dyDescent="0.25">
      <c r="A181" s="1">
        <v>45812</v>
      </c>
      <c r="B181">
        <v>3372.6950000000002</v>
      </c>
      <c r="C181" s="19" t="e">
        <f>#REF! /#REF! * 100</f>
        <v>#REF!</v>
      </c>
      <c r="D181"/>
    </row>
    <row r="182" spans="1:4" x14ac:dyDescent="0.25">
      <c r="A182" s="1">
        <v>45813</v>
      </c>
      <c r="B182">
        <v>3352.82</v>
      </c>
      <c r="C182" s="19" t="e">
        <f>#REF! /#REF! * 100</f>
        <v>#REF!</v>
      </c>
      <c r="D182"/>
    </row>
    <row r="183" spans="1:4" x14ac:dyDescent="0.25">
      <c r="A183" s="1">
        <v>45814</v>
      </c>
      <c r="B183">
        <v>3312.4349999999999</v>
      </c>
      <c r="C183" s="19" t="e">
        <f>#REF! /#REF! * 100</f>
        <v>#REF!</v>
      </c>
      <c r="D183"/>
    </row>
    <row r="184" spans="1:4" x14ac:dyDescent="0.25">
      <c r="A184" s="1">
        <v>45817</v>
      </c>
      <c r="B184">
        <v>3325.665</v>
      </c>
      <c r="C184" s="19" t="e">
        <f>#REF! /#REF! * 100</f>
        <v>#REF!</v>
      </c>
      <c r="D184"/>
    </row>
    <row r="185" spans="1:4" x14ac:dyDescent="0.25">
      <c r="A185" s="1">
        <v>45818</v>
      </c>
      <c r="B185">
        <v>3323.2249999999999</v>
      </c>
      <c r="C185" s="19" t="e">
        <f>#REF! /#REF! * 100</f>
        <v>#REF!</v>
      </c>
      <c r="D185"/>
    </row>
    <row r="186" spans="1:4" x14ac:dyDescent="0.25">
      <c r="A186" s="1">
        <v>45819</v>
      </c>
      <c r="B186">
        <v>3355.0749999999998</v>
      </c>
      <c r="C186" s="19" t="e">
        <f>#REF! /#REF! * 100</f>
        <v>#REF!</v>
      </c>
      <c r="D186"/>
    </row>
    <row r="187" spans="1:4" x14ac:dyDescent="0.25">
      <c r="A187" s="1">
        <v>45820</v>
      </c>
      <c r="B187">
        <v>3385.88</v>
      </c>
      <c r="C187" s="19" t="e">
        <f>#REF! /#REF! * 100</f>
        <v>#REF!</v>
      </c>
      <c r="D187"/>
    </row>
    <row r="188" spans="1:4" x14ac:dyDescent="0.25">
      <c r="A188" s="1">
        <v>45821</v>
      </c>
      <c r="B188">
        <v>3432.53</v>
      </c>
      <c r="C188" s="19" t="e">
        <f>#REF! /#REF! * 100</f>
        <v>#REF!</v>
      </c>
      <c r="D188"/>
    </row>
    <row r="189" spans="1:4" x14ac:dyDescent="0.25">
      <c r="A189" s="1">
        <v>45824</v>
      </c>
      <c r="B189">
        <v>3385.24</v>
      </c>
      <c r="C189" s="19" t="e">
        <f>#REF! /#REF! * 100</f>
        <v>#REF!</v>
      </c>
      <c r="D189"/>
    </row>
    <row r="190" spans="1:4" x14ac:dyDescent="0.25">
      <c r="A190" s="1">
        <v>45825</v>
      </c>
      <c r="B190">
        <v>3388.63</v>
      </c>
      <c r="C190" s="19" t="e">
        <f>#REF! /#REF! * 100</f>
        <v>#REF!</v>
      </c>
      <c r="D190"/>
    </row>
    <row r="191" spans="1:4" x14ac:dyDescent="0.25">
      <c r="A191" s="1">
        <v>45826</v>
      </c>
      <c r="B191">
        <v>3369.41</v>
      </c>
      <c r="C191" s="19" t="e">
        <f>#REF! /#REF! * 100</f>
        <v>#REF!</v>
      </c>
      <c r="D191"/>
    </row>
    <row r="192" spans="1:4" x14ac:dyDescent="0.25">
      <c r="A192" s="1">
        <v>45827</v>
      </c>
      <c r="B192">
        <v>3370.625</v>
      </c>
      <c r="C192" s="19" t="e">
        <f>#REF! /#REF! * 100</f>
        <v>#REF!</v>
      </c>
      <c r="D192"/>
    </row>
    <row r="193" spans="1:4" x14ac:dyDescent="0.25">
      <c r="A193" s="1">
        <v>45828</v>
      </c>
      <c r="B193">
        <v>3365.4650000000001</v>
      </c>
      <c r="C193" s="19" t="e">
        <f>#REF! /#REF! * 100</f>
        <v>#REF!</v>
      </c>
      <c r="D193"/>
    </row>
    <row r="194" spans="1:4" x14ac:dyDescent="0.25">
      <c r="A194" s="1">
        <v>45831</v>
      </c>
      <c r="B194">
        <v>3368.7550000000001</v>
      </c>
      <c r="C194" s="19" t="e">
        <f>#REF! /#REF! * 100</f>
        <v>#REF!</v>
      </c>
      <c r="D194"/>
    </row>
    <row r="195" spans="1:4" x14ac:dyDescent="0.25">
      <c r="A195" s="1">
        <v>45832</v>
      </c>
      <c r="B195">
        <v>3324.0349999999999</v>
      </c>
      <c r="C195" s="19" t="e">
        <f>#REF! /#REF! * 100</f>
        <v>#REF!</v>
      </c>
      <c r="D195"/>
    </row>
    <row r="196" spans="1:4" x14ac:dyDescent="0.25">
      <c r="A196" s="1">
        <v>45833</v>
      </c>
      <c r="B196">
        <v>3332.2950000000001</v>
      </c>
      <c r="C196" s="19" t="e">
        <f>#REF! /#REF! * 100</f>
        <v>#REF!</v>
      </c>
      <c r="D196"/>
    </row>
    <row r="197" spans="1:4" x14ac:dyDescent="0.25">
      <c r="A197" s="1">
        <v>45834</v>
      </c>
      <c r="B197">
        <v>3327.9050000000002</v>
      </c>
      <c r="C197" s="19" t="e">
        <f>#REF! /#REF! * 100</f>
        <v>#REF!</v>
      </c>
      <c r="D197"/>
    </row>
    <row r="198" spans="1:4" x14ac:dyDescent="0.25">
      <c r="A198" s="1">
        <v>45835</v>
      </c>
      <c r="B198">
        <v>3271.1350000000002</v>
      </c>
      <c r="C198" s="19" t="e">
        <f>#REF! /#REF! * 100</f>
        <v>#REF!</v>
      </c>
      <c r="D198"/>
    </row>
    <row r="199" spans="1:4" x14ac:dyDescent="0.25">
      <c r="A199" s="1">
        <v>45838</v>
      </c>
      <c r="B199">
        <v>3303.05</v>
      </c>
      <c r="C199" s="19" t="e">
        <f>#REF! /#REF! * 100</f>
        <v>#REF!</v>
      </c>
      <c r="D199"/>
    </row>
    <row r="200" spans="1:4" x14ac:dyDescent="0.25">
      <c r="A200" s="1">
        <v>45839</v>
      </c>
      <c r="B200">
        <v>3338.5250000000001</v>
      </c>
      <c r="C200" s="19" t="e">
        <f>#REF! /#REF! * 100</f>
        <v>#REF!</v>
      </c>
      <c r="D200"/>
    </row>
    <row r="201" spans="1:4" x14ac:dyDescent="0.25">
      <c r="A201" s="1">
        <v>45840</v>
      </c>
      <c r="B201">
        <v>3357.6750000000002</v>
      </c>
      <c r="C201" s="19" t="e">
        <f>#REF! /#REF! * 100</f>
        <v>#REF!</v>
      </c>
      <c r="D201"/>
    </row>
    <row r="202" spans="1:4" x14ac:dyDescent="0.25">
      <c r="A202" s="1">
        <v>45841</v>
      </c>
      <c r="B202">
        <v>3326.105</v>
      </c>
      <c r="C202" s="19" t="e">
        <f>#REF! /#REF! * 100</f>
        <v>#REF!</v>
      </c>
      <c r="D202"/>
    </row>
    <row r="203" spans="1:4" x14ac:dyDescent="0.25">
      <c r="A203" s="1">
        <v>45842</v>
      </c>
      <c r="B203">
        <v>3337.3449999999998</v>
      </c>
      <c r="C203" s="19" t="e">
        <f>#REF! /#REF! * 100</f>
        <v>#REF!</v>
      </c>
      <c r="D203"/>
    </row>
    <row r="204" spans="1:4" x14ac:dyDescent="0.25">
      <c r="A204" s="1">
        <v>45845</v>
      </c>
      <c r="B204">
        <v>3336.9650000000001</v>
      </c>
      <c r="C204" s="19" t="e">
        <f>#REF! /#REF! * 100</f>
        <v>#REF!</v>
      </c>
      <c r="D204"/>
    </row>
    <row r="205" spans="1:4" x14ac:dyDescent="0.25">
      <c r="A205" s="1">
        <v>45846</v>
      </c>
      <c r="B205">
        <v>3301.605</v>
      </c>
      <c r="C205" s="19" t="e">
        <f>#REF! /#REF! * 100</f>
        <v>#REF!</v>
      </c>
      <c r="D205"/>
    </row>
    <row r="206" spans="1:4" x14ac:dyDescent="0.25">
      <c r="A206" s="1">
        <v>45847</v>
      </c>
      <c r="B206">
        <v>3313.6849999999999</v>
      </c>
      <c r="C206" s="19" t="e">
        <f>#REF! /#REF! * 100</f>
        <v>#REF!</v>
      </c>
      <c r="D206"/>
    </row>
    <row r="207" spans="1:4" x14ac:dyDescent="0.25">
      <c r="A207" s="1">
        <v>45848</v>
      </c>
      <c r="B207">
        <v>3324.0450000000001</v>
      </c>
      <c r="C207" s="19" t="e">
        <f>#REF! /#REF! * 100</f>
        <v>#REF!</v>
      </c>
      <c r="D207"/>
    </row>
    <row r="208" spans="1:4" x14ac:dyDescent="0.25">
      <c r="A208" s="1">
        <v>45849</v>
      </c>
      <c r="B208">
        <v>3356.4450000000002</v>
      </c>
      <c r="C208" s="19" t="e">
        <f>#REF! /#REF! * 100</f>
        <v>#REF!</v>
      </c>
      <c r="D208"/>
    </row>
    <row r="209" spans="1:4" x14ac:dyDescent="0.25">
      <c r="A209" s="1">
        <v>45852</v>
      </c>
      <c r="B209">
        <v>3343.5050000000001</v>
      </c>
      <c r="C209" s="19" t="e">
        <f>#REF! /#REF! * 100</f>
        <v>#REF!</v>
      </c>
      <c r="D209"/>
    </row>
    <row r="210" spans="1:4" x14ac:dyDescent="0.25">
      <c r="A210" s="1">
        <v>45853</v>
      </c>
      <c r="B210">
        <v>3323.9850000000001</v>
      </c>
      <c r="C210" s="19" t="e">
        <f>#REF! /#REF! * 100</f>
        <v>#REF!</v>
      </c>
      <c r="D210"/>
    </row>
    <row r="211" spans="1:4" x14ac:dyDescent="0.25">
      <c r="A211" s="1">
        <v>45854</v>
      </c>
      <c r="B211">
        <v>3347.5749999999998</v>
      </c>
      <c r="C211" s="19" t="e">
        <f>#REF! /#REF! * 100</f>
        <v>#REF!</v>
      </c>
      <c r="D211"/>
    </row>
    <row r="212" spans="1:4" x14ac:dyDescent="0.25">
      <c r="A212" s="1">
        <v>45855</v>
      </c>
      <c r="B212">
        <v>3339.2049999999999</v>
      </c>
      <c r="C212" s="19" t="e">
        <f>#REF! /#REF! * 100</f>
        <v>#REF!</v>
      </c>
      <c r="D212"/>
    </row>
    <row r="213" spans="1:4" x14ac:dyDescent="0.25">
      <c r="A213" s="1">
        <v>45856</v>
      </c>
      <c r="B213">
        <v>3348.2950000000001</v>
      </c>
      <c r="C213" s="19" t="e">
        <f>#REF! /#REF! * 100</f>
        <v>#REF!</v>
      </c>
      <c r="D213"/>
    </row>
    <row r="214" spans="1:4" x14ac:dyDescent="0.25">
      <c r="A214" s="1">
        <v>45859</v>
      </c>
      <c r="B214">
        <v>3397.1350000000002</v>
      </c>
      <c r="C214" s="19" t="e">
        <f>#REF! /#REF! * 100</f>
        <v>#REF!</v>
      </c>
      <c r="D214"/>
    </row>
    <row r="215" spans="1:4" x14ac:dyDescent="0.25">
      <c r="A215" s="1">
        <v>45860</v>
      </c>
      <c r="B215">
        <v>3431.7449999999999</v>
      </c>
      <c r="C215" s="19" t="e">
        <f>#REF! /#REF! * 100</f>
        <v>#REF!</v>
      </c>
      <c r="D215"/>
    </row>
    <row r="216" spans="1:4" x14ac:dyDescent="0.25">
      <c r="A216" s="1">
        <v>45861</v>
      </c>
      <c r="B216">
        <v>3387.2649999999999</v>
      </c>
      <c r="C216" s="19" t="e">
        <f>#REF! /#REF! * 100</f>
        <v>#REF!</v>
      </c>
      <c r="D216"/>
    </row>
    <row r="217" spans="1:4" x14ac:dyDescent="0.25">
      <c r="A217" s="1">
        <v>45862</v>
      </c>
      <c r="B217">
        <v>3368.625</v>
      </c>
      <c r="C217" s="19" t="e">
        <f>#REF! /#REF! * 100</f>
        <v>#REF!</v>
      </c>
      <c r="D217"/>
    </row>
    <row r="218" spans="1:4" x14ac:dyDescent="0.25">
      <c r="A218" s="1">
        <v>45863</v>
      </c>
      <c r="B218">
        <v>3337.5349999999999</v>
      </c>
      <c r="C218" s="19" t="e">
        <f>#REF! /#REF! * 100</f>
        <v>#REF!</v>
      </c>
      <c r="D218"/>
    </row>
    <row r="219" spans="1:4" x14ac:dyDescent="0.25">
      <c r="A219" s="1">
        <v>45866</v>
      </c>
      <c r="B219">
        <v>3314.625</v>
      </c>
      <c r="C219" s="19" t="e">
        <f>#REF! /#REF! * 100</f>
        <v>#REF!</v>
      </c>
      <c r="D219"/>
    </row>
    <row r="220" spans="1:4" x14ac:dyDescent="0.25">
      <c r="A220" s="1">
        <v>45867</v>
      </c>
      <c r="B220">
        <v>3326.6149999999998</v>
      </c>
      <c r="C220" s="19" t="e">
        <f>#REF! /#REF! * 100</f>
        <v>#REF!</v>
      </c>
      <c r="D220"/>
    </row>
    <row r="221" spans="1:4" x14ac:dyDescent="0.25">
      <c r="A221" s="1">
        <v>45868</v>
      </c>
      <c r="B221">
        <v>3275.52</v>
      </c>
      <c r="C221" s="19" t="e">
        <f>#REF! /#REF! * 100</f>
        <v>#REF!</v>
      </c>
      <c r="D221"/>
    </row>
    <row r="222" spans="1:4" x14ac:dyDescent="0.25">
      <c r="A222" s="1">
        <v>45869</v>
      </c>
      <c r="B222">
        <v>3289.9850000000001</v>
      </c>
      <c r="C222" s="19" t="e">
        <f>#REF! /#REF! * 100</f>
        <v>#REF!</v>
      </c>
      <c r="D222"/>
    </row>
    <row r="223" spans="1:4" x14ac:dyDescent="0.25">
      <c r="A223" s="1">
        <v>45870</v>
      </c>
      <c r="B223">
        <v>3357.0949999999998</v>
      </c>
      <c r="C223" s="19" t="e">
        <f>#REF! /#REF! * 100</f>
        <v>#REF!</v>
      </c>
      <c r="D223"/>
    </row>
    <row r="224" spans="1:4" x14ac:dyDescent="0.25">
      <c r="A224" s="1">
        <v>45873</v>
      </c>
      <c r="B224">
        <v>3373.7049999999999</v>
      </c>
      <c r="C224" s="19" t="e">
        <f>#REF! /#REF! * 100</f>
        <v>#REF!</v>
      </c>
      <c r="D224"/>
    </row>
    <row r="225" spans="1:4" x14ac:dyDescent="0.25">
      <c r="A225" s="1">
        <v>45874</v>
      </c>
      <c r="B225">
        <v>3380.895</v>
      </c>
      <c r="C225" s="19" t="e">
        <f>#REF! /#REF! * 100</f>
        <v>#REF!</v>
      </c>
      <c r="D225"/>
    </row>
    <row r="226" spans="1:4" x14ac:dyDescent="0.25">
      <c r="A226" s="1">
        <v>45875</v>
      </c>
      <c r="B226">
        <v>3369.3649999999998</v>
      </c>
      <c r="C226" s="19" t="e">
        <f>#REF! /#REF! * 100</f>
        <v>#REF!</v>
      </c>
      <c r="D226"/>
    </row>
    <row r="227" spans="1:4" x14ac:dyDescent="0.25">
      <c r="A227" s="1">
        <v>45876</v>
      </c>
      <c r="B227">
        <v>3397.78</v>
      </c>
      <c r="C227" s="19" t="e">
        <f>#REF! /#REF! * 100</f>
        <v>#REF!</v>
      </c>
      <c r="D227"/>
    </row>
    <row r="228" spans="1:4" x14ac:dyDescent="0.25">
      <c r="A228" s="1">
        <v>45877</v>
      </c>
      <c r="B228">
        <v>3398.5050000000001</v>
      </c>
      <c r="C228" s="19" t="e">
        <f>#REF! /#REF! * 100</f>
        <v>#REF!</v>
      </c>
      <c r="D228"/>
    </row>
    <row r="229" spans="1:4" x14ac:dyDescent="0.25">
      <c r="A229" s="1">
        <v>45880</v>
      </c>
      <c r="B229">
        <v>3342.625</v>
      </c>
      <c r="C229" s="19" t="e">
        <f>#REF! /#REF! * 100</f>
        <v>#REF!</v>
      </c>
      <c r="D229"/>
    </row>
    <row r="230" spans="1:4" x14ac:dyDescent="0.25">
      <c r="A230" s="1">
        <v>45881</v>
      </c>
      <c r="B230">
        <v>3348.2049999999999</v>
      </c>
      <c r="C230" s="19" t="e">
        <f>#REF! /#REF! * 100</f>
        <v>#REF!</v>
      </c>
      <c r="D230"/>
    </row>
    <row r="231" spans="1:4" x14ac:dyDescent="0.25">
      <c r="A231" s="1">
        <v>45882</v>
      </c>
      <c r="B231">
        <v>3355.9949999999999</v>
      </c>
      <c r="C231" s="19" t="e">
        <f>#REF! /#REF! * 100</f>
        <v>#REF!</v>
      </c>
      <c r="D231"/>
    </row>
    <row r="232" spans="1:4" x14ac:dyDescent="0.25">
      <c r="A232" s="1">
        <v>45883</v>
      </c>
      <c r="B232">
        <v>3335.5349999999999</v>
      </c>
      <c r="C232" s="19" t="e">
        <f>#REF! /#REF! * 100</f>
        <v>#REF!</v>
      </c>
      <c r="D232"/>
    </row>
    <row r="233" spans="1:4" x14ac:dyDescent="0.25">
      <c r="A233" s="1">
        <v>45884</v>
      </c>
      <c r="B233">
        <v>3339.1350000000002</v>
      </c>
      <c r="C233" s="19" t="e">
        <f>#REF! /#REF! * 100</f>
        <v>#REF!</v>
      </c>
      <c r="D233"/>
    </row>
    <row r="234" spans="1:4" x14ac:dyDescent="0.25">
      <c r="A234" s="1">
        <v>45887</v>
      </c>
      <c r="B234">
        <v>3332.915</v>
      </c>
      <c r="C234" s="19" t="e">
        <f>#REF! /#REF! * 100</f>
        <v>#REF!</v>
      </c>
      <c r="D234"/>
    </row>
    <row r="235" spans="1:4" x14ac:dyDescent="0.25">
      <c r="A235" s="1">
        <v>45888</v>
      </c>
      <c r="B235">
        <v>3315.9</v>
      </c>
      <c r="C235" s="19" t="e">
        <f>#REF! /#REF! * 100</f>
        <v>#REF!</v>
      </c>
      <c r="D235"/>
    </row>
    <row r="236" spans="1:4" x14ac:dyDescent="0.25">
      <c r="A236" s="1">
        <v>45889</v>
      </c>
      <c r="B236">
        <v>3348.5149999999999</v>
      </c>
      <c r="C236" s="19" t="e">
        <f>#REF! /#REF! * 100</f>
        <v>#REF!</v>
      </c>
      <c r="D236"/>
    </row>
    <row r="237" spans="1:4" x14ac:dyDescent="0.25">
      <c r="A237" s="1">
        <v>45890</v>
      </c>
      <c r="B237">
        <v>3339.0749999999998</v>
      </c>
      <c r="C237" s="19" t="e">
        <f>#REF! /#REF! * 100</f>
        <v>#REF!</v>
      </c>
      <c r="D237"/>
    </row>
    <row r="238" spans="1:4" x14ac:dyDescent="0.25">
      <c r="A238" s="1">
        <v>45891</v>
      </c>
      <c r="B238">
        <v>3373.2350000000001</v>
      </c>
      <c r="C238" s="19" t="e">
        <f>#REF! /#REF! * 100</f>
        <v>#REF!</v>
      </c>
      <c r="D238"/>
    </row>
    <row r="239" spans="1:4" x14ac:dyDescent="0.25">
      <c r="A239" s="1">
        <v>45894</v>
      </c>
      <c r="B239">
        <v>3365.7750000000001</v>
      </c>
      <c r="C239" s="19" t="e">
        <f>#REF! /#REF! * 100</f>
        <v>#REF!</v>
      </c>
      <c r="D239"/>
    </row>
    <row r="240" spans="1:4" x14ac:dyDescent="0.25">
      <c r="A240" s="1">
        <v>45895</v>
      </c>
      <c r="B240">
        <v>3393.6849999999999</v>
      </c>
      <c r="C240" s="19" t="e">
        <f>#REF! /#REF! * 100</f>
        <v>#REF!</v>
      </c>
      <c r="D240"/>
    </row>
    <row r="241" spans="1:4" x14ac:dyDescent="0.25">
      <c r="A241" s="1">
        <v>45896</v>
      </c>
      <c r="B241">
        <v>3397.4749999999999</v>
      </c>
      <c r="C241" s="19" t="e">
        <f>#REF! /#REF! * 100</f>
        <v>#REF!</v>
      </c>
      <c r="D241"/>
    </row>
    <row r="242" spans="1:4" x14ac:dyDescent="0.25">
      <c r="A242" s="1">
        <v>45897</v>
      </c>
      <c r="B242">
        <v>3416.6149999999998</v>
      </c>
      <c r="C242" s="19" t="e">
        <f>#REF! /#REF! * 100</f>
        <v>#REF!</v>
      </c>
      <c r="D242"/>
    </row>
    <row r="243" spans="1:4" x14ac:dyDescent="0.25">
      <c r="A243" s="1">
        <v>45898</v>
      </c>
      <c r="B243">
        <v>3452.355</v>
      </c>
      <c r="C243" s="19" t="e">
        <f>#REF! /#REF! * 100</f>
        <v>#REF!</v>
      </c>
      <c r="D243"/>
    </row>
    <row r="244" spans="1:4" x14ac:dyDescent="0.25">
      <c r="A244" s="1">
        <v>45901</v>
      </c>
      <c r="B244">
        <v>3476.665</v>
      </c>
      <c r="C244" s="19" t="e">
        <f>#REF! /#REF! * 100</f>
        <v>#REF!</v>
      </c>
      <c r="D244"/>
    </row>
    <row r="245" spans="1:4" x14ac:dyDescent="0.25">
      <c r="A245" s="1">
        <v>45902</v>
      </c>
      <c r="B245">
        <v>3533.125</v>
      </c>
      <c r="C245" s="19" t="e">
        <f>#REF! /#REF! * 100</f>
        <v>#REF!</v>
      </c>
      <c r="D245"/>
    </row>
    <row r="246" spans="1:4" x14ac:dyDescent="0.25">
      <c r="A246" s="1">
        <v>45903</v>
      </c>
      <c r="B246">
        <v>3559.605</v>
      </c>
      <c r="C246" s="19" t="e">
        <f>#REF! /#REF! * 100</f>
        <v>#REF!</v>
      </c>
      <c r="D246"/>
    </row>
    <row r="247" spans="1:4" x14ac:dyDescent="0.25">
      <c r="A247" s="1">
        <v>45904</v>
      </c>
      <c r="B247">
        <v>3545.9549999999999</v>
      </c>
      <c r="C247" s="19" t="e">
        <f>#REF! /#REF! * 100</f>
        <v>#REF!</v>
      </c>
      <c r="D247"/>
    </row>
    <row r="248" spans="1:4" x14ac:dyDescent="0.25">
      <c r="A248" s="1">
        <v>45905</v>
      </c>
      <c r="B248">
        <v>3594.6849999999999</v>
      </c>
      <c r="C248" s="19" t="e">
        <f>#REF! /#REF! * 100</f>
        <v>#REF!</v>
      </c>
      <c r="D248"/>
    </row>
    <row r="249" spans="1:4" x14ac:dyDescent="0.25">
      <c r="A249" s="1">
        <v>45908</v>
      </c>
      <c r="B249">
        <v>3636.02</v>
      </c>
      <c r="C249" s="19" t="e">
        <f>#REF! /#REF! * 100</f>
        <v>#REF!</v>
      </c>
      <c r="D249"/>
    </row>
    <row r="250" spans="1:4" x14ac:dyDescent="0.25">
      <c r="A250" s="1">
        <v>45909</v>
      </c>
      <c r="B250">
        <v>3626.01</v>
      </c>
      <c r="C250" s="19" t="e">
        <f>#REF! /#REF! * 100</f>
        <v>#REF!</v>
      </c>
      <c r="D250"/>
    </row>
    <row r="251" spans="1:4" x14ac:dyDescent="0.25">
      <c r="A251" s="1">
        <v>45910</v>
      </c>
      <c r="B251">
        <v>3640.7049999999999</v>
      </c>
      <c r="C251" s="19" t="e">
        <f>#REF! /#REF! * 100</f>
        <v>#REF!</v>
      </c>
      <c r="D251"/>
    </row>
    <row r="252" spans="1:4" x14ac:dyDescent="0.25">
      <c r="A252" s="1">
        <v>45911</v>
      </c>
      <c r="B252">
        <v>3634.0349999999999</v>
      </c>
      <c r="C252" s="19" t="e">
        <f>#REF! /#REF! * 100</f>
        <v>#REF!</v>
      </c>
      <c r="D252"/>
    </row>
    <row r="253" spans="1:4" x14ac:dyDescent="0.25">
      <c r="A253" s="1">
        <v>45912</v>
      </c>
      <c r="B253">
        <v>3644.1849999999999</v>
      </c>
      <c r="C253" s="19" t="e">
        <f>#REF! /#REF! * 100</f>
        <v>#REF!</v>
      </c>
      <c r="D253"/>
    </row>
    <row r="254" spans="1:4" x14ac:dyDescent="0.25">
      <c r="A254" s="1">
        <v>45915</v>
      </c>
      <c r="B254">
        <v>3679.2449999999999</v>
      </c>
      <c r="C254" s="19" t="e">
        <f>#REF! /#REF! * 100</f>
        <v>#REF!</v>
      </c>
      <c r="D254"/>
    </row>
    <row r="255" spans="1:4" x14ac:dyDescent="0.25">
      <c r="A255" s="1">
        <v>45916</v>
      </c>
      <c r="B255">
        <v>3689.8049999999998</v>
      </c>
      <c r="C255" s="19" t="e">
        <f>#REF! /#REF! * 100</f>
        <v>#REF!</v>
      </c>
      <c r="D255"/>
    </row>
    <row r="256" spans="1:4" x14ac:dyDescent="0.25">
      <c r="A256" s="1">
        <v>45917</v>
      </c>
      <c r="B256">
        <v>3659.65</v>
      </c>
      <c r="C256" s="19" t="e">
        <f>#REF! /#REF! * 100</f>
        <v>#REF!</v>
      </c>
      <c r="D256"/>
    </row>
    <row r="257" spans="1:4" x14ac:dyDescent="0.25">
      <c r="A257" s="1">
        <v>45918</v>
      </c>
      <c r="B257">
        <v>3644.4749999999999</v>
      </c>
      <c r="C257" s="19" t="e">
        <f>#REF! /#REF! * 100</f>
        <v>#REF!</v>
      </c>
      <c r="D257"/>
    </row>
    <row r="258" spans="1:4" x14ac:dyDescent="0.25">
      <c r="A258" s="1">
        <v>45919</v>
      </c>
      <c r="B258">
        <v>3684.4450000000002</v>
      </c>
      <c r="C258" s="19" t="e">
        <f>#REF! /#REF! * 100</f>
        <v>#REF!</v>
      </c>
      <c r="D258"/>
    </row>
    <row r="259" spans="1:4" x14ac:dyDescent="0.25">
      <c r="A259" s="1">
        <v>45922</v>
      </c>
      <c r="B259">
        <v>3746.5</v>
      </c>
      <c r="C259" s="19" t="e">
        <f>#REF! /#REF! * 100</f>
        <v>#REF!</v>
      </c>
      <c r="D259"/>
    </row>
    <row r="260" spans="1:4" x14ac:dyDescent="0.25">
      <c r="A260" s="1">
        <v>45923</v>
      </c>
      <c r="B260">
        <v>3779.3449999999998</v>
      </c>
      <c r="C260" s="19" t="e">
        <f>#REF! /#REF! * 100</f>
        <v>#REF!</v>
      </c>
      <c r="D26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1F-820E-4813-BBCD-AE286D58C111}">
  <dimension ref="A1:D260"/>
  <sheetViews>
    <sheetView topLeftCell="A214" workbookViewId="0">
      <selection activeCell="F254" sqref="F254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8.5703125" bestFit="1" customWidth="1"/>
    <col min="4" max="4" width="18.5703125" style="19" bestFit="1" customWidth="1"/>
  </cols>
  <sheetData>
    <row r="1" spans="1:4" x14ac:dyDescent="0.25">
      <c r="A1" t="s">
        <v>0</v>
      </c>
      <c r="B1" t="s">
        <v>70</v>
      </c>
      <c r="C1" s="19" t="s">
        <v>67</v>
      </c>
      <c r="D1"/>
    </row>
    <row r="2" spans="1:4" x14ac:dyDescent="0.25">
      <c r="A2" s="1">
        <v>45558</v>
      </c>
      <c r="B2">
        <v>63386.2</v>
      </c>
      <c r="C2" s="19" t="e">
        <f>#REF! /#REF! * 100</f>
        <v>#REF!</v>
      </c>
      <c r="D2"/>
    </row>
    <row r="3" spans="1:4" x14ac:dyDescent="0.25">
      <c r="A3" s="1">
        <v>45559</v>
      </c>
      <c r="B3">
        <v>64027</v>
      </c>
      <c r="C3" s="19" t="e">
        <f>#REF! /#REF! * 100</f>
        <v>#REF!</v>
      </c>
      <c r="D3"/>
    </row>
    <row r="4" spans="1:4" x14ac:dyDescent="0.25">
      <c r="A4" s="1">
        <v>45560</v>
      </c>
      <c r="B4">
        <v>63427.199999999997</v>
      </c>
      <c r="C4" s="19" t="e">
        <f>#REF! /#REF! * 100</f>
        <v>#REF!</v>
      </c>
      <c r="D4"/>
    </row>
    <row r="5" spans="1:4" x14ac:dyDescent="0.25">
      <c r="A5" s="1">
        <v>45561</v>
      </c>
      <c r="B5">
        <v>65063.9</v>
      </c>
      <c r="C5" s="19" t="e">
        <f>#REF! /#REF! * 100</f>
        <v>#REF!</v>
      </c>
      <c r="D5"/>
    </row>
    <row r="6" spans="1:4" x14ac:dyDescent="0.25">
      <c r="A6" s="1">
        <v>45562</v>
      </c>
      <c r="B6">
        <v>65719.8</v>
      </c>
      <c r="C6" s="19" t="e">
        <f>#REF! /#REF! * 100</f>
        <v>#REF!</v>
      </c>
      <c r="D6"/>
    </row>
    <row r="7" spans="1:4" x14ac:dyDescent="0.25">
      <c r="A7" s="1">
        <v>45565</v>
      </c>
      <c r="B7">
        <v>63686.5</v>
      </c>
      <c r="C7" s="19" t="e">
        <f>#REF! /#REF! * 100</f>
        <v>#REF!</v>
      </c>
      <c r="D7"/>
    </row>
    <row r="8" spans="1:4" x14ac:dyDescent="0.25">
      <c r="A8" s="1">
        <v>45566</v>
      </c>
      <c r="B8">
        <v>61153.1</v>
      </c>
      <c r="C8" s="19" t="e">
        <f>#REF! /#REF! * 100</f>
        <v>#REF!</v>
      </c>
      <c r="D8"/>
    </row>
    <row r="9" spans="1:4" x14ac:dyDescent="0.25">
      <c r="A9" s="1">
        <v>45567</v>
      </c>
      <c r="B9">
        <v>60815.7</v>
      </c>
      <c r="C9" s="19" t="e">
        <f>#REF! /#REF! * 100</f>
        <v>#REF!</v>
      </c>
      <c r="D9"/>
    </row>
    <row r="10" spans="1:4" x14ac:dyDescent="0.25">
      <c r="A10" s="1">
        <v>45568</v>
      </c>
      <c r="B10">
        <v>60799.8</v>
      </c>
      <c r="C10" s="19" t="e">
        <f>#REF! /#REF! * 100</f>
        <v>#REF!</v>
      </c>
      <c r="D10"/>
    </row>
    <row r="11" spans="1:4" x14ac:dyDescent="0.25">
      <c r="A11" s="1">
        <v>45569</v>
      </c>
      <c r="B11">
        <v>62343.7</v>
      </c>
      <c r="C11" s="19" t="e">
        <f>#REF! /#REF! * 100</f>
        <v>#REF!</v>
      </c>
      <c r="D11"/>
    </row>
    <row r="12" spans="1:4" x14ac:dyDescent="0.25">
      <c r="A12" s="1">
        <v>45572</v>
      </c>
      <c r="B12">
        <v>63355.199999999997</v>
      </c>
      <c r="C12" s="19" t="e">
        <f>#REF! /#REF! * 100</f>
        <v>#REF!</v>
      </c>
      <c r="D12"/>
    </row>
    <row r="13" spans="1:4" x14ac:dyDescent="0.25">
      <c r="A13" s="1">
        <v>45573</v>
      </c>
      <c r="B13">
        <v>62401.3</v>
      </c>
      <c r="C13" s="19" t="e">
        <f>#REF! /#REF! * 100</f>
        <v>#REF!</v>
      </c>
      <c r="D13"/>
    </row>
    <row r="14" spans="1:4" x14ac:dyDescent="0.25">
      <c r="A14" s="1">
        <v>45574</v>
      </c>
      <c r="B14">
        <v>60850.9</v>
      </c>
      <c r="C14" s="19" t="e">
        <f>#REF! /#REF! * 100</f>
        <v>#REF!</v>
      </c>
      <c r="D14"/>
    </row>
    <row r="15" spans="1:4" x14ac:dyDescent="0.25">
      <c r="A15" s="1">
        <v>45575</v>
      </c>
      <c r="B15">
        <v>60122.1</v>
      </c>
      <c r="C15" s="19" t="e">
        <f>#REF! /#REF! * 100</f>
        <v>#REF!</v>
      </c>
      <c r="D15"/>
    </row>
    <row r="16" spans="1:4" x14ac:dyDescent="0.25">
      <c r="A16" s="1">
        <v>45576</v>
      </c>
      <c r="B16">
        <v>63022.6</v>
      </c>
      <c r="C16" s="19" t="e">
        <f>#REF! /#REF! * 100</f>
        <v>#REF!</v>
      </c>
      <c r="D16"/>
    </row>
    <row r="17" spans="1:4" x14ac:dyDescent="0.25">
      <c r="A17" s="1">
        <v>45579</v>
      </c>
      <c r="B17">
        <v>65777.7</v>
      </c>
      <c r="C17" s="19" t="e">
        <f>#REF! /#REF! * 100</f>
        <v>#REF!</v>
      </c>
      <c r="D17"/>
    </row>
    <row r="18" spans="1:4" x14ac:dyDescent="0.25">
      <c r="A18" s="1">
        <v>45580</v>
      </c>
      <c r="B18">
        <v>66421.3</v>
      </c>
      <c r="C18" s="19" t="e">
        <f>#REF! /#REF! * 100</f>
        <v>#REF!</v>
      </c>
      <c r="D18"/>
    </row>
    <row r="19" spans="1:4" x14ac:dyDescent="0.25">
      <c r="A19" s="1">
        <v>45581</v>
      </c>
      <c r="B19">
        <v>67556.600000000006</v>
      </c>
      <c r="C19" s="19" t="e">
        <f>#REF! /#REF! * 100</f>
        <v>#REF!</v>
      </c>
      <c r="D19"/>
    </row>
    <row r="20" spans="1:4" x14ac:dyDescent="0.25">
      <c r="A20" s="1">
        <v>45582</v>
      </c>
      <c r="B20">
        <v>67064.5</v>
      </c>
      <c r="C20" s="19" t="e">
        <f>#REF! /#REF! * 100</f>
        <v>#REF!</v>
      </c>
      <c r="D20"/>
    </row>
    <row r="21" spans="1:4" x14ac:dyDescent="0.25">
      <c r="A21" s="1">
        <v>45583</v>
      </c>
      <c r="B21">
        <v>68585.2</v>
      </c>
      <c r="C21" s="19" t="e">
        <f>#REF! /#REF! * 100</f>
        <v>#REF!</v>
      </c>
      <c r="D21"/>
    </row>
    <row r="22" spans="1:4" x14ac:dyDescent="0.25">
      <c r="A22" s="1">
        <v>45586</v>
      </c>
      <c r="B22">
        <v>67786.399999999994</v>
      </c>
      <c r="C22" s="19" t="e">
        <f>#REF! /#REF! * 100</f>
        <v>#REF!</v>
      </c>
      <c r="D22"/>
    </row>
    <row r="23" spans="1:4" x14ac:dyDescent="0.25">
      <c r="A23" s="1">
        <v>45587</v>
      </c>
      <c r="B23">
        <v>67486.399999999994</v>
      </c>
      <c r="C23" s="19" t="e">
        <f>#REF! /#REF! * 100</f>
        <v>#REF!</v>
      </c>
      <c r="D23"/>
    </row>
    <row r="24" spans="1:4" x14ac:dyDescent="0.25">
      <c r="A24" s="1">
        <v>45588</v>
      </c>
      <c r="B24">
        <v>66343.7</v>
      </c>
      <c r="C24" s="19" t="e">
        <f>#REF! /#REF! * 100</f>
        <v>#REF!</v>
      </c>
      <c r="D24"/>
    </row>
    <row r="25" spans="1:4" x14ac:dyDescent="0.25">
      <c r="A25" s="1">
        <v>45589</v>
      </c>
      <c r="B25">
        <v>68306.399999999994</v>
      </c>
      <c r="C25" s="19" t="e">
        <f>#REF! /#REF! * 100</f>
        <v>#REF!</v>
      </c>
      <c r="D25"/>
    </row>
    <row r="26" spans="1:4" x14ac:dyDescent="0.25">
      <c r="A26" s="1">
        <v>45590</v>
      </c>
      <c r="B26">
        <v>66786.399999999994</v>
      </c>
      <c r="C26" s="19" t="e">
        <f>#REF! /#REF! * 100</f>
        <v>#REF!</v>
      </c>
      <c r="D26"/>
    </row>
    <row r="27" spans="1:4" x14ac:dyDescent="0.25">
      <c r="A27" s="1">
        <v>45593</v>
      </c>
      <c r="B27">
        <v>69912.899999999994</v>
      </c>
      <c r="C27" s="19" t="e">
        <f>#REF! /#REF! * 100</f>
        <v>#REF!</v>
      </c>
      <c r="D27"/>
    </row>
    <row r="28" spans="1:4" x14ac:dyDescent="0.25">
      <c r="A28" s="1">
        <v>45594</v>
      </c>
      <c r="B28">
        <v>72616.800000000003</v>
      </c>
      <c r="C28" s="19" t="e">
        <f>#REF! /#REF! * 100</f>
        <v>#REF!</v>
      </c>
      <c r="D28"/>
    </row>
    <row r="29" spans="1:4" x14ac:dyDescent="0.25">
      <c r="A29" s="1">
        <v>45595</v>
      </c>
      <c r="B29">
        <v>72374.600000000006</v>
      </c>
      <c r="C29" s="19" t="e">
        <f>#REF! /#REF! * 100</f>
        <v>#REF!</v>
      </c>
      <c r="D29"/>
    </row>
    <row r="30" spans="1:4" x14ac:dyDescent="0.25">
      <c r="A30" s="1">
        <v>45596</v>
      </c>
      <c r="B30">
        <v>70371.899999999994</v>
      </c>
      <c r="C30" s="19" t="e">
        <f>#REF! /#REF! * 100</f>
        <v>#REF!</v>
      </c>
      <c r="D30"/>
    </row>
    <row r="31" spans="1:4" x14ac:dyDescent="0.25">
      <c r="A31" s="1">
        <v>45597</v>
      </c>
      <c r="B31">
        <v>69192.600000000006</v>
      </c>
      <c r="C31" s="19" t="e">
        <f>#REF! /#REF! * 100</f>
        <v>#REF!</v>
      </c>
      <c r="D31"/>
    </row>
    <row r="32" spans="1:4" x14ac:dyDescent="0.25">
      <c r="A32" s="1">
        <v>45600</v>
      </c>
      <c r="B32">
        <v>67885.399999999994</v>
      </c>
      <c r="C32" s="19" t="e">
        <f>#REF! /#REF! * 100</f>
        <v>#REF!</v>
      </c>
      <c r="D32"/>
    </row>
    <row r="33" spans="1:4" x14ac:dyDescent="0.25">
      <c r="A33" s="1">
        <v>45601</v>
      </c>
      <c r="B33">
        <v>69586</v>
      </c>
      <c r="C33" s="19" t="e">
        <f>#REF! /#REF! * 100</f>
        <v>#REF!</v>
      </c>
      <c r="D33"/>
    </row>
    <row r="34" spans="1:4" x14ac:dyDescent="0.25">
      <c r="A34" s="1">
        <v>45602</v>
      </c>
      <c r="B34">
        <v>75684.100000000006</v>
      </c>
      <c r="C34" s="19" t="e">
        <f>#REF! /#REF! * 100</f>
        <v>#REF!</v>
      </c>
      <c r="D34"/>
    </row>
    <row r="35" spans="1:4" x14ac:dyDescent="0.25">
      <c r="A35" s="1">
        <v>45603</v>
      </c>
      <c r="B35">
        <v>75908.2</v>
      </c>
      <c r="C35" s="19" t="e">
        <f>#REF! /#REF! * 100</f>
        <v>#REF!</v>
      </c>
      <c r="D35"/>
    </row>
    <row r="36" spans="1:4" x14ac:dyDescent="0.25">
      <c r="A36" s="1">
        <v>45604</v>
      </c>
      <c r="B36">
        <v>76677.7</v>
      </c>
      <c r="C36" s="19" t="e">
        <f>#REF! /#REF! * 100</f>
        <v>#REF!</v>
      </c>
      <c r="D36"/>
    </row>
    <row r="37" spans="1:4" x14ac:dyDescent="0.25">
      <c r="A37" s="1">
        <v>45607</v>
      </c>
      <c r="B37">
        <v>88143.7</v>
      </c>
      <c r="C37" s="19" t="e">
        <f>#REF! /#REF! * 100</f>
        <v>#REF!</v>
      </c>
      <c r="D37"/>
    </row>
    <row r="38" spans="1:4" x14ac:dyDescent="0.25">
      <c r="A38" s="1">
        <v>45608</v>
      </c>
      <c r="B38">
        <v>88638.3</v>
      </c>
      <c r="C38" s="19" t="e">
        <f>#REF! /#REF! * 100</f>
        <v>#REF!</v>
      </c>
      <c r="D38"/>
    </row>
    <row r="39" spans="1:4" x14ac:dyDescent="0.25">
      <c r="A39" s="1">
        <v>45609</v>
      </c>
      <c r="B39">
        <v>89785.1</v>
      </c>
      <c r="C39" s="19" t="e">
        <f>#REF! /#REF! * 100</f>
        <v>#REF!</v>
      </c>
      <c r="D39"/>
    </row>
    <row r="40" spans="1:4" x14ac:dyDescent="0.25">
      <c r="A40" s="1">
        <v>45610</v>
      </c>
      <c r="B40">
        <v>87718.5</v>
      </c>
      <c r="C40" s="19" t="e">
        <f>#REF! /#REF! * 100</f>
        <v>#REF!</v>
      </c>
      <c r="D40"/>
    </row>
    <row r="41" spans="1:4" x14ac:dyDescent="0.25">
      <c r="A41" s="1">
        <v>45611</v>
      </c>
      <c r="B41">
        <v>91283.3</v>
      </c>
      <c r="C41" s="19" t="e">
        <f>#REF! /#REF! * 100</f>
        <v>#REF!</v>
      </c>
      <c r="D41"/>
    </row>
    <row r="42" spans="1:4" x14ac:dyDescent="0.25">
      <c r="A42" s="1">
        <v>45614</v>
      </c>
      <c r="B42">
        <v>91239.2</v>
      </c>
      <c r="C42" s="19" t="e">
        <f>#REF! /#REF! * 100</f>
        <v>#REF!</v>
      </c>
      <c r="D42"/>
    </row>
    <row r="43" spans="1:4" x14ac:dyDescent="0.25">
      <c r="A43" s="1">
        <v>45615</v>
      </c>
      <c r="B43">
        <v>91942.1</v>
      </c>
      <c r="C43" s="19" t="e">
        <f>#REF! /#REF! * 100</f>
        <v>#REF!</v>
      </c>
      <c r="D43"/>
    </row>
    <row r="44" spans="1:4" x14ac:dyDescent="0.25">
      <c r="A44" s="1">
        <v>45616</v>
      </c>
      <c r="B44">
        <v>94225.8</v>
      </c>
      <c r="C44" s="19" t="e">
        <f>#REF! /#REF! * 100</f>
        <v>#REF!</v>
      </c>
      <c r="D44"/>
    </row>
    <row r="45" spans="1:4" x14ac:dyDescent="0.25">
      <c r="A45" s="1">
        <v>45617</v>
      </c>
      <c r="B45">
        <v>98427.1</v>
      </c>
      <c r="C45" s="19" t="e">
        <f>#REF! /#REF! * 100</f>
        <v>#REF!</v>
      </c>
      <c r="D45"/>
    </row>
    <row r="46" spans="1:4" x14ac:dyDescent="0.25">
      <c r="A46" s="1">
        <v>45618</v>
      </c>
      <c r="B46">
        <v>99189.6</v>
      </c>
      <c r="C46" s="19" t="e">
        <f>#REF! /#REF! * 100</f>
        <v>#REF!</v>
      </c>
      <c r="D46"/>
    </row>
    <row r="47" spans="1:4" x14ac:dyDescent="0.25">
      <c r="A47" s="1">
        <v>45621</v>
      </c>
      <c r="B47">
        <v>94373.4</v>
      </c>
      <c r="C47" s="19" t="e">
        <f>#REF! /#REF! * 100</f>
        <v>#REF!</v>
      </c>
      <c r="D47"/>
    </row>
    <row r="48" spans="1:4" x14ac:dyDescent="0.25">
      <c r="A48" s="1">
        <v>45622</v>
      </c>
      <c r="B48">
        <v>91754.9</v>
      </c>
      <c r="C48" s="19" t="e">
        <f>#REF! /#REF! * 100</f>
        <v>#REF!</v>
      </c>
      <c r="D48"/>
    </row>
    <row r="49" spans="1:4" x14ac:dyDescent="0.25">
      <c r="A49" s="1">
        <v>45623</v>
      </c>
      <c r="B49">
        <v>96132.5</v>
      </c>
      <c r="C49" s="19" t="e">
        <f>#REF! /#REF! * 100</f>
        <v>#REF!</v>
      </c>
      <c r="D49"/>
    </row>
    <row r="50" spans="1:4" x14ac:dyDescent="0.25">
      <c r="A50" s="1">
        <v>45624</v>
      </c>
      <c r="B50">
        <v>95650.7</v>
      </c>
      <c r="C50" s="19" t="e">
        <f>#REF! /#REF! * 100</f>
        <v>#REF!</v>
      </c>
      <c r="D50"/>
    </row>
    <row r="51" spans="1:4" x14ac:dyDescent="0.25">
      <c r="A51" s="1">
        <v>45625</v>
      </c>
      <c r="B51">
        <v>97373.8</v>
      </c>
      <c r="C51" s="19" t="e">
        <f>#REF! /#REF! * 100</f>
        <v>#REF!</v>
      </c>
      <c r="D51"/>
    </row>
    <row r="52" spans="1:4" x14ac:dyDescent="0.25">
      <c r="A52" s="1">
        <v>45628</v>
      </c>
      <c r="B52">
        <v>95406.1</v>
      </c>
      <c r="C52" s="19" t="e">
        <f>#REF! /#REF! * 100</f>
        <v>#REF!</v>
      </c>
      <c r="D52"/>
    </row>
    <row r="53" spans="1:4" x14ac:dyDescent="0.25">
      <c r="A53" s="1">
        <v>45629</v>
      </c>
      <c r="B53">
        <v>96151</v>
      </c>
      <c r="C53" s="19" t="e">
        <f>#REF! /#REF! * 100</f>
        <v>#REF!</v>
      </c>
      <c r="D53"/>
    </row>
    <row r="54" spans="1:4" x14ac:dyDescent="0.25">
      <c r="A54" s="1">
        <v>45630</v>
      </c>
      <c r="B54">
        <v>98312.9</v>
      </c>
      <c r="C54" s="19" t="e">
        <f>#REF! /#REF! * 100</f>
        <v>#REF!</v>
      </c>
      <c r="D54"/>
    </row>
    <row r="55" spans="1:4" x14ac:dyDescent="0.25">
      <c r="A55" s="1">
        <v>45631</v>
      </c>
      <c r="B55">
        <v>96737.9</v>
      </c>
      <c r="C55" s="19" t="e">
        <f>#REF! /#REF! * 100</f>
        <v>#REF!</v>
      </c>
      <c r="D55"/>
    </row>
    <row r="56" spans="1:4" x14ac:dyDescent="0.25">
      <c r="A56" s="1">
        <v>45632</v>
      </c>
      <c r="B56">
        <v>101517</v>
      </c>
      <c r="C56" s="19" t="e">
        <f>#REF! /#REF! * 100</f>
        <v>#REF!</v>
      </c>
      <c r="D56"/>
    </row>
    <row r="57" spans="1:4" x14ac:dyDescent="0.25">
      <c r="A57" s="1">
        <v>45635</v>
      </c>
      <c r="B57">
        <v>96993.2</v>
      </c>
      <c r="C57" s="19" t="e">
        <f>#REF! /#REF! * 100</f>
        <v>#REF!</v>
      </c>
      <c r="D57"/>
    </row>
    <row r="58" spans="1:4" x14ac:dyDescent="0.25">
      <c r="A58" s="1">
        <v>45636</v>
      </c>
      <c r="B58">
        <v>96898.2</v>
      </c>
      <c r="C58" s="19" t="e">
        <f>#REF! /#REF! * 100</f>
        <v>#REF!</v>
      </c>
      <c r="D58"/>
    </row>
    <row r="59" spans="1:4" x14ac:dyDescent="0.25">
      <c r="A59" s="1">
        <v>45637</v>
      </c>
      <c r="B59">
        <v>101252</v>
      </c>
      <c r="C59" s="19" t="e">
        <f>#REF! /#REF! * 100</f>
        <v>#REF!</v>
      </c>
      <c r="D59"/>
    </row>
    <row r="60" spans="1:4" x14ac:dyDescent="0.25">
      <c r="A60" s="1">
        <v>45638</v>
      </c>
      <c r="B60">
        <v>100467</v>
      </c>
      <c r="C60" s="19" t="e">
        <f>#REF! /#REF! * 100</f>
        <v>#REF!</v>
      </c>
      <c r="D60"/>
    </row>
    <row r="61" spans="1:4" x14ac:dyDescent="0.25">
      <c r="A61" s="1">
        <v>45639</v>
      </c>
      <c r="B61">
        <v>101631</v>
      </c>
      <c r="C61" s="19" t="e">
        <f>#REF! /#REF! * 100</f>
        <v>#REF!</v>
      </c>
      <c r="D61"/>
    </row>
    <row r="62" spans="1:4" x14ac:dyDescent="0.25">
      <c r="A62" s="1">
        <v>45642</v>
      </c>
      <c r="B62">
        <v>105844</v>
      </c>
      <c r="C62" s="19" t="e">
        <f>#REF! /#REF! * 100</f>
        <v>#REF!</v>
      </c>
      <c r="D62"/>
    </row>
    <row r="63" spans="1:4" x14ac:dyDescent="0.25">
      <c r="A63" s="1">
        <v>45643</v>
      </c>
      <c r="B63">
        <v>105982</v>
      </c>
      <c r="C63" s="19" t="e">
        <f>#REF! /#REF! * 100</f>
        <v>#REF!</v>
      </c>
      <c r="D63"/>
    </row>
    <row r="64" spans="1:4" x14ac:dyDescent="0.25">
      <c r="A64" s="1">
        <v>45644</v>
      </c>
      <c r="B64">
        <v>101110</v>
      </c>
      <c r="C64" s="19" t="e">
        <f>#REF! /#REF! * 100</f>
        <v>#REF!</v>
      </c>
      <c r="D64"/>
    </row>
    <row r="65" spans="1:4" x14ac:dyDescent="0.25">
      <c r="A65" s="1">
        <v>45645</v>
      </c>
      <c r="B65">
        <v>98219.199999999997</v>
      </c>
      <c r="C65" s="19" t="e">
        <f>#REF! /#REF! * 100</f>
        <v>#REF!</v>
      </c>
      <c r="D65"/>
    </row>
    <row r="66" spans="1:4" x14ac:dyDescent="0.25">
      <c r="A66" s="1">
        <v>45646</v>
      </c>
      <c r="B66">
        <v>96413.4</v>
      </c>
      <c r="C66" s="19" t="e">
        <f>#REF! /#REF! * 100</f>
        <v>#REF!</v>
      </c>
      <c r="D66"/>
    </row>
    <row r="67" spans="1:4" x14ac:dyDescent="0.25">
      <c r="A67" s="1">
        <v>45649</v>
      </c>
      <c r="B67">
        <v>95049.8</v>
      </c>
      <c r="C67" s="19" t="e">
        <f>#REF! /#REF! * 100</f>
        <v>#REF!</v>
      </c>
      <c r="D67"/>
    </row>
    <row r="68" spans="1:4" x14ac:dyDescent="0.25">
      <c r="A68" s="1">
        <v>45650</v>
      </c>
      <c r="B68">
        <v>98705.9</v>
      </c>
      <c r="C68" s="19" t="e">
        <f>#REF! /#REF! * 100</f>
        <v>#REF!</v>
      </c>
      <c r="D68"/>
    </row>
    <row r="69" spans="1:4" x14ac:dyDescent="0.25">
      <c r="A69" s="1">
        <v>45652</v>
      </c>
      <c r="B69">
        <v>95708.4</v>
      </c>
      <c r="C69" s="19" t="e">
        <f>#REF! /#REF! * 100</f>
        <v>#REF!</v>
      </c>
      <c r="D69"/>
    </row>
    <row r="70" spans="1:4" x14ac:dyDescent="0.25">
      <c r="A70" s="1">
        <v>45653</v>
      </c>
      <c r="B70">
        <v>94500</v>
      </c>
      <c r="C70" s="19" t="e">
        <f>#REF! /#REF! * 100</f>
        <v>#REF!</v>
      </c>
      <c r="D70"/>
    </row>
    <row r="71" spans="1:4" x14ac:dyDescent="0.25">
      <c r="A71" s="1">
        <v>45656</v>
      </c>
      <c r="B71">
        <v>92611.4</v>
      </c>
      <c r="C71" s="19" t="e">
        <f>#REF! /#REF! * 100</f>
        <v>#REF!</v>
      </c>
      <c r="D71"/>
    </row>
    <row r="72" spans="1:4" x14ac:dyDescent="0.25">
      <c r="A72" s="1">
        <v>45657</v>
      </c>
      <c r="B72">
        <v>93315.7</v>
      </c>
      <c r="C72" s="19" t="e">
        <f>#REF! /#REF! * 100</f>
        <v>#REF!</v>
      </c>
      <c r="D72"/>
    </row>
    <row r="73" spans="1:4" x14ac:dyDescent="0.25">
      <c r="A73" s="1">
        <v>45659</v>
      </c>
      <c r="B73">
        <v>96812.9</v>
      </c>
      <c r="C73" s="19" t="e">
        <f>#REF! /#REF! * 100</f>
        <v>#REF!</v>
      </c>
      <c r="D73"/>
    </row>
    <row r="74" spans="1:4" x14ac:dyDescent="0.25">
      <c r="A74" s="1">
        <v>45660</v>
      </c>
      <c r="B74">
        <v>98303.2</v>
      </c>
      <c r="C74" s="19" t="e">
        <f>#REF! /#REF! * 100</f>
        <v>#REF!</v>
      </c>
      <c r="D74"/>
    </row>
    <row r="75" spans="1:4" x14ac:dyDescent="0.25">
      <c r="A75" s="1">
        <v>45663</v>
      </c>
      <c r="B75">
        <v>102041</v>
      </c>
      <c r="C75" s="19" t="e">
        <f>#REF! /#REF! * 100</f>
        <v>#REF!</v>
      </c>
      <c r="D75"/>
    </row>
    <row r="76" spans="1:4" x14ac:dyDescent="0.25">
      <c r="A76" s="1">
        <v>45664</v>
      </c>
      <c r="B76">
        <v>97128.8</v>
      </c>
      <c r="C76" s="19" t="e">
        <f>#REF! /#REF! * 100</f>
        <v>#REF!</v>
      </c>
      <c r="D76"/>
    </row>
    <row r="77" spans="1:4" x14ac:dyDescent="0.25">
      <c r="A77" s="1">
        <v>45665</v>
      </c>
      <c r="B77">
        <v>95261.6</v>
      </c>
      <c r="C77" s="19" t="e">
        <f>#REF! /#REF! * 100</f>
        <v>#REF!</v>
      </c>
      <c r="D77"/>
    </row>
    <row r="78" spans="1:4" x14ac:dyDescent="0.25">
      <c r="A78" s="1">
        <v>45666</v>
      </c>
      <c r="B78">
        <v>92466.7</v>
      </c>
      <c r="C78" s="19" t="e">
        <f>#REF! /#REF! * 100</f>
        <v>#REF!</v>
      </c>
      <c r="D78"/>
    </row>
    <row r="79" spans="1:4" x14ac:dyDescent="0.25">
      <c r="A79" s="1">
        <v>45667</v>
      </c>
      <c r="B79">
        <v>94616.3</v>
      </c>
      <c r="C79" s="19" t="e">
        <f>#REF! /#REF! * 100</f>
        <v>#REF!</v>
      </c>
      <c r="D79"/>
    </row>
    <row r="80" spans="1:4" x14ac:dyDescent="0.25">
      <c r="A80" s="1">
        <v>45670</v>
      </c>
      <c r="B80">
        <v>94360.9</v>
      </c>
      <c r="C80" s="19" t="e">
        <f>#REF! /#REF! * 100</f>
        <v>#REF!</v>
      </c>
      <c r="D80"/>
    </row>
    <row r="81" spans="1:4" x14ac:dyDescent="0.25">
      <c r="A81" s="1">
        <v>45671</v>
      </c>
      <c r="B81">
        <v>96688.4</v>
      </c>
      <c r="C81" s="19" t="e">
        <f>#REF! /#REF! * 100</f>
        <v>#REF!</v>
      </c>
      <c r="D81"/>
    </row>
    <row r="82" spans="1:4" x14ac:dyDescent="0.25">
      <c r="A82" s="1">
        <v>45672</v>
      </c>
      <c r="B82">
        <v>99708.800000000003</v>
      </c>
      <c r="C82" s="19" t="e">
        <f>#REF! /#REF! * 100</f>
        <v>#REF!</v>
      </c>
      <c r="D82"/>
    </row>
    <row r="83" spans="1:4" x14ac:dyDescent="0.25">
      <c r="A83" s="1">
        <v>45673</v>
      </c>
      <c r="B83">
        <v>99820.3</v>
      </c>
      <c r="C83" s="19" t="e">
        <f>#REF! /#REF! * 100</f>
        <v>#REF!</v>
      </c>
      <c r="D83"/>
    </row>
    <row r="84" spans="1:4" x14ac:dyDescent="0.25">
      <c r="A84" s="1">
        <v>45674</v>
      </c>
      <c r="B84">
        <v>104748</v>
      </c>
      <c r="C84" s="19" t="e">
        <f>#REF! /#REF! * 100</f>
        <v>#REF!</v>
      </c>
      <c r="D84"/>
    </row>
    <row r="85" spans="1:4" x14ac:dyDescent="0.25">
      <c r="A85" s="1">
        <v>45677</v>
      </c>
      <c r="B85">
        <v>103466</v>
      </c>
      <c r="C85" s="19" t="e">
        <f>#REF! /#REF! * 100</f>
        <v>#REF!</v>
      </c>
      <c r="D85"/>
    </row>
    <row r="86" spans="1:4" x14ac:dyDescent="0.25">
      <c r="A86" s="1">
        <v>45678</v>
      </c>
      <c r="B86">
        <v>106013</v>
      </c>
      <c r="C86" s="19" t="e">
        <f>#REF! /#REF! * 100</f>
        <v>#REF!</v>
      </c>
      <c r="D86"/>
    </row>
    <row r="87" spans="1:4" x14ac:dyDescent="0.25">
      <c r="A87" s="1">
        <v>45679</v>
      </c>
      <c r="B87">
        <v>103803</v>
      </c>
      <c r="C87" s="19" t="e">
        <f>#REF! /#REF! * 100</f>
        <v>#REF!</v>
      </c>
      <c r="D87"/>
    </row>
    <row r="88" spans="1:4" x14ac:dyDescent="0.25">
      <c r="A88" s="1">
        <v>45680</v>
      </c>
      <c r="B88">
        <v>103996</v>
      </c>
      <c r="C88" s="19" t="e">
        <f>#REF! /#REF! * 100</f>
        <v>#REF!</v>
      </c>
      <c r="D88"/>
    </row>
    <row r="89" spans="1:4" x14ac:dyDescent="0.25">
      <c r="A89" s="1">
        <v>45681</v>
      </c>
      <c r="B89">
        <v>105020</v>
      </c>
      <c r="C89" s="19" t="e">
        <f>#REF! /#REF! * 100</f>
        <v>#REF!</v>
      </c>
      <c r="D89"/>
    </row>
    <row r="90" spans="1:4" x14ac:dyDescent="0.25">
      <c r="A90" s="1">
        <v>45684</v>
      </c>
      <c r="B90">
        <v>101607</v>
      </c>
      <c r="C90" s="19" t="e">
        <f>#REF! /#REF! * 100</f>
        <v>#REF!</v>
      </c>
      <c r="D90"/>
    </row>
    <row r="91" spans="1:4" x14ac:dyDescent="0.25">
      <c r="A91" s="1">
        <v>45685</v>
      </c>
      <c r="B91">
        <v>101199</v>
      </c>
      <c r="C91" s="19" t="e">
        <f>#REF! /#REF! * 100</f>
        <v>#REF!</v>
      </c>
      <c r="D91"/>
    </row>
    <row r="92" spans="1:4" x14ac:dyDescent="0.25">
      <c r="A92" s="1">
        <v>45686</v>
      </c>
      <c r="B92">
        <v>103488</v>
      </c>
      <c r="C92" s="19" t="e">
        <f>#REF! /#REF! * 100</f>
        <v>#REF!</v>
      </c>
      <c r="D92"/>
    </row>
    <row r="93" spans="1:4" x14ac:dyDescent="0.25">
      <c r="A93" s="1">
        <v>45687</v>
      </c>
      <c r="B93">
        <v>105119</v>
      </c>
      <c r="C93" s="19" t="e">
        <f>#REF! /#REF! * 100</f>
        <v>#REF!</v>
      </c>
      <c r="D93"/>
    </row>
    <row r="94" spans="1:4" x14ac:dyDescent="0.25">
      <c r="A94" s="1">
        <v>45688</v>
      </c>
      <c r="B94">
        <v>101597</v>
      </c>
      <c r="C94" s="19" t="e">
        <f>#REF! /#REF! * 100</f>
        <v>#REF!</v>
      </c>
      <c r="D94"/>
    </row>
    <row r="95" spans="1:4" x14ac:dyDescent="0.25">
      <c r="A95" s="1">
        <v>45691</v>
      </c>
      <c r="B95">
        <v>101715</v>
      </c>
      <c r="C95" s="19" t="e">
        <f>#REF! /#REF! * 100</f>
        <v>#REF!</v>
      </c>
      <c r="D95"/>
    </row>
    <row r="96" spans="1:4" x14ac:dyDescent="0.25">
      <c r="A96" s="1">
        <v>45692</v>
      </c>
      <c r="B96">
        <v>97688.6</v>
      </c>
      <c r="C96" s="19" t="e">
        <f>#REF! /#REF! * 100</f>
        <v>#REF!</v>
      </c>
      <c r="D96"/>
    </row>
    <row r="97" spans="1:4" x14ac:dyDescent="0.25">
      <c r="A97" s="1">
        <v>45693</v>
      </c>
      <c r="B97">
        <v>96502.7</v>
      </c>
      <c r="C97" s="19" t="e">
        <f>#REF! /#REF! * 100</f>
        <v>#REF!</v>
      </c>
      <c r="D97"/>
    </row>
    <row r="98" spans="1:4" x14ac:dyDescent="0.25">
      <c r="A98" s="1">
        <v>45694</v>
      </c>
      <c r="B98">
        <v>96945.2</v>
      </c>
      <c r="C98" s="19" t="e">
        <f>#REF! /#REF! * 100</f>
        <v>#REF!</v>
      </c>
      <c r="D98"/>
    </row>
    <row r="99" spans="1:4" x14ac:dyDescent="0.25">
      <c r="A99" s="1">
        <v>45695</v>
      </c>
      <c r="B99">
        <v>95919.5</v>
      </c>
      <c r="C99" s="19" t="e">
        <f>#REF! /#REF! * 100</f>
        <v>#REF!</v>
      </c>
      <c r="D99"/>
    </row>
    <row r="100" spans="1:4" x14ac:dyDescent="0.25">
      <c r="A100" s="1">
        <v>45698</v>
      </c>
      <c r="B100">
        <v>97427.9</v>
      </c>
      <c r="C100" s="19" t="e">
        <f>#REF! /#REF! * 100</f>
        <v>#REF!</v>
      </c>
      <c r="D100"/>
    </row>
    <row r="101" spans="1:4" x14ac:dyDescent="0.25">
      <c r="A101" s="1">
        <v>45699</v>
      </c>
      <c r="B101">
        <v>95537.4</v>
      </c>
      <c r="C101" s="19" t="e">
        <f>#REF! /#REF! * 100</f>
        <v>#REF!</v>
      </c>
      <c r="D101"/>
    </row>
    <row r="102" spans="1:4" x14ac:dyDescent="0.25">
      <c r="A102" s="1">
        <v>45700</v>
      </c>
      <c r="B102">
        <v>97817.600000000006</v>
      </c>
      <c r="C102" s="19" t="e">
        <f>#REF! /#REF! * 100</f>
        <v>#REF!</v>
      </c>
      <c r="D102"/>
    </row>
    <row r="103" spans="1:4" x14ac:dyDescent="0.25">
      <c r="A103" s="1">
        <v>45701</v>
      </c>
      <c r="B103">
        <v>96360.4</v>
      </c>
      <c r="C103" s="19" t="e">
        <f>#REF! /#REF! * 100</f>
        <v>#REF!</v>
      </c>
      <c r="D103"/>
    </row>
    <row r="104" spans="1:4" x14ac:dyDescent="0.25">
      <c r="A104" s="1">
        <v>45702</v>
      </c>
      <c r="B104">
        <v>97153.4</v>
      </c>
      <c r="C104" s="19" t="e">
        <f>#REF! /#REF! * 100</f>
        <v>#REF!</v>
      </c>
      <c r="D104"/>
    </row>
    <row r="105" spans="1:4" x14ac:dyDescent="0.25">
      <c r="A105" s="1">
        <v>45705</v>
      </c>
      <c r="B105">
        <v>95867.1</v>
      </c>
      <c r="C105" s="19" t="e">
        <f>#REF! /#REF! * 100</f>
        <v>#REF!</v>
      </c>
      <c r="D105"/>
    </row>
    <row r="106" spans="1:4" x14ac:dyDescent="0.25">
      <c r="A106" s="1">
        <v>45706</v>
      </c>
      <c r="B106">
        <v>95267.1</v>
      </c>
      <c r="C106" s="19" t="e">
        <f>#REF! /#REF! * 100</f>
        <v>#REF!</v>
      </c>
      <c r="D106"/>
    </row>
    <row r="107" spans="1:4" x14ac:dyDescent="0.25">
      <c r="A107" s="1">
        <v>45707</v>
      </c>
      <c r="B107">
        <v>96527.8</v>
      </c>
      <c r="C107" s="19" t="e">
        <f>#REF! /#REF! * 100</f>
        <v>#REF!</v>
      </c>
      <c r="D107"/>
    </row>
    <row r="108" spans="1:4" x14ac:dyDescent="0.25">
      <c r="A108" s="1">
        <v>45708</v>
      </c>
      <c r="B108">
        <v>98149.8</v>
      </c>
      <c r="C108" s="19" t="e">
        <f>#REF! /#REF! * 100</f>
        <v>#REF!</v>
      </c>
      <c r="D108"/>
    </row>
    <row r="109" spans="1:4" x14ac:dyDescent="0.25">
      <c r="A109" s="1">
        <v>45709</v>
      </c>
      <c r="B109">
        <v>95143.8</v>
      </c>
      <c r="C109" s="19" t="e">
        <f>#REF! /#REF! * 100</f>
        <v>#REF!</v>
      </c>
      <c r="D109"/>
    </row>
    <row r="110" spans="1:4" x14ac:dyDescent="0.25">
      <c r="A110" s="1">
        <v>45712</v>
      </c>
      <c r="B110">
        <v>92437.6</v>
      </c>
      <c r="C110" s="19" t="e">
        <f>#REF! /#REF! * 100</f>
        <v>#REF!</v>
      </c>
      <c r="D110"/>
    </row>
    <row r="111" spans="1:4" x14ac:dyDescent="0.25">
      <c r="A111" s="1">
        <v>45713</v>
      </c>
      <c r="B111">
        <v>88719.3</v>
      </c>
      <c r="C111" s="19" t="e">
        <f>#REF! /#REF! * 100</f>
        <v>#REF!</v>
      </c>
      <c r="D111"/>
    </row>
    <row r="112" spans="1:4" x14ac:dyDescent="0.25">
      <c r="A112" s="1">
        <v>45714</v>
      </c>
      <c r="B112">
        <v>84219.7</v>
      </c>
      <c r="C112" s="19" t="e">
        <f>#REF! /#REF! * 100</f>
        <v>#REF!</v>
      </c>
      <c r="D112"/>
    </row>
    <row r="113" spans="1:4" x14ac:dyDescent="0.25">
      <c r="A113" s="1">
        <v>45715</v>
      </c>
      <c r="B113">
        <v>84604.5</v>
      </c>
      <c r="C113" s="19" t="e">
        <f>#REF! /#REF! * 100</f>
        <v>#REF!</v>
      </c>
      <c r="D113"/>
    </row>
    <row r="114" spans="1:4" x14ac:dyDescent="0.25">
      <c r="A114" s="1">
        <v>45716</v>
      </c>
      <c r="B114">
        <v>84128.3</v>
      </c>
      <c r="C114" s="19" t="e">
        <f>#REF! /#REF! * 100</f>
        <v>#REF!</v>
      </c>
      <c r="D114"/>
    </row>
    <row r="115" spans="1:4" x14ac:dyDescent="0.25">
      <c r="A115" s="1">
        <v>45719</v>
      </c>
      <c r="B115">
        <v>86574.8</v>
      </c>
      <c r="C115" s="19" t="e">
        <f>#REF! /#REF! * 100</f>
        <v>#REF!</v>
      </c>
      <c r="D115"/>
    </row>
    <row r="116" spans="1:4" x14ac:dyDescent="0.25">
      <c r="A116" s="1">
        <v>45720</v>
      </c>
      <c r="B116">
        <v>87456.9</v>
      </c>
      <c r="C116" s="19" t="e">
        <f>#REF! /#REF! * 100</f>
        <v>#REF!</v>
      </c>
      <c r="D116"/>
    </row>
    <row r="117" spans="1:4" x14ac:dyDescent="0.25">
      <c r="A117" s="1">
        <v>45721</v>
      </c>
      <c r="B117">
        <v>90446.9</v>
      </c>
      <c r="C117" s="19" t="e">
        <f>#REF! /#REF! * 100</f>
        <v>#REF!</v>
      </c>
      <c r="D117"/>
    </row>
    <row r="118" spans="1:4" x14ac:dyDescent="0.25">
      <c r="A118" s="1">
        <v>45722</v>
      </c>
      <c r="B118">
        <v>90297.5</v>
      </c>
      <c r="C118" s="19" t="e">
        <f>#REF! /#REF! * 100</f>
        <v>#REF!</v>
      </c>
      <c r="D118"/>
    </row>
    <row r="119" spans="1:4" x14ac:dyDescent="0.25">
      <c r="A119" s="1">
        <v>45723</v>
      </c>
      <c r="B119">
        <v>87704.6</v>
      </c>
      <c r="C119" s="19" t="e">
        <f>#REF! /#REF! * 100</f>
        <v>#REF!</v>
      </c>
      <c r="D119"/>
    </row>
    <row r="120" spans="1:4" x14ac:dyDescent="0.25">
      <c r="A120" s="1">
        <v>45726</v>
      </c>
      <c r="B120">
        <v>79453.3</v>
      </c>
      <c r="C120" s="19" t="e">
        <f>#REF! /#REF! * 100</f>
        <v>#REF!</v>
      </c>
      <c r="D120"/>
    </row>
    <row r="121" spans="1:4" x14ac:dyDescent="0.25">
      <c r="A121" s="1">
        <v>45727</v>
      </c>
      <c r="B121">
        <v>83111.7</v>
      </c>
      <c r="C121" s="19" t="e">
        <f>#REF! /#REF! * 100</f>
        <v>#REF!</v>
      </c>
      <c r="D121"/>
    </row>
    <row r="122" spans="1:4" x14ac:dyDescent="0.25">
      <c r="A122" s="1">
        <v>45728</v>
      </c>
      <c r="B122">
        <v>83634.399999999994</v>
      </c>
      <c r="C122" s="19" t="e">
        <f>#REF! /#REF! * 100</f>
        <v>#REF!</v>
      </c>
      <c r="D122"/>
    </row>
    <row r="123" spans="1:4" x14ac:dyDescent="0.25">
      <c r="A123" s="1">
        <v>45729</v>
      </c>
      <c r="B123">
        <v>81362.3</v>
      </c>
      <c r="C123" s="19" t="e">
        <f>#REF! /#REF! * 100</f>
        <v>#REF!</v>
      </c>
      <c r="D123"/>
    </row>
    <row r="124" spans="1:4" x14ac:dyDescent="0.25">
      <c r="A124" s="1">
        <v>45730</v>
      </c>
      <c r="B124">
        <v>84147.4</v>
      </c>
      <c r="C124" s="19" t="e">
        <f>#REF! /#REF! * 100</f>
        <v>#REF!</v>
      </c>
      <c r="D124"/>
    </row>
    <row r="125" spans="1:4" x14ac:dyDescent="0.25">
      <c r="A125" s="1">
        <v>45733</v>
      </c>
      <c r="B125">
        <v>84055.5</v>
      </c>
      <c r="C125" s="19" t="e">
        <f>#REF! /#REF! * 100</f>
        <v>#REF!</v>
      </c>
      <c r="D125"/>
    </row>
    <row r="126" spans="1:4" x14ac:dyDescent="0.25">
      <c r="A126" s="1">
        <v>45734</v>
      </c>
      <c r="B126">
        <v>82370.2</v>
      </c>
      <c r="C126" s="19" t="e">
        <f>#REF! /#REF! * 100</f>
        <v>#REF!</v>
      </c>
      <c r="D126"/>
    </row>
    <row r="127" spans="1:4" x14ac:dyDescent="0.25">
      <c r="A127" s="1">
        <v>45735</v>
      </c>
      <c r="B127">
        <v>86148.9</v>
      </c>
      <c r="C127" s="19" t="e">
        <f>#REF! /#REF! * 100</f>
        <v>#REF!</v>
      </c>
      <c r="D127"/>
    </row>
    <row r="128" spans="1:4" x14ac:dyDescent="0.25">
      <c r="A128" s="1">
        <v>45736</v>
      </c>
      <c r="B128">
        <v>84092.9</v>
      </c>
      <c r="C128" s="19" t="e">
        <f>#REF! /#REF! * 100</f>
        <v>#REF!</v>
      </c>
      <c r="D128"/>
    </row>
    <row r="129" spans="1:4" x14ac:dyDescent="0.25">
      <c r="A129" s="1">
        <v>45737</v>
      </c>
      <c r="B129">
        <v>84170.8</v>
      </c>
      <c r="C129" s="19" t="e">
        <f>#REF! /#REF! * 100</f>
        <v>#REF!</v>
      </c>
      <c r="D129"/>
    </row>
    <row r="130" spans="1:4" x14ac:dyDescent="0.25">
      <c r="A130" s="1">
        <v>45740</v>
      </c>
      <c r="B130">
        <v>87437</v>
      </c>
      <c r="C130" s="19" t="e">
        <f>#REF! /#REF! * 100</f>
        <v>#REF!</v>
      </c>
      <c r="D130"/>
    </row>
    <row r="131" spans="1:4" x14ac:dyDescent="0.25">
      <c r="A131" s="1">
        <v>45741</v>
      </c>
      <c r="B131">
        <v>87492.800000000003</v>
      </c>
      <c r="C131" s="19" t="e">
        <f>#REF! /#REF! * 100</f>
        <v>#REF!</v>
      </c>
      <c r="D131"/>
    </row>
    <row r="132" spans="1:4" x14ac:dyDescent="0.25">
      <c r="A132" s="1">
        <v>45742</v>
      </c>
      <c r="B132">
        <v>86834.1</v>
      </c>
      <c r="C132" s="19" t="e">
        <f>#REF! /#REF! * 100</f>
        <v>#REF!</v>
      </c>
      <c r="D132"/>
    </row>
    <row r="133" spans="1:4" x14ac:dyDescent="0.25">
      <c r="A133" s="1">
        <v>45743</v>
      </c>
      <c r="B133">
        <v>87355.3</v>
      </c>
      <c r="C133" s="19" t="e">
        <f>#REF! /#REF! * 100</f>
        <v>#REF!</v>
      </c>
      <c r="D133"/>
    </row>
    <row r="134" spans="1:4" x14ac:dyDescent="0.25">
      <c r="A134" s="1">
        <v>45744</v>
      </c>
      <c r="B134">
        <v>83761.899999999994</v>
      </c>
      <c r="C134" s="19" t="e">
        <f>#REF! /#REF! * 100</f>
        <v>#REF!</v>
      </c>
      <c r="D134"/>
    </row>
    <row r="135" spans="1:4" x14ac:dyDescent="0.25">
      <c r="A135" s="1">
        <v>45747</v>
      </c>
      <c r="B135">
        <v>82519.100000000006</v>
      </c>
      <c r="C135" s="19" t="e">
        <f>#REF! /#REF! * 100</f>
        <v>#REF!</v>
      </c>
      <c r="D135"/>
    </row>
    <row r="136" spans="1:4" x14ac:dyDescent="0.25">
      <c r="A136" s="1">
        <v>45748</v>
      </c>
      <c r="B136">
        <v>85176.6</v>
      </c>
      <c r="C136" s="19" t="e">
        <f>#REF! /#REF! * 100</f>
        <v>#REF!</v>
      </c>
      <c r="D136"/>
    </row>
    <row r="137" spans="1:4" x14ac:dyDescent="0.25">
      <c r="A137" s="1">
        <v>45749</v>
      </c>
      <c r="B137">
        <v>84792.4</v>
      </c>
      <c r="C137" s="19" t="e">
        <f>#REF! /#REF! * 100</f>
        <v>#REF!</v>
      </c>
      <c r="D137"/>
    </row>
    <row r="138" spans="1:4" x14ac:dyDescent="0.25">
      <c r="A138" s="1">
        <v>45750</v>
      </c>
      <c r="B138">
        <v>82688.3</v>
      </c>
      <c r="C138" s="19" t="e">
        <f>#REF! /#REF! * 100</f>
        <v>#REF!</v>
      </c>
      <c r="D138"/>
    </row>
    <row r="139" spans="1:4" x14ac:dyDescent="0.25">
      <c r="A139" s="1">
        <v>45751</v>
      </c>
      <c r="B139">
        <v>84016.6</v>
      </c>
      <c r="C139" s="19" t="e">
        <f>#REF! /#REF! * 100</f>
        <v>#REF!</v>
      </c>
      <c r="D139"/>
    </row>
    <row r="140" spans="1:4" x14ac:dyDescent="0.25">
      <c r="A140" s="1">
        <v>45754</v>
      </c>
      <c r="B140">
        <v>79192.800000000003</v>
      </c>
      <c r="C140" s="19" t="e">
        <f>#REF! /#REF! * 100</f>
        <v>#REF!</v>
      </c>
      <c r="D140"/>
    </row>
    <row r="141" spans="1:4" x14ac:dyDescent="0.25">
      <c r="A141" s="1">
        <v>45755</v>
      </c>
      <c r="B141">
        <v>77016.600000000006</v>
      </c>
      <c r="C141" s="19" t="e">
        <f>#REF! /#REF! * 100</f>
        <v>#REF!</v>
      </c>
      <c r="D141"/>
    </row>
    <row r="142" spans="1:4" x14ac:dyDescent="0.25">
      <c r="A142" s="1">
        <v>45756</v>
      </c>
      <c r="B142">
        <v>83277.8</v>
      </c>
      <c r="C142" s="19" t="e">
        <f>#REF! /#REF! * 100</f>
        <v>#REF!</v>
      </c>
      <c r="D142"/>
    </row>
    <row r="143" spans="1:4" x14ac:dyDescent="0.25">
      <c r="A143" s="1">
        <v>45757</v>
      </c>
      <c r="B143">
        <v>79672.3</v>
      </c>
      <c r="C143" s="19" t="e">
        <f>#REF! /#REF! * 100</f>
        <v>#REF!</v>
      </c>
      <c r="D143"/>
    </row>
    <row r="144" spans="1:4" x14ac:dyDescent="0.25">
      <c r="A144" s="1">
        <v>45758</v>
      </c>
      <c r="B144">
        <v>83869.3</v>
      </c>
      <c r="C144" s="19" t="e">
        <f>#REF! /#REF! * 100</f>
        <v>#REF!</v>
      </c>
      <c r="D144"/>
    </row>
    <row r="145" spans="1:4" x14ac:dyDescent="0.25">
      <c r="A145" s="1">
        <v>45761</v>
      </c>
      <c r="B145">
        <v>84721.3</v>
      </c>
      <c r="C145" s="19" t="e">
        <f>#REF! /#REF! * 100</f>
        <v>#REF!</v>
      </c>
      <c r="D145"/>
    </row>
    <row r="146" spans="1:4" x14ac:dyDescent="0.25">
      <c r="A146" s="1">
        <v>45762</v>
      </c>
      <c r="B146">
        <v>84211.9</v>
      </c>
      <c r="C146" s="19" t="e">
        <f>#REF! /#REF! * 100</f>
        <v>#REF!</v>
      </c>
      <c r="D146"/>
    </row>
    <row r="147" spans="1:4" x14ac:dyDescent="0.25">
      <c r="A147" s="1">
        <v>45763</v>
      </c>
      <c r="B147">
        <v>84510.8</v>
      </c>
      <c r="C147" s="19" t="e">
        <f>#REF! /#REF! * 100</f>
        <v>#REF!</v>
      </c>
      <c r="D147"/>
    </row>
    <row r="148" spans="1:4" x14ac:dyDescent="0.25">
      <c r="A148" s="1">
        <v>45764</v>
      </c>
      <c r="B148">
        <v>85070.1</v>
      </c>
      <c r="C148" s="19" t="e">
        <f>#REF! /#REF! * 100</f>
        <v>#REF!</v>
      </c>
      <c r="D148"/>
    </row>
    <row r="149" spans="1:4" x14ac:dyDescent="0.25">
      <c r="A149" s="1">
        <v>45768</v>
      </c>
      <c r="B149">
        <v>87284.4</v>
      </c>
      <c r="C149" s="19" t="e">
        <f>#REF! /#REF! * 100</f>
        <v>#REF!</v>
      </c>
      <c r="D149"/>
    </row>
    <row r="150" spans="1:4" x14ac:dyDescent="0.25">
      <c r="A150" s="1">
        <v>45769</v>
      </c>
      <c r="B150">
        <v>93010.2</v>
      </c>
      <c r="C150" s="19" t="e">
        <f>#REF! /#REF! * 100</f>
        <v>#REF!</v>
      </c>
      <c r="D150"/>
    </row>
    <row r="151" spans="1:4" x14ac:dyDescent="0.25">
      <c r="A151" s="1">
        <v>45770</v>
      </c>
      <c r="B151">
        <v>93513.8</v>
      </c>
      <c r="C151" s="19" t="e">
        <f>#REF! /#REF! * 100</f>
        <v>#REF!</v>
      </c>
      <c r="D151"/>
    </row>
    <row r="152" spans="1:4" x14ac:dyDescent="0.25">
      <c r="A152" s="1">
        <v>45771</v>
      </c>
      <c r="B152">
        <v>93382</v>
      </c>
      <c r="C152" s="19" t="e">
        <f>#REF! /#REF! * 100</f>
        <v>#REF!</v>
      </c>
      <c r="D152"/>
    </row>
    <row r="153" spans="1:4" x14ac:dyDescent="0.25">
      <c r="A153" s="1">
        <v>45772</v>
      </c>
      <c r="B153">
        <v>95333.4</v>
      </c>
      <c r="C153" s="19" t="e">
        <f>#REF! /#REF! * 100</f>
        <v>#REF!</v>
      </c>
      <c r="D153"/>
    </row>
    <row r="154" spans="1:4" x14ac:dyDescent="0.25">
      <c r="A154" s="1">
        <v>45775</v>
      </c>
      <c r="B154">
        <v>94541.1</v>
      </c>
      <c r="C154" s="19" t="e">
        <f>#REF! /#REF! * 100</f>
        <v>#REF!</v>
      </c>
      <c r="D154"/>
    </row>
    <row r="155" spans="1:4" x14ac:dyDescent="0.25">
      <c r="A155" s="1">
        <v>45776</v>
      </c>
      <c r="B155">
        <v>94726.5</v>
      </c>
      <c r="C155" s="19" t="e">
        <f>#REF! /#REF! * 100</f>
        <v>#REF!</v>
      </c>
      <c r="D155"/>
    </row>
    <row r="156" spans="1:4" x14ac:dyDescent="0.25">
      <c r="A156" s="1">
        <v>45777</v>
      </c>
      <c r="B156">
        <v>94400.1</v>
      </c>
      <c r="C156" s="19" t="e">
        <f>#REF! /#REF! * 100</f>
        <v>#REF!</v>
      </c>
      <c r="D156"/>
    </row>
    <row r="157" spans="1:4" x14ac:dyDescent="0.25">
      <c r="A157" s="1">
        <v>45778</v>
      </c>
      <c r="B157">
        <v>96455.2</v>
      </c>
      <c r="C157" s="19" t="e">
        <f>#REF! /#REF! * 100</f>
        <v>#REF!</v>
      </c>
      <c r="D157"/>
    </row>
    <row r="158" spans="1:4" x14ac:dyDescent="0.25">
      <c r="A158" s="1">
        <v>45779</v>
      </c>
      <c r="B158">
        <v>96935.8</v>
      </c>
      <c r="C158" s="19" t="e">
        <f>#REF! /#REF! * 100</f>
        <v>#REF!</v>
      </c>
      <c r="D158"/>
    </row>
    <row r="159" spans="1:4" x14ac:dyDescent="0.25">
      <c r="A159" s="1">
        <v>45782</v>
      </c>
      <c r="B159">
        <v>94663.8</v>
      </c>
      <c r="C159" s="19" t="e">
        <f>#REF! /#REF! * 100</f>
        <v>#REF!</v>
      </c>
      <c r="D159"/>
    </row>
    <row r="160" spans="1:4" x14ac:dyDescent="0.25">
      <c r="A160" s="1">
        <v>45783</v>
      </c>
      <c r="B160">
        <v>94679.9</v>
      </c>
      <c r="C160" s="19" t="e">
        <f>#REF! /#REF! * 100</f>
        <v>#REF!</v>
      </c>
      <c r="D160"/>
    </row>
    <row r="161" spans="1:4" x14ac:dyDescent="0.25">
      <c r="A161" s="1">
        <v>45784</v>
      </c>
      <c r="B161">
        <v>97121.3</v>
      </c>
      <c r="C161" s="19" t="e">
        <f>#REF! /#REF! * 100</f>
        <v>#REF!</v>
      </c>
      <c r="D161"/>
    </row>
    <row r="162" spans="1:4" x14ac:dyDescent="0.25">
      <c r="A162" s="1">
        <v>45785</v>
      </c>
      <c r="B162">
        <v>102778</v>
      </c>
      <c r="C162" s="19" t="e">
        <f>#REF! /#REF! * 100</f>
        <v>#REF!</v>
      </c>
      <c r="D162"/>
    </row>
    <row r="163" spans="1:4" x14ac:dyDescent="0.25">
      <c r="A163" s="1">
        <v>45786</v>
      </c>
      <c r="B163">
        <v>103184</v>
      </c>
      <c r="C163" s="19" t="e">
        <f>#REF! /#REF! * 100</f>
        <v>#REF!</v>
      </c>
      <c r="D163"/>
    </row>
    <row r="164" spans="1:4" x14ac:dyDescent="0.25">
      <c r="A164" s="1">
        <v>45789</v>
      </c>
      <c r="B164">
        <v>102482</v>
      </c>
      <c r="C164" s="19" t="e">
        <f>#REF! /#REF! * 100</f>
        <v>#REF!</v>
      </c>
      <c r="D164"/>
    </row>
    <row r="165" spans="1:4" x14ac:dyDescent="0.25">
      <c r="A165" s="1">
        <v>45790</v>
      </c>
      <c r="B165">
        <v>104342</v>
      </c>
      <c r="C165" s="19" t="e">
        <f>#REF! /#REF! * 100</f>
        <v>#REF!</v>
      </c>
      <c r="D165"/>
    </row>
    <row r="166" spans="1:4" x14ac:dyDescent="0.25">
      <c r="A166" s="1">
        <v>45791</v>
      </c>
      <c r="B166">
        <v>103616</v>
      </c>
      <c r="C166" s="19" t="e">
        <f>#REF! /#REF! * 100</f>
        <v>#REF!</v>
      </c>
      <c r="D166"/>
    </row>
    <row r="167" spans="1:4" x14ac:dyDescent="0.25">
      <c r="A167" s="1">
        <v>45792</v>
      </c>
      <c r="B167">
        <v>103288</v>
      </c>
      <c r="C167" s="19" t="e">
        <f>#REF! /#REF! * 100</f>
        <v>#REF!</v>
      </c>
      <c r="D167"/>
    </row>
    <row r="168" spans="1:4" x14ac:dyDescent="0.25">
      <c r="A168" s="1">
        <v>45793</v>
      </c>
      <c r="B168">
        <v>103924</v>
      </c>
      <c r="C168" s="19" t="e">
        <f>#REF! /#REF! * 100</f>
        <v>#REF!</v>
      </c>
      <c r="D168"/>
    </row>
    <row r="169" spans="1:4" x14ac:dyDescent="0.25">
      <c r="A169" s="1">
        <v>45796</v>
      </c>
      <c r="B169">
        <v>105474</v>
      </c>
      <c r="C169" s="19" t="e">
        <f>#REF! /#REF! * 100</f>
        <v>#REF!</v>
      </c>
      <c r="D169"/>
    </row>
    <row r="170" spans="1:4" x14ac:dyDescent="0.25">
      <c r="A170" s="1">
        <v>45797</v>
      </c>
      <c r="B170">
        <v>106619</v>
      </c>
      <c r="C170" s="19" t="e">
        <f>#REF! /#REF! * 100</f>
        <v>#REF!</v>
      </c>
      <c r="D170"/>
    </row>
    <row r="171" spans="1:4" x14ac:dyDescent="0.25">
      <c r="A171" s="1">
        <v>45798</v>
      </c>
      <c r="B171">
        <v>108456</v>
      </c>
      <c r="C171" s="19" t="e">
        <f>#REF! /#REF! * 100</f>
        <v>#REF!</v>
      </c>
      <c r="D171"/>
    </row>
    <row r="172" spans="1:4" x14ac:dyDescent="0.25">
      <c r="A172" s="1">
        <v>45799</v>
      </c>
      <c r="B172">
        <v>110868</v>
      </c>
      <c r="C172" s="19" t="e">
        <f>#REF! /#REF! * 100</f>
        <v>#REF!</v>
      </c>
      <c r="D172"/>
    </row>
    <row r="173" spans="1:4" x14ac:dyDescent="0.25">
      <c r="A173" s="1">
        <v>45800</v>
      </c>
      <c r="B173">
        <v>108696</v>
      </c>
      <c r="C173" s="19" t="e">
        <f>#REF! /#REF! * 100</f>
        <v>#REF!</v>
      </c>
      <c r="D173"/>
    </row>
    <row r="174" spans="1:4" x14ac:dyDescent="0.25">
      <c r="A174" s="1">
        <v>45803</v>
      </c>
      <c r="B174">
        <v>109324</v>
      </c>
      <c r="C174" s="19" t="e">
        <f>#REF! /#REF! * 100</f>
        <v>#REF!</v>
      </c>
      <c r="D174"/>
    </row>
    <row r="175" spans="1:4" x14ac:dyDescent="0.25">
      <c r="A175" s="1">
        <v>45804</v>
      </c>
      <c r="B175">
        <v>108871</v>
      </c>
      <c r="C175" s="19" t="e">
        <f>#REF! /#REF! * 100</f>
        <v>#REF!</v>
      </c>
      <c r="D175"/>
    </row>
    <row r="176" spans="1:4" x14ac:dyDescent="0.25">
      <c r="A176" s="1">
        <v>45805</v>
      </c>
      <c r="B176">
        <v>107542</v>
      </c>
      <c r="C176" s="19" t="e">
        <f>#REF! /#REF! * 100</f>
        <v>#REF!</v>
      </c>
      <c r="D176"/>
    </row>
    <row r="177" spans="1:4" x14ac:dyDescent="0.25">
      <c r="A177" s="1">
        <v>45806</v>
      </c>
      <c r="B177">
        <v>106421</v>
      </c>
      <c r="C177" s="19" t="e">
        <f>#REF! /#REF! * 100</f>
        <v>#REF!</v>
      </c>
      <c r="D177"/>
    </row>
    <row r="178" spans="1:4" x14ac:dyDescent="0.25">
      <c r="A178" s="1">
        <v>45807</v>
      </c>
      <c r="B178">
        <v>104584</v>
      </c>
      <c r="C178" s="19" t="e">
        <f>#REF! /#REF! * 100</f>
        <v>#REF!</v>
      </c>
      <c r="D178"/>
    </row>
    <row r="179" spans="1:4" x14ac:dyDescent="0.25">
      <c r="A179" s="1">
        <v>45810</v>
      </c>
      <c r="B179">
        <v>104952</v>
      </c>
      <c r="C179" s="19" t="e">
        <f>#REF! /#REF! * 100</f>
        <v>#REF!</v>
      </c>
      <c r="D179"/>
    </row>
    <row r="180" spans="1:4" x14ac:dyDescent="0.25">
      <c r="A180" s="1">
        <v>45811</v>
      </c>
      <c r="B180">
        <v>105455</v>
      </c>
      <c r="C180" s="19" t="e">
        <f>#REF! /#REF! * 100</f>
        <v>#REF!</v>
      </c>
      <c r="D180"/>
    </row>
    <row r="181" spans="1:4" x14ac:dyDescent="0.25">
      <c r="A181" s="1">
        <v>45812</v>
      </c>
      <c r="B181">
        <v>104983</v>
      </c>
      <c r="C181" s="19" t="e">
        <f>#REF! /#REF! * 100</f>
        <v>#REF!</v>
      </c>
      <c r="D181"/>
    </row>
    <row r="182" spans="1:4" x14ac:dyDescent="0.25">
      <c r="A182" s="1">
        <v>45813</v>
      </c>
      <c r="B182">
        <v>101619</v>
      </c>
      <c r="C182" s="19" t="e">
        <f>#REF! /#REF! * 100</f>
        <v>#REF!</v>
      </c>
      <c r="D182"/>
    </row>
    <row r="183" spans="1:4" x14ac:dyDescent="0.25">
      <c r="A183" s="1">
        <v>45814</v>
      </c>
      <c r="B183">
        <v>104303</v>
      </c>
      <c r="C183" s="19" t="e">
        <f>#REF! /#REF! * 100</f>
        <v>#REF!</v>
      </c>
      <c r="D183"/>
    </row>
    <row r="184" spans="1:4" x14ac:dyDescent="0.25">
      <c r="A184" s="1">
        <v>45817</v>
      </c>
      <c r="B184">
        <v>109947</v>
      </c>
      <c r="C184" s="19" t="e">
        <f>#REF! /#REF! * 100</f>
        <v>#REF!</v>
      </c>
      <c r="D184"/>
    </row>
    <row r="185" spans="1:4" x14ac:dyDescent="0.25">
      <c r="A185" s="1">
        <v>45818</v>
      </c>
      <c r="B185">
        <v>109918</v>
      </c>
      <c r="C185" s="19" t="e">
        <f>#REF! /#REF! * 100</f>
        <v>#REF!</v>
      </c>
      <c r="D185"/>
    </row>
    <row r="186" spans="1:4" x14ac:dyDescent="0.25">
      <c r="A186" s="1">
        <v>45819</v>
      </c>
      <c r="B186">
        <v>108551</v>
      </c>
      <c r="C186" s="19" t="e">
        <f>#REF! /#REF! * 100</f>
        <v>#REF!</v>
      </c>
      <c r="D186"/>
    </row>
    <row r="187" spans="1:4" x14ac:dyDescent="0.25">
      <c r="A187" s="1">
        <v>45820</v>
      </c>
      <c r="B187">
        <v>105971</v>
      </c>
      <c r="C187" s="19" t="e">
        <f>#REF! /#REF! * 100</f>
        <v>#REF!</v>
      </c>
      <c r="D187"/>
    </row>
    <row r="188" spans="1:4" x14ac:dyDescent="0.25">
      <c r="A188" s="1">
        <v>45821</v>
      </c>
      <c r="B188">
        <v>105248</v>
      </c>
      <c r="C188" s="19" t="e">
        <f>#REF! /#REF! * 100</f>
        <v>#REF!</v>
      </c>
      <c r="D188"/>
    </row>
    <row r="189" spans="1:4" x14ac:dyDescent="0.25">
      <c r="A189" s="1">
        <v>45824</v>
      </c>
      <c r="B189">
        <v>108567</v>
      </c>
      <c r="C189" s="19" t="e">
        <f>#REF! /#REF! * 100</f>
        <v>#REF!</v>
      </c>
      <c r="D189"/>
    </row>
    <row r="190" spans="1:4" x14ac:dyDescent="0.25">
      <c r="A190" s="1">
        <v>45825</v>
      </c>
      <c r="B190">
        <v>104579</v>
      </c>
      <c r="C190" s="19" t="e">
        <f>#REF! /#REF! * 100</f>
        <v>#REF!</v>
      </c>
      <c r="D190"/>
    </row>
    <row r="191" spans="1:4" x14ac:dyDescent="0.25">
      <c r="A191" s="1">
        <v>45826</v>
      </c>
      <c r="B191">
        <v>105106</v>
      </c>
      <c r="C191" s="19" t="e">
        <f>#REF! /#REF! * 100</f>
        <v>#REF!</v>
      </c>
      <c r="D191"/>
    </row>
    <row r="192" spans="1:4" x14ac:dyDescent="0.25">
      <c r="A192" s="1">
        <v>45827</v>
      </c>
      <c r="B192">
        <v>104395</v>
      </c>
      <c r="C192" s="19" t="e">
        <f>#REF! /#REF! * 100</f>
        <v>#REF!</v>
      </c>
      <c r="D192"/>
    </row>
    <row r="193" spans="1:4" x14ac:dyDescent="0.25">
      <c r="A193" s="1">
        <v>45828</v>
      </c>
      <c r="B193">
        <v>103437</v>
      </c>
      <c r="C193" s="19" t="e">
        <f>#REF! /#REF! * 100</f>
        <v>#REF!</v>
      </c>
      <c r="D193"/>
    </row>
    <row r="194" spans="1:4" x14ac:dyDescent="0.25">
      <c r="A194" s="1">
        <v>45831</v>
      </c>
      <c r="B194">
        <v>103788</v>
      </c>
      <c r="C194" s="19" t="e">
        <f>#REF! /#REF! * 100</f>
        <v>#REF!</v>
      </c>
      <c r="D194"/>
    </row>
    <row r="195" spans="1:4" x14ac:dyDescent="0.25">
      <c r="A195" s="1">
        <v>45832</v>
      </c>
      <c r="B195">
        <v>106105</v>
      </c>
      <c r="C195" s="19" t="e">
        <f>#REF! /#REF! * 100</f>
        <v>#REF!</v>
      </c>
      <c r="D195"/>
    </row>
    <row r="196" spans="1:4" x14ac:dyDescent="0.25">
      <c r="A196" s="1">
        <v>45833</v>
      </c>
      <c r="B196">
        <v>107677</v>
      </c>
      <c r="C196" s="19" t="e">
        <f>#REF! /#REF! * 100</f>
        <v>#REF!</v>
      </c>
      <c r="D196"/>
    </row>
    <row r="197" spans="1:4" x14ac:dyDescent="0.25">
      <c r="A197" s="1">
        <v>45834</v>
      </c>
      <c r="B197">
        <v>107106</v>
      </c>
      <c r="C197" s="19" t="e">
        <f>#REF! /#REF! * 100</f>
        <v>#REF!</v>
      </c>
      <c r="D197"/>
    </row>
    <row r="198" spans="1:4" x14ac:dyDescent="0.25">
      <c r="A198" s="1">
        <v>45835</v>
      </c>
      <c r="B198">
        <v>106883</v>
      </c>
      <c r="C198" s="19" t="e">
        <f>#REF! /#REF! * 100</f>
        <v>#REF!</v>
      </c>
      <c r="D198"/>
    </row>
    <row r="199" spans="1:4" x14ac:dyDescent="0.25">
      <c r="A199" s="1">
        <v>45838</v>
      </c>
      <c r="B199">
        <v>107173</v>
      </c>
      <c r="C199" s="19" t="e">
        <f>#REF! /#REF! * 100</f>
        <v>#REF!</v>
      </c>
      <c r="D199"/>
    </row>
    <row r="200" spans="1:4" x14ac:dyDescent="0.25">
      <c r="A200" s="1">
        <v>45839</v>
      </c>
      <c r="B200">
        <v>105808</v>
      </c>
      <c r="C200" s="19" t="e">
        <f>#REF! /#REF! * 100</f>
        <v>#REF!</v>
      </c>
      <c r="D200"/>
    </row>
    <row r="201" spans="1:4" x14ac:dyDescent="0.25">
      <c r="A201" s="1">
        <v>45840</v>
      </c>
      <c r="B201">
        <v>109496</v>
      </c>
      <c r="C201" s="19" t="e">
        <f>#REF! /#REF! * 100</f>
        <v>#REF!</v>
      </c>
      <c r="D201"/>
    </row>
    <row r="202" spans="1:4" x14ac:dyDescent="0.25">
      <c r="A202" s="1">
        <v>45841</v>
      </c>
      <c r="B202">
        <v>109864</v>
      </c>
      <c r="C202" s="19" t="e">
        <f>#REF! /#REF! * 100</f>
        <v>#REF!</v>
      </c>
      <c r="D202"/>
    </row>
    <row r="203" spans="1:4" x14ac:dyDescent="0.25">
      <c r="A203" s="1">
        <v>45842</v>
      </c>
      <c r="B203">
        <v>107484</v>
      </c>
      <c r="C203" s="19" t="e">
        <f>#REF! /#REF! * 100</f>
        <v>#REF!</v>
      </c>
      <c r="D203"/>
    </row>
    <row r="204" spans="1:4" x14ac:dyDescent="0.25">
      <c r="A204" s="1">
        <v>45845</v>
      </c>
      <c r="B204">
        <v>108221</v>
      </c>
      <c r="C204" s="19" t="e">
        <f>#REF! /#REF! * 100</f>
        <v>#REF!</v>
      </c>
      <c r="D204"/>
    </row>
    <row r="205" spans="1:4" x14ac:dyDescent="0.25">
      <c r="A205" s="1">
        <v>45846</v>
      </c>
      <c r="B205">
        <v>108900</v>
      </c>
      <c r="C205" s="19" t="e">
        <f>#REF! /#REF! * 100</f>
        <v>#REF!</v>
      </c>
      <c r="D205"/>
    </row>
    <row r="206" spans="1:4" x14ac:dyDescent="0.25">
      <c r="A206" s="1">
        <v>45847</v>
      </c>
      <c r="B206">
        <v>110857</v>
      </c>
      <c r="C206" s="19" t="e">
        <f>#REF! /#REF! * 100</f>
        <v>#REF!</v>
      </c>
      <c r="D206"/>
    </row>
    <row r="207" spans="1:4" x14ac:dyDescent="0.25">
      <c r="A207" s="1">
        <v>45848</v>
      </c>
      <c r="B207">
        <v>116482</v>
      </c>
      <c r="C207" s="19" t="e">
        <f>#REF! /#REF! * 100</f>
        <v>#REF!</v>
      </c>
      <c r="D207"/>
    </row>
    <row r="208" spans="1:4" x14ac:dyDescent="0.25">
      <c r="A208" s="1">
        <v>45849</v>
      </c>
      <c r="B208">
        <v>118028</v>
      </c>
      <c r="C208" s="19" t="e">
        <f>#REF! /#REF! * 100</f>
        <v>#REF!</v>
      </c>
      <c r="D208"/>
    </row>
    <row r="209" spans="1:4" x14ac:dyDescent="0.25">
      <c r="A209" s="1">
        <v>45852</v>
      </c>
      <c r="B209">
        <v>120035</v>
      </c>
      <c r="C209" s="19" t="e">
        <f>#REF! /#REF! * 100</f>
        <v>#REF!</v>
      </c>
      <c r="D209"/>
    </row>
    <row r="210" spans="1:4" x14ac:dyDescent="0.25">
      <c r="A210" s="1">
        <v>45853</v>
      </c>
      <c r="B210">
        <v>117548</v>
      </c>
      <c r="C210" s="19" t="e">
        <f>#REF! /#REF! * 100</f>
        <v>#REF!</v>
      </c>
      <c r="D210"/>
    </row>
    <row r="211" spans="1:4" x14ac:dyDescent="0.25">
      <c r="A211" s="1">
        <v>45854</v>
      </c>
      <c r="B211">
        <v>119345</v>
      </c>
      <c r="C211" s="19" t="e">
        <f>#REF! /#REF! * 100</f>
        <v>#REF!</v>
      </c>
      <c r="D211"/>
    </row>
    <row r="212" spans="1:4" x14ac:dyDescent="0.25">
      <c r="A212" s="1">
        <v>45855</v>
      </c>
      <c r="B212">
        <v>120334</v>
      </c>
      <c r="C212" s="19" t="e">
        <f>#REF! /#REF! * 100</f>
        <v>#REF!</v>
      </c>
      <c r="D212"/>
    </row>
    <row r="213" spans="1:4" x14ac:dyDescent="0.25">
      <c r="A213" s="1">
        <v>45856</v>
      </c>
      <c r="B213">
        <v>117437</v>
      </c>
      <c r="C213" s="19" t="e">
        <f>#REF! /#REF! * 100</f>
        <v>#REF!</v>
      </c>
      <c r="D213"/>
    </row>
    <row r="214" spans="1:4" x14ac:dyDescent="0.25">
      <c r="A214" s="1">
        <v>45859</v>
      </c>
      <c r="B214">
        <v>117274</v>
      </c>
      <c r="C214" s="19" t="e">
        <f>#REF! /#REF! * 100</f>
        <v>#REF!</v>
      </c>
      <c r="D214"/>
    </row>
    <row r="215" spans="1:4" x14ac:dyDescent="0.25">
      <c r="A215" s="1">
        <v>45860</v>
      </c>
      <c r="B215">
        <v>119435</v>
      </c>
      <c r="C215" s="19" t="e">
        <f>#REF! /#REF! * 100</f>
        <v>#REF!</v>
      </c>
      <c r="D215"/>
    </row>
    <row r="216" spans="1:4" x14ac:dyDescent="0.25">
      <c r="A216" s="1">
        <v>45861</v>
      </c>
      <c r="B216">
        <v>118120</v>
      </c>
      <c r="C216" s="19" t="e">
        <f>#REF! /#REF! * 100</f>
        <v>#REF!</v>
      </c>
      <c r="D216"/>
    </row>
    <row r="217" spans="1:4" x14ac:dyDescent="0.25">
      <c r="A217" s="1">
        <v>45862</v>
      </c>
      <c r="B217">
        <v>118598</v>
      </c>
      <c r="C217" s="19" t="e">
        <f>#REF! /#REF! * 100</f>
        <v>#REF!</v>
      </c>
      <c r="D217"/>
    </row>
    <row r="218" spans="1:4" x14ac:dyDescent="0.25">
      <c r="A218" s="1">
        <v>45863</v>
      </c>
      <c r="B218">
        <v>116758</v>
      </c>
      <c r="C218" s="19" t="e">
        <f>#REF! /#REF! * 100</f>
        <v>#REF!</v>
      </c>
      <c r="D218"/>
    </row>
    <row r="219" spans="1:4" x14ac:dyDescent="0.25">
      <c r="A219" s="1">
        <v>45866</v>
      </c>
      <c r="B219">
        <v>118118</v>
      </c>
      <c r="C219" s="19" t="e">
        <f>#REF! /#REF! * 100</f>
        <v>#REF!</v>
      </c>
      <c r="D219"/>
    </row>
    <row r="220" spans="1:4" x14ac:dyDescent="0.25">
      <c r="A220" s="1">
        <v>45867</v>
      </c>
      <c r="B220">
        <v>117598</v>
      </c>
      <c r="C220" s="19" t="e">
        <f>#REF! /#REF! * 100</f>
        <v>#REF!</v>
      </c>
      <c r="D220"/>
    </row>
    <row r="221" spans="1:4" x14ac:dyDescent="0.25">
      <c r="A221" s="1">
        <v>45868</v>
      </c>
      <c r="B221">
        <v>117315</v>
      </c>
      <c r="C221" s="19" t="e">
        <f>#REF! /#REF! * 100</f>
        <v>#REF!</v>
      </c>
      <c r="D221"/>
    </row>
    <row r="222" spans="1:4" x14ac:dyDescent="0.25">
      <c r="A222" s="1">
        <v>45869</v>
      </c>
      <c r="B222">
        <v>116545</v>
      </c>
      <c r="C222" s="19" t="e">
        <f>#REF! /#REF! * 100</f>
        <v>#REF!</v>
      </c>
      <c r="D222"/>
    </row>
    <row r="223" spans="1:4" x14ac:dyDescent="0.25">
      <c r="A223" s="1">
        <v>45870</v>
      </c>
      <c r="B223">
        <v>113290</v>
      </c>
      <c r="C223" s="19" t="e">
        <f>#REF! /#REF! * 100</f>
        <v>#REF!</v>
      </c>
      <c r="D223"/>
    </row>
    <row r="224" spans="1:4" x14ac:dyDescent="0.25">
      <c r="A224" s="1">
        <v>45873</v>
      </c>
      <c r="B224">
        <v>115105</v>
      </c>
      <c r="C224" s="19" t="e">
        <f>#REF! /#REF! * 100</f>
        <v>#REF!</v>
      </c>
      <c r="D224"/>
    </row>
    <row r="225" spans="1:4" x14ac:dyDescent="0.25">
      <c r="A225" s="1">
        <v>45874</v>
      </c>
      <c r="B225">
        <v>113606</v>
      </c>
      <c r="C225" s="19" t="e">
        <f>#REF! /#REF! * 100</f>
        <v>#REF!</v>
      </c>
      <c r="D225"/>
    </row>
    <row r="226" spans="1:4" x14ac:dyDescent="0.25">
      <c r="A226" s="1">
        <v>45875</v>
      </c>
      <c r="B226">
        <v>115083</v>
      </c>
      <c r="C226" s="19" t="e">
        <f>#REF! /#REF! * 100</f>
        <v>#REF!</v>
      </c>
      <c r="D226"/>
    </row>
    <row r="227" spans="1:4" x14ac:dyDescent="0.25">
      <c r="A227" s="1">
        <v>45876</v>
      </c>
      <c r="B227">
        <v>117152</v>
      </c>
      <c r="C227" s="19" t="e">
        <f>#REF! /#REF! * 100</f>
        <v>#REF!</v>
      </c>
      <c r="D227"/>
    </row>
    <row r="228" spans="1:4" x14ac:dyDescent="0.25">
      <c r="A228" s="1">
        <v>45877</v>
      </c>
      <c r="B228">
        <v>116483</v>
      </c>
      <c r="C228" s="19" t="e">
        <f>#REF! /#REF! * 100</f>
        <v>#REF!</v>
      </c>
      <c r="D228"/>
    </row>
    <row r="229" spans="1:4" x14ac:dyDescent="0.25">
      <c r="A229" s="1">
        <v>45880</v>
      </c>
      <c r="B229">
        <v>118724</v>
      </c>
      <c r="C229" s="19" t="e">
        <f>#REF! /#REF! * 100</f>
        <v>#REF!</v>
      </c>
      <c r="D229"/>
    </row>
    <row r="230" spans="1:4" x14ac:dyDescent="0.25">
      <c r="A230" s="1">
        <v>45881</v>
      </c>
      <c r="B230">
        <v>119903</v>
      </c>
      <c r="C230" s="19" t="e">
        <f>#REF! /#REF! * 100</f>
        <v>#REF!</v>
      </c>
      <c r="D230"/>
    </row>
    <row r="231" spans="1:4" x14ac:dyDescent="0.25">
      <c r="A231" s="1">
        <v>45882</v>
      </c>
      <c r="B231">
        <v>122579</v>
      </c>
      <c r="C231" s="19" t="e">
        <f>#REF! /#REF! * 100</f>
        <v>#REF!</v>
      </c>
      <c r="D231"/>
    </row>
    <row r="232" spans="1:4" x14ac:dyDescent="0.25">
      <c r="A232" s="1">
        <v>45883</v>
      </c>
      <c r="B232">
        <v>117979</v>
      </c>
      <c r="C232" s="19" t="e">
        <f>#REF! /#REF! * 100</f>
        <v>#REF!</v>
      </c>
      <c r="D232"/>
    </row>
    <row r="233" spans="1:4" x14ac:dyDescent="0.25">
      <c r="A233" s="1">
        <v>45884</v>
      </c>
      <c r="B233">
        <v>116974</v>
      </c>
      <c r="C233" s="19" t="e">
        <f>#REF! /#REF! * 100</f>
        <v>#REF!</v>
      </c>
      <c r="D233"/>
    </row>
    <row r="234" spans="1:4" x14ac:dyDescent="0.25">
      <c r="A234" s="1">
        <v>45887</v>
      </c>
      <c r="B234">
        <v>116719</v>
      </c>
      <c r="C234" s="19" t="e">
        <f>#REF! /#REF! * 100</f>
        <v>#REF!</v>
      </c>
      <c r="D234"/>
    </row>
    <row r="235" spans="1:4" x14ac:dyDescent="0.25">
      <c r="A235" s="1">
        <v>45888</v>
      </c>
      <c r="B235">
        <v>113430</v>
      </c>
      <c r="C235" s="19" t="e">
        <f>#REF! /#REF! * 100</f>
        <v>#REF!</v>
      </c>
      <c r="D235"/>
    </row>
    <row r="236" spans="1:4" x14ac:dyDescent="0.25">
      <c r="A236" s="1">
        <v>45889</v>
      </c>
      <c r="B236">
        <v>114390</v>
      </c>
      <c r="C236" s="19" t="e">
        <f>#REF! /#REF! * 100</f>
        <v>#REF!</v>
      </c>
      <c r="D236"/>
    </row>
    <row r="237" spans="1:4" x14ac:dyDescent="0.25">
      <c r="A237" s="1">
        <v>45890</v>
      </c>
      <c r="B237">
        <v>112619</v>
      </c>
      <c r="C237" s="19" t="e">
        <f>#REF! /#REF! * 100</f>
        <v>#REF!</v>
      </c>
      <c r="D237"/>
    </row>
    <row r="238" spans="1:4" x14ac:dyDescent="0.25">
      <c r="A238" s="1">
        <v>45891</v>
      </c>
      <c r="B238">
        <v>116617</v>
      </c>
      <c r="C238" s="19" t="e">
        <f>#REF! /#REF! * 100</f>
        <v>#REF!</v>
      </c>
      <c r="D238"/>
    </row>
    <row r="239" spans="1:4" x14ac:dyDescent="0.25">
      <c r="A239" s="1">
        <v>45894</v>
      </c>
      <c r="B239">
        <v>109899</v>
      </c>
      <c r="C239" s="19" t="e">
        <f>#REF! /#REF! * 100</f>
        <v>#REF!</v>
      </c>
      <c r="D239"/>
    </row>
    <row r="240" spans="1:4" x14ac:dyDescent="0.25">
      <c r="A240" s="1">
        <v>45895</v>
      </c>
      <c r="B240">
        <v>111607</v>
      </c>
      <c r="C240" s="19" t="e">
        <f>#REF! /#REF! * 100</f>
        <v>#REF!</v>
      </c>
      <c r="D240"/>
    </row>
    <row r="241" spans="1:4" x14ac:dyDescent="0.25">
      <c r="A241" s="1">
        <v>45896</v>
      </c>
      <c r="B241">
        <v>111549</v>
      </c>
      <c r="C241" s="19" t="e">
        <f>#REF! /#REF! * 100</f>
        <v>#REF!</v>
      </c>
      <c r="D241"/>
    </row>
    <row r="242" spans="1:4" x14ac:dyDescent="0.25">
      <c r="A242" s="1">
        <v>45897</v>
      </c>
      <c r="B242">
        <v>112047</v>
      </c>
      <c r="C242" s="19" t="e">
        <f>#REF! /#REF! * 100</f>
        <v>#REF!</v>
      </c>
      <c r="D242"/>
    </row>
    <row r="243" spans="1:4" x14ac:dyDescent="0.25">
      <c r="A243" s="1">
        <v>45898</v>
      </c>
      <c r="B243">
        <v>108198</v>
      </c>
      <c r="C243" s="19" t="e">
        <f>#REF! /#REF! * 100</f>
        <v>#REF!</v>
      </c>
      <c r="D243"/>
    </row>
    <row r="244" spans="1:4" x14ac:dyDescent="0.25">
      <c r="A244" s="1">
        <v>45901</v>
      </c>
      <c r="B244">
        <v>107811</v>
      </c>
      <c r="C244" s="19" t="e">
        <f>#REF! /#REF! * 100</f>
        <v>#REF!</v>
      </c>
      <c r="D244"/>
    </row>
    <row r="245" spans="1:4" x14ac:dyDescent="0.25">
      <c r="A245" s="1">
        <v>45902</v>
      </c>
      <c r="B245">
        <v>111198</v>
      </c>
      <c r="C245" s="19" t="e">
        <f>#REF! /#REF! * 100</f>
        <v>#REF!</v>
      </c>
      <c r="D245"/>
    </row>
    <row r="246" spans="1:4" x14ac:dyDescent="0.25">
      <c r="A246" s="1">
        <v>45903</v>
      </c>
      <c r="B246">
        <v>112034</v>
      </c>
      <c r="C246" s="19" t="e">
        <f>#REF! /#REF! * 100</f>
        <v>#REF!</v>
      </c>
      <c r="D246"/>
    </row>
    <row r="247" spans="1:4" x14ac:dyDescent="0.25">
      <c r="A247" s="1">
        <v>45904</v>
      </c>
      <c r="B247">
        <v>110522</v>
      </c>
      <c r="C247" s="19" t="e">
        <f>#REF! /#REF! * 100</f>
        <v>#REF!</v>
      </c>
      <c r="D247"/>
    </row>
    <row r="248" spans="1:4" x14ac:dyDescent="0.25">
      <c r="A248" s="1">
        <v>45905</v>
      </c>
      <c r="B248">
        <v>111683</v>
      </c>
      <c r="C248" s="19" t="e">
        <f>#REF! /#REF! * 100</f>
        <v>#REF!</v>
      </c>
      <c r="D248"/>
    </row>
    <row r="249" spans="1:4" x14ac:dyDescent="0.25">
      <c r="A249" s="1">
        <v>45908</v>
      </c>
      <c r="B249">
        <v>112348</v>
      </c>
      <c r="C249" s="19" t="e">
        <f>#REF! /#REF! * 100</f>
        <v>#REF!</v>
      </c>
      <c r="D249"/>
    </row>
    <row r="250" spans="1:4" x14ac:dyDescent="0.25">
      <c r="A250" s="1">
        <v>45909</v>
      </c>
      <c r="B250">
        <v>111322</v>
      </c>
      <c r="C250" s="19" t="e">
        <f>#REF! /#REF! * 100</f>
        <v>#REF!</v>
      </c>
      <c r="D250"/>
    </row>
    <row r="251" spans="1:4" x14ac:dyDescent="0.25">
      <c r="A251" s="1">
        <v>45910</v>
      </c>
      <c r="B251">
        <v>113879</v>
      </c>
      <c r="C251" s="19" t="e">
        <f>#REF! /#REF! * 100</f>
        <v>#REF!</v>
      </c>
      <c r="D251"/>
    </row>
    <row r="252" spans="1:4" x14ac:dyDescent="0.25">
      <c r="A252" s="1">
        <v>45911</v>
      </c>
      <c r="B252">
        <v>114539</v>
      </c>
      <c r="C252" s="19" t="e">
        <f>#REF! /#REF! * 100</f>
        <v>#REF!</v>
      </c>
      <c r="D252"/>
    </row>
    <row r="253" spans="1:4" x14ac:dyDescent="0.25">
      <c r="A253" s="1">
        <v>45912</v>
      </c>
      <c r="B253">
        <v>116612</v>
      </c>
      <c r="C253" s="19" t="e">
        <f>#REF! /#REF! * 100</f>
        <v>#REF!</v>
      </c>
      <c r="D253"/>
    </row>
    <row r="254" spans="1:4" x14ac:dyDescent="0.25">
      <c r="A254" s="1">
        <v>45915</v>
      </c>
      <c r="B254">
        <v>115562</v>
      </c>
      <c r="C254" s="19" t="e">
        <f>#REF! /#REF! * 100</f>
        <v>#REF!</v>
      </c>
      <c r="D254"/>
    </row>
    <row r="255" spans="1:4" x14ac:dyDescent="0.25">
      <c r="A255" s="1">
        <v>45916</v>
      </c>
      <c r="B255">
        <v>116847</v>
      </c>
      <c r="C255" s="19" t="e">
        <f>#REF! /#REF! * 100</f>
        <v>#REF!</v>
      </c>
      <c r="D255"/>
    </row>
    <row r="256" spans="1:4" x14ac:dyDescent="0.25">
      <c r="A256" s="1">
        <v>45917</v>
      </c>
      <c r="B256">
        <v>116096</v>
      </c>
      <c r="C256" s="19" t="e">
        <f>#REF! /#REF! * 100</f>
        <v>#REF!</v>
      </c>
      <c r="D256"/>
    </row>
    <row r="257" spans="1:4" x14ac:dyDescent="0.25">
      <c r="A257" s="1">
        <v>45918</v>
      </c>
      <c r="B257">
        <v>117357</v>
      </c>
      <c r="C257" s="19" t="e">
        <f>#REF! /#REF! * 100</f>
        <v>#REF!</v>
      </c>
      <c r="D257"/>
    </row>
    <row r="258" spans="1:4" x14ac:dyDescent="0.25">
      <c r="A258" s="1">
        <v>45919</v>
      </c>
      <c r="B258">
        <v>115210</v>
      </c>
      <c r="C258" s="19" t="e">
        <f>#REF! /#REF! * 100</f>
        <v>#REF!</v>
      </c>
      <c r="D258"/>
    </row>
    <row r="259" spans="1:4" x14ac:dyDescent="0.25">
      <c r="A259" s="1">
        <v>45922</v>
      </c>
      <c r="B259">
        <v>112985</v>
      </c>
      <c r="C259" s="19" t="e">
        <f>#REF! /#REF! * 100</f>
        <v>#REF!</v>
      </c>
      <c r="D259"/>
    </row>
    <row r="260" spans="1:4" x14ac:dyDescent="0.25">
      <c r="A260" s="1">
        <v>45923</v>
      </c>
      <c r="B260">
        <v>112938</v>
      </c>
      <c r="C260" s="19" t="e">
        <f>#REF! /#REF! * 100</f>
        <v>#REF!</v>
      </c>
      <c r="D26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FC78-5C7E-41C9-A78C-AD29A888AC28}">
  <dimension ref="A1:B251"/>
  <sheetViews>
    <sheetView workbookViewId="0">
      <selection activeCell="C235" sqref="C235"/>
    </sheetView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45558</v>
      </c>
      <c r="B2">
        <v>28.05</v>
      </c>
    </row>
    <row r="3" spans="1:2" x14ac:dyDescent="0.25">
      <c r="A3" s="1">
        <v>45559</v>
      </c>
      <c r="B3">
        <v>28.55</v>
      </c>
    </row>
    <row r="4" spans="1:2" x14ac:dyDescent="0.25">
      <c r="A4" s="1">
        <v>45560</v>
      </c>
      <c r="B4">
        <v>28</v>
      </c>
    </row>
    <row r="5" spans="1:2" x14ac:dyDescent="0.25">
      <c r="A5" s="1">
        <v>45561</v>
      </c>
      <c r="B5">
        <v>28.7</v>
      </c>
    </row>
    <row r="6" spans="1:2" x14ac:dyDescent="0.25">
      <c r="A6" s="1">
        <v>45562</v>
      </c>
      <c r="B6">
        <v>29.1</v>
      </c>
    </row>
    <row r="7" spans="1:2" x14ac:dyDescent="0.25">
      <c r="A7" s="1">
        <v>45565</v>
      </c>
      <c r="B7">
        <v>28.15</v>
      </c>
    </row>
    <row r="8" spans="1:2" x14ac:dyDescent="0.25">
      <c r="A8" s="1">
        <v>45566</v>
      </c>
      <c r="B8">
        <v>27.4</v>
      </c>
    </row>
    <row r="9" spans="1:2" x14ac:dyDescent="0.25">
      <c r="A9" s="1">
        <v>45567</v>
      </c>
      <c r="B9">
        <v>26.7</v>
      </c>
    </row>
    <row r="10" spans="1:2" x14ac:dyDescent="0.25">
      <c r="A10" s="1">
        <v>45568</v>
      </c>
      <c r="B10">
        <v>27.05</v>
      </c>
    </row>
    <row r="11" spans="1:2" x14ac:dyDescent="0.25">
      <c r="A11" s="1">
        <v>45569</v>
      </c>
      <c r="B11">
        <v>27.7</v>
      </c>
    </row>
    <row r="12" spans="1:2" x14ac:dyDescent="0.25">
      <c r="A12" s="1">
        <v>45572</v>
      </c>
      <c r="B12">
        <v>28.1</v>
      </c>
    </row>
    <row r="13" spans="1:2" x14ac:dyDescent="0.25">
      <c r="A13" s="1">
        <v>45573</v>
      </c>
      <c r="B13">
        <v>27.6</v>
      </c>
    </row>
    <row r="14" spans="1:2" x14ac:dyDescent="0.25">
      <c r="A14" s="1">
        <v>45574</v>
      </c>
      <c r="B14">
        <v>27</v>
      </c>
    </row>
    <row r="15" spans="1:2" x14ac:dyDescent="0.25">
      <c r="A15" s="1">
        <v>45575</v>
      </c>
      <c r="B15">
        <v>26.45</v>
      </c>
    </row>
    <row r="16" spans="1:2" x14ac:dyDescent="0.25">
      <c r="A16" s="1">
        <v>45576</v>
      </c>
      <c r="B16">
        <v>28.05</v>
      </c>
    </row>
    <row r="17" spans="1:2" x14ac:dyDescent="0.25">
      <c r="A17" s="1">
        <v>45579</v>
      </c>
      <c r="B17">
        <v>29.25</v>
      </c>
    </row>
    <row r="18" spans="1:2" x14ac:dyDescent="0.25">
      <c r="A18" s="1">
        <v>45580</v>
      </c>
      <c r="B18">
        <v>29.7</v>
      </c>
    </row>
    <row r="19" spans="1:2" x14ac:dyDescent="0.25">
      <c r="A19" s="1">
        <v>45581</v>
      </c>
      <c r="B19">
        <v>30.05</v>
      </c>
    </row>
    <row r="20" spans="1:2" x14ac:dyDescent="0.25">
      <c r="A20" s="1">
        <v>45582</v>
      </c>
      <c r="B20">
        <v>29.6</v>
      </c>
    </row>
    <row r="21" spans="1:2" x14ac:dyDescent="0.25">
      <c r="A21" s="1">
        <v>45583</v>
      </c>
      <c r="B21">
        <v>30.4</v>
      </c>
    </row>
    <row r="22" spans="1:2" x14ac:dyDescent="0.25">
      <c r="A22" s="1">
        <v>45586</v>
      </c>
      <c r="B22">
        <v>30.05</v>
      </c>
    </row>
    <row r="23" spans="1:2" x14ac:dyDescent="0.25">
      <c r="A23" s="1">
        <v>45587</v>
      </c>
      <c r="B23">
        <v>29.9</v>
      </c>
    </row>
    <row r="24" spans="1:2" x14ac:dyDescent="0.25">
      <c r="A24" s="1">
        <v>45588</v>
      </c>
      <c r="B24">
        <v>29.4</v>
      </c>
    </row>
    <row r="25" spans="1:2" x14ac:dyDescent="0.25">
      <c r="A25" s="1">
        <v>45589</v>
      </c>
      <c r="B25">
        <v>30.3</v>
      </c>
    </row>
    <row r="26" spans="1:2" x14ac:dyDescent="0.25">
      <c r="A26" s="1">
        <v>45590</v>
      </c>
      <c r="B26">
        <v>29.6</v>
      </c>
    </row>
    <row r="27" spans="1:2" x14ac:dyDescent="0.25">
      <c r="A27" s="1">
        <v>45593</v>
      </c>
      <c r="B27">
        <v>30.85</v>
      </c>
    </row>
    <row r="28" spans="1:2" x14ac:dyDescent="0.25">
      <c r="A28" s="1">
        <v>45594</v>
      </c>
      <c r="B28">
        <v>32.200000000000003</v>
      </c>
    </row>
    <row r="29" spans="1:2" x14ac:dyDescent="0.25">
      <c r="A29" s="1">
        <v>45595</v>
      </c>
      <c r="B29">
        <v>31.85</v>
      </c>
    </row>
    <row r="30" spans="1:2" x14ac:dyDescent="0.25">
      <c r="A30" s="1">
        <v>45596</v>
      </c>
      <c r="B30">
        <v>31.05</v>
      </c>
    </row>
    <row r="31" spans="1:2" x14ac:dyDescent="0.25">
      <c r="A31" s="1">
        <v>45597</v>
      </c>
      <c r="B31">
        <v>30.7</v>
      </c>
    </row>
    <row r="32" spans="1:2" x14ac:dyDescent="0.25">
      <c r="A32" s="1">
        <v>45600</v>
      </c>
      <c r="B32">
        <v>29.85</v>
      </c>
    </row>
    <row r="33" spans="1:2" x14ac:dyDescent="0.25">
      <c r="A33" s="1">
        <v>45601</v>
      </c>
      <c r="B33">
        <v>30.8</v>
      </c>
    </row>
    <row r="34" spans="1:2" x14ac:dyDescent="0.25">
      <c r="A34" s="1">
        <v>45602</v>
      </c>
      <c r="B34">
        <v>33.799999999999997</v>
      </c>
    </row>
    <row r="35" spans="1:2" x14ac:dyDescent="0.25">
      <c r="A35" s="1">
        <v>45603</v>
      </c>
      <c r="B35">
        <v>34</v>
      </c>
    </row>
    <row r="36" spans="1:2" x14ac:dyDescent="0.25">
      <c r="A36" s="1">
        <v>45604</v>
      </c>
      <c r="B36">
        <v>34</v>
      </c>
    </row>
    <row r="37" spans="1:2" x14ac:dyDescent="0.25">
      <c r="A37" s="1">
        <v>45607</v>
      </c>
      <c r="B37">
        <v>38.65</v>
      </c>
    </row>
    <row r="38" spans="1:2" x14ac:dyDescent="0.25">
      <c r="A38" s="1">
        <v>45608</v>
      </c>
      <c r="B38">
        <v>39.799999999999997</v>
      </c>
    </row>
    <row r="39" spans="1:2" x14ac:dyDescent="0.25">
      <c r="A39" s="1">
        <v>45609</v>
      </c>
      <c r="B39">
        <v>39.85</v>
      </c>
    </row>
    <row r="40" spans="1:2" x14ac:dyDescent="0.25">
      <c r="A40" s="1">
        <v>45610</v>
      </c>
      <c r="B40">
        <v>38.85</v>
      </c>
    </row>
    <row r="41" spans="1:2" x14ac:dyDescent="0.25">
      <c r="A41" s="1">
        <v>45611</v>
      </c>
      <c r="B41">
        <v>40.6</v>
      </c>
    </row>
    <row r="42" spans="1:2" x14ac:dyDescent="0.25">
      <c r="A42" s="1">
        <v>45614</v>
      </c>
      <c r="B42">
        <v>40.65</v>
      </c>
    </row>
    <row r="43" spans="1:2" x14ac:dyDescent="0.25">
      <c r="A43" s="1">
        <v>45615</v>
      </c>
      <c r="B43">
        <v>41.1</v>
      </c>
    </row>
    <row r="44" spans="1:2" x14ac:dyDescent="0.25">
      <c r="A44" s="1">
        <v>45616</v>
      </c>
      <c r="B44">
        <v>41.84</v>
      </c>
    </row>
    <row r="45" spans="1:2" x14ac:dyDescent="0.25">
      <c r="A45" s="1">
        <v>45617</v>
      </c>
      <c r="B45">
        <v>43.6</v>
      </c>
    </row>
    <row r="46" spans="1:2" x14ac:dyDescent="0.25">
      <c r="A46" s="1">
        <v>45618</v>
      </c>
      <c r="B46">
        <v>44.05</v>
      </c>
    </row>
    <row r="47" spans="1:2" x14ac:dyDescent="0.25">
      <c r="A47" s="1">
        <v>45621</v>
      </c>
      <c r="B47">
        <v>42.16</v>
      </c>
    </row>
    <row r="48" spans="1:2" x14ac:dyDescent="0.25">
      <c r="A48" s="1">
        <v>45622</v>
      </c>
      <c r="B48">
        <v>40.32</v>
      </c>
    </row>
    <row r="49" spans="1:2" x14ac:dyDescent="0.25">
      <c r="A49" s="1">
        <v>45623</v>
      </c>
      <c r="B49">
        <v>42.93</v>
      </c>
    </row>
    <row r="50" spans="1:2" x14ac:dyDescent="0.25">
      <c r="A50" s="1">
        <v>45625</v>
      </c>
      <c r="B50">
        <v>43.09</v>
      </c>
    </row>
    <row r="51" spans="1:2" x14ac:dyDescent="0.25">
      <c r="A51" s="1">
        <v>45628</v>
      </c>
      <c r="B51">
        <v>42.46</v>
      </c>
    </row>
    <row r="52" spans="1:2" x14ac:dyDescent="0.25">
      <c r="A52" s="1">
        <v>45629</v>
      </c>
      <c r="B52">
        <v>42.42</v>
      </c>
    </row>
    <row r="53" spans="1:2" x14ac:dyDescent="0.25">
      <c r="A53" s="1">
        <v>45630</v>
      </c>
      <c r="B53">
        <v>43.94</v>
      </c>
    </row>
    <row r="54" spans="1:2" x14ac:dyDescent="0.25">
      <c r="A54" s="1">
        <v>45631</v>
      </c>
      <c r="B54">
        <v>43.94</v>
      </c>
    </row>
    <row r="55" spans="1:2" x14ac:dyDescent="0.25">
      <c r="A55" s="1">
        <v>45632</v>
      </c>
      <c r="B55">
        <v>45.1</v>
      </c>
    </row>
    <row r="56" spans="1:2" x14ac:dyDescent="0.25">
      <c r="A56" s="1">
        <v>45635</v>
      </c>
      <c r="B56">
        <v>42.63</v>
      </c>
    </row>
    <row r="57" spans="1:2" x14ac:dyDescent="0.25">
      <c r="A57" s="1">
        <v>45636</v>
      </c>
      <c r="B57">
        <v>42.75</v>
      </c>
    </row>
    <row r="58" spans="1:2" x14ac:dyDescent="0.25">
      <c r="A58" s="1">
        <v>45637</v>
      </c>
      <c r="B58">
        <v>44.94</v>
      </c>
    </row>
    <row r="59" spans="1:2" x14ac:dyDescent="0.25">
      <c r="A59" s="1">
        <v>45638</v>
      </c>
      <c r="B59">
        <v>44.34</v>
      </c>
    </row>
    <row r="60" spans="1:2" x14ac:dyDescent="0.25">
      <c r="A60" s="1">
        <v>45639</v>
      </c>
      <c r="B60">
        <v>45.11</v>
      </c>
    </row>
    <row r="61" spans="1:2" x14ac:dyDescent="0.25">
      <c r="A61" s="1">
        <v>45642</v>
      </c>
      <c r="B61">
        <v>46.94</v>
      </c>
    </row>
    <row r="62" spans="1:2" x14ac:dyDescent="0.25">
      <c r="A62" s="1">
        <v>45643</v>
      </c>
      <c r="B62">
        <v>47.3</v>
      </c>
    </row>
    <row r="63" spans="1:2" x14ac:dyDescent="0.25">
      <c r="A63" s="1">
        <v>45644</v>
      </c>
      <c r="B63">
        <v>44.6</v>
      </c>
    </row>
    <row r="64" spans="1:2" x14ac:dyDescent="0.25">
      <c r="A64" s="1">
        <v>45645</v>
      </c>
      <c r="B64">
        <v>42.67</v>
      </c>
    </row>
    <row r="65" spans="1:2" x14ac:dyDescent="0.25">
      <c r="A65" s="1">
        <v>45646</v>
      </c>
      <c r="B65">
        <v>42.71</v>
      </c>
    </row>
    <row r="66" spans="1:2" x14ac:dyDescent="0.25">
      <c r="A66" s="1">
        <v>45649</v>
      </c>
      <c r="B66">
        <v>41.21</v>
      </c>
    </row>
    <row r="67" spans="1:2" x14ac:dyDescent="0.25">
      <c r="A67" s="1">
        <v>45650</v>
      </c>
      <c r="B67">
        <v>43.85</v>
      </c>
    </row>
    <row r="68" spans="1:2" x14ac:dyDescent="0.25">
      <c r="A68" s="1">
        <v>45652</v>
      </c>
      <c r="B68">
        <v>42.33</v>
      </c>
    </row>
    <row r="69" spans="1:2" x14ac:dyDescent="0.25">
      <c r="A69" s="1">
        <v>45653</v>
      </c>
      <c r="B69">
        <v>41.82</v>
      </c>
    </row>
    <row r="70" spans="1:2" x14ac:dyDescent="0.25">
      <c r="A70" s="1">
        <v>45656</v>
      </c>
      <c r="B70">
        <v>41.75</v>
      </c>
    </row>
    <row r="71" spans="1:2" x14ac:dyDescent="0.25">
      <c r="A71" s="1">
        <v>45657</v>
      </c>
      <c r="B71">
        <v>41.87</v>
      </c>
    </row>
    <row r="72" spans="1:2" x14ac:dyDescent="0.25">
      <c r="A72" s="1">
        <v>45659</v>
      </c>
      <c r="B72">
        <v>43.16</v>
      </c>
    </row>
    <row r="73" spans="1:2" x14ac:dyDescent="0.25">
      <c r="A73" s="1">
        <v>45660</v>
      </c>
      <c r="B73">
        <v>43.6</v>
      </c>
    </row>
    <row r="74" spans="1:2" x14ac:dyDescent="0.25">
      <c r="A74" s="1">
        <v>45663</v>
      </c>
      <c r="B74">
        <v>45.34</v>
      </c>
    </row>
    <row r="75" spans="1:2" x14ac:dyDescent="0.25">
      <c r="A75" s="1">
        <v>45664</v>
      </c>
      <c r="B75">
        <v>42.74</v>
      </c>
    </row>
    <row r="76" spans="1:2" x14ac:dyDescent="0.25">
      <c r="A76" s="1">
        <v>45665</v>
      </c>
      <c r="B76">
        <v>41.61</v>
      </c>
    </row>
    <row r="77" spans="1:2" x14ac:dyDescent="0.25">
      <c r="A77" s="1">
        <v>45667</v>
      </c>
      <c r="B77">
        <v>41.99</v>
      </c>
    </row>
    <row r="78" spans="1:2" x14ac:dyDescent="0.25">
      <c r="A78" s="1">
        <v>45670</v>
      </c>
      <c r="B78">
        <v>41.49</v>
      </c>
    </row>
    <row r="79" spans="1:2" x14ac:dyDescent="0.25">
      <c r="A79" s="1">
        <v>45671</v>
      </c>
      <c r="B79">
        <v>42.77</v>
      </c>
    </row>
    <row r="80" spans="1:2" x14ac:dyDescent="0.25">
      <c r="A80" s="1">
        <v>45672</v>
      </c>
      <c r="B80">
        <v>44.15</v>
      </c>
    </row>
    <row r="81" spans="1:2" x14ac:dyDescent="0.25">
      <c r="A81" s="1">
        <v>45673</v>
      </c>
      <c r="B81">
        <v>44.51</v>
      </c>
    </row>
    <row r="82" spans="1:2" x14ac:dyDescent="0.25">
      <c r="A82" s="1">
        <v>45674</v>
      </c>
      <c r="B82">
        <v>46.43</v>
      </c>
    </row>
    <row r="83" spans="1:2" x14ac:dyDescent="0.25">
      <c r="A83" s="1">
        <v>45678</v>
      </c>
      <c r="B83">
        <v>47.08</v>
      </c>
    </row>
    <row r="84" spans="1:2" x14ac:dyDescent="0.25">
      <c r="A84" s="1">
        <v>45679</v>
      </c>
      <c r="B84">
        <v>46.26</v>
      </c>
    </row>
    <row r="85" spans="1:2" x14ac:dyDescent="0.25">
      <c r="A85" s="1">
        <v>45680</v>
      </c>
      <c r="B85">
        <v>45.81</v>
      </c>
    </row>
    <row r="86" spans="1:2" x14ac:dyDescent="0.25">
      <c r="A86" s="1">
        <v>45681</v>
      </c>
      <c r="B86">
        <v>46.51</v>
      </c>
    </row>
    <row r="87" spans="1:2" x14ac:dyDescent="0.25">
      <c r="A87" s="1">
        <v>45684</v>
      </c>
      <c r="B87">
        <v>44.92</v>
      </c>
    </row>
    <row r="88" spans="1:2" x14ac:dyDescent="0.25">
      <c r="A88" s="1">
        <v>45685</v>
      </c>
      <c r="B88">
        <v>44.87</v>
      </c>
    </row>
    <row r="89" spans="1:2" x14ac:dyDescent="0.25">
      <c r="A89" s="1">
        <v>45686</v>
      </c>
      <c r="B89">
        <v>46.23</v>
      </c>
    </row>
    <row r="90" spans="1:2" x14ac:dyDescent="0.25">
      <c r="A90" s="1">
        <v>45687</v>
      </c>
      <c r="B90">
        <v>46.54</v>
      </c>
    </row>
    <row r="91" spans="1:2" x14ac:dyDescent="0.25">
      <c r="A91" s="1">
        <v>45688</v>
      </c>
      <c r="B91">
        <v>45.01</v>
      </c>
    </row>
    <row r="92" spans="1:2" x14ac:dyDescent="0.25">
      <c r="A92" s="1">
        <v>45691</v>
      </c>
      <c r="B92">
        <v>44.86</v>
      </c>
    </row>
    <row r="93" spans="1:2" x14ac:dyDescent="0.25">
      <c r="A93" s="1">
        <v>45692</v>
      </c>
      <c r="B93">
        <v>43.77</v>
      </c>
    </row>
    <row r="94" spans="1:2" x14ac:dyDescent="0.25">
      <c r="A94" s="1">
        <v>45693</v>
      </c>
      <c r="B94">
        <v>43.14</v>
      </c>
    </row>
    <row r="95" spans="1:2" x14ac:dyDescent="0.25">
      <c r="A95" s="1">
        <v>45694</v>
      </c>
      <c r="B95">
        <v>42.96</v>
      </c>
    </row>
    <row r="96" spans="1:2" x14ac:dyDescent="0.25">
      <c r="A96" s="1">
        <v>45695</v>
      </c>
      <c r="B96">
        <v>42.42</v>
      </c>
    </row>
    <row r="97" spans="1:2" x14ac:dyDescent="0.25">
      <c r="A97" s="1">
        <v>45698</v>
      </c>
      <c r="B97">
        <v>43.18</v>
      </c>
    </row>
    <row r="98" spans="1:2" x14ac:dyDescent="0.25">
      <c r="A98" s="1">
        <v>45699</v>
      </c>
      <c r="B98">
        <v>42.23</v>
      </c>
    </row>
    <row r="99" spans="1:2" x14ac:dyDescent="0.25">
      <c r="A99" s="1">
        <v>45700</v>
      </c>
      <c r="B99">
        <v>42.99</v>
      </c>
    </row>
    <row r="100" spans="1:2" x14ac:dyDescent="0.25">
      <c r="A100" s="1">
        <v>45701</v>
      </c>
      <c r="B100">
        <v>42.66</v>
      </c>
    </row>
    <row r="101" spans="1:2" x14ac:dyDescent="0.25">
      <c r="A101" s="1">
        <v>45702</v>
      </c>
      <c r="B101">
        <v>43.11</v>
      </c>
    </row>
    <row r="102" spans="1:2" x14ac:dyDescent="0.25">
      <c r="A102" s="1">
        <v>45706</v>
      </c>
      <c r="B102">
        <v>41.72</v>
      </c>
    </row>
    <row r="103" spans="1:2" x14ac:dyDescent="0.25">
      <c r="A103" s="1">
        <v>45707</v>
      </c>
      <c r="B103">
        <v>42.63</v>
      </c>
    </row>
    <row r="104" spans="1:2" x14ac:dyDescent="0.25">
      <c r="A104" s="1">
        <v>45708</v>
      </c>
      <c r="B104">
        <v>43.66</v>
      </c>
    </row>
    <row r="105" spans="1:2" x14ac:dyDescent="0.25">
      <c r="A105" s="1">
        <v>45709</v>
      </c>
      <c r="B105">
        <v>42.02</v>
      </c>
    </row>
    <row r="106" spans="1:2" x14ac:dyDescent="0.25">
      <c r="A106" s="1">
        <v>45712</v>
      </c>
      <c r="B106">
        <v>41.64</v>
      </c>
    </row>
    <row r="107" spans="1:2" x14ac:dyDescent="0.25">
      <c r="A107" s="1">
        <v>45713</v>
      </c>
      <c r="B107">
        <v>39.04</v>
      </c>
    </row>
    <row r="108" spans="1:2" x14ac:dyDescent="0.25">
      <c r="A108" s="1">
        <v>45714</v>
      </c>
      <c r="B108">
        <v>37.32</v>
      </c>
    </row>
    <row r="109" spans="1:2" x14ac:dyDescent="0.25">
      <c r="A109" s="1">
        <v>45715</v>
      </c>
      <c r="B109">
        <v>36.93</v>
      </c>
    </row>
    <row r="110" spans="1:2" x14ac:dyDescent="0.25">
      <c r="A110" s="1">
        <v>45716</v>
      </c>
      <c r="B110">
        <v>37.33</v>
      </c>
    </row>
    <row r="111" spans="1:2" x14ac:dyDescent="0.25">
      <c r="A111" s="1">
        <v>45719</v>
      </c>
      <c r="B111">
        <v>38.1</v>
      </c>
    </row>
    <row r="112" spans="1:2" x14ac:dyDescent="0.25">
      <c r="A112" s="1">
        <v>45720</v>
      </c>
      <c r="B112">
        <v>38.5</v>
      </c>
    </row>
    <row r="113" spans="1:2" x14ac:dyDescent="0.25">
      <c r="A113" s="1">
        <v>45721</v>
      </c>
      <c r="B113">
        <v>40.08</v>
      </c>
    </row>
    <row r="114" spans="1:2" x14ac:dyDescent="0.25">
      <c r="A114" s="1">
        <v>45722</v>
      </c>
      <c r="B114">
        <v>39.46</v>
      </c>
    </row>
    <row r="115" spans="1:2" x14ac:dyDescent="0.25">
      <c r="A115" s="1">
        <v>45723</v>
      </c>
      <c r="B115">
        <v>38.54</v>
      </c>
    </row>
    <row r="116" spans="1:2" x14ac:dyDescent="0.25">
      <c r="A116" s="1">
        <v>45726</v>
      </c>
      <c r="B116">
        <v>34.99</v>
      </c>
    </row>
    <row r="117" spans="1:2" x14ac:dyDescent="0.25">
      <c r="A117" s="1">
        <v>45727</v>
      </c>
      <c r="B117">
        <v>36.82</v>
      </c>
    </row>
    <row r="118" spans="1:2" x14ac:dyDescent="0.25">
      <c r="A118" s="1">
        <v>45728</v>
      </c>
      <c r="B118">
        <v>36.75</v>
      </c>
    </row>
    <row r="119" spans="1:2" x14ac:dyDescent="0.25">
      <c r="A119" s="1">
        <v>45729</v>
      </c>
      <c r="B119">
        <v>35.5</v>
      </c>
    </row>
    <row r="120" spans="1:2" x14ac:dyDescent="0.25">
      <c r="A120" s="1">
        <v>45730</v>
      </c>
      <c r="B120">
        <v>37.54</v>
      </c>
    </row>
    <row r="121" spans="1:2" x14ac:dyDescent="0.25">
      <c r="A121" s="1">
        <v>45733</v>
      </c>
      <c r="B121">
        <v>37.450000000000003</v>
      </c>
    </row>
    <row r="122" spans="1:2" x14ac:dyDescent="0.25">
      <c r="A122" s="1">
        <v>45734</v>
      </c>
      <c r="B122">
        <v>36.43</v>
      </c>
    </row>
    <row r="123" spans="1:2" x14ac:dyDescent="0.25">
      <c r="A123" s="1">
        <v>45735</v>
      </c>
      <c r="B123">
        <v>37.89</v>
      </c>
    </row>
    <row r="124" spans="1:2" x14ac:dyDescent="0.25">
      <c r="A124" s="1">
        <v>45736</v>
      </c>
      <c r="B124">
        <v>37.31</v>
      </c>
    </row>
    <row r="125" spans="1:2" x14ac:dyDescent="0.25">
      <c r="A125" s="1">
        <v>45737</v>
      </c>
      <c r="B125">
        <v>37.19</v>
      </c>
    </row>
    <row r="126" spans="1:2" x14ac:dyDescent="0.25">
      <c r="A126" s="1">
        <v>45740</v>
      </c>
      <c r="B126">
        <v>39.130000000000003</v>
      </c>
    </row>
    <row r="127" spans="1:2" x14ac:dyDescent="0.25">
      <c r="A127" s="1">
        <v>45741</v>
      </c>
      <c r="B127">
        <v>39.08</v>
      </c>
    </row>
    <row r="128" spans="1:2" x14ac:dyDescent="0.25">
      <c r="A128" s="1">
        <v>45742</v>
      </c>
      <c r="B128">
        <v>38.35</v>
      </c>
    </row>
    <row r="129" spans="1:2" x14ac:dyDescent="0.25">
      <c r="A129" s="1">
        <v>45743</v>
      </c>
      <c r="B129">
        <v>38.56</v>
      </c>
    </row>
    <row r="130" spans="1:2" x14ac:dyDescent="0.25">
      <c r="A130" s="1">
        <v>45744</v>
      </c>
      <c r="B130">
        <v>37.07</v>
      </c>
    </row>
    <row r="131" spans="1:2" x14ac:dyDescent="0.25">
      <c r="A131" s="1">
        <v>45747</v>
      </c>
      <c r="B131">
        <v>36.49</v>
      </c>
    </row>
    <row r="132" spans="1:2" x14ac:dyDescent="0.25">
      <c r="A132" s="1">
        <v>45748</v>
      </c>
      <c r="B132">
        <v>37.65</v>
      </c>
    </row>
    <row r="133" spans="1:2" x14ac:dyDescent="0.25">
      <c r="A133" s="1">
        <v>45749</v>
      </c>
      <c r="B133">
        <v>38.53</v>
      </c>
    </row>
    <row r="134" spans="1:2" x14ac:dyDescent="0.25">
      <c r="A134" s="1">
        <v>45750</v>
      </c>
      <c r="B134">
        <v>36.31</v>
      </c>
    </row>
    <row r="135" spans="1:2" x14ac:dyDescent="0.25">
      <c r="A135" s="1">
        <v>45751</v>
      </c>
      <c r="B135">
        <v>37.21</v>
      </c>
    </row>
    <row r="136" spans="1:2" x14ac:dyDescent="0.25">
      <c r="A136" s="1">
        <v>45754</v>
      </c>
      <c r="B136">
        <v>34.53</v>
      </c>
    </row>
    <row r="137" spans="1:2" x14ac:dyDescent="0.25">
      <c r="A137" s="1">
        <v>45755</v>
      </c>
      <c r="B137">
        <v>33.99</v>
      </c>
    </row>
    <row r="138" spans="1:2" x14ac:dyDescent="0.25">
      <c r="A138" s="1">
        <v>45756</v>
      </c>
      <c r="B138">
        <v>36.5</v>
      </c>
    </row>
    <row r="139" spans="1:2" x14ac:dyDescent="0.25">
      <c r="A139" s="1">
        <v>45757</v>
      </c>
      <c r="B139">
        <v>35.229999999999997</v>
      </c>
    </row>
    <row r="140" spans="1:2" x14ac:dyDescent="0.25">
      <c r="A140" s="1">
        <v>45758</v>
      </c>
      <c r="B140">
        <v>37.159999999999997</v>
      </c>
    </row>
    <row r="141" spans="1:2" x14ac:dyDescent="0.25">
      <c r="A141" s="1">
        <v>45761</v>
      </c>
      <c r="B141">
        <v>37.700000000000003</v>
      </c>
    </row>
    <row r="142" spans="1:2" x14ac:dyDescent="0.25">
      <c r="A142" s="1">
        <v>45762</v>
      </c>
      <c r="B142">
        <v>37.24</v>
      </c>
    </row>
    <row r="143" spans="1:2" x14ac:dyDescent="0.25">
      <c r="A143" s="1">
        <v>45763</v>
      </c>
      <c r="B143">
        <v>37.380000000000003</v>
      </c>
    </row>
    <row r="144" spans="1:2" x14ac:dyDescent="0.25">
      <c r="A144" s="1">
        <v>45764</v>
      </c>
      <c r="B144">
        <v>37.65</v>
      </c>
    </row>
    <row r="145" spans="1:2" x14ac:dyDescent="0.25">
      <c r="A145" s="1">
        <v>45768</v>
      </c>
      <c r="B145">
        <v>38.72</v>
      </c>
    </row>
    <row r="146" spans="1:2" x14ac:dyDescent="0.25">
      <c r="A146" s="1">
        <v>45769</v>
      </c>
      <c r="B146">
        <v>40.56</v>
      </c>
    </row>
    <row r="147" spans="1:2" x14ac:dyDescent="0.25">
      <c r="A147" s="1">
        <v>45770</v>
      </c>
      <c r="B147">
        <v>41.44</v>
      </c>
    </row>
    <row r="148" spans="1:2" x14ac:dyDescent="0.25">
      <c r="A148" s="1">
        <v>45771</v>
      </c>
      <c r="B148">
        <v>41.49</v>
      </c>
    </row>
    <row r="149" spans="1:2" x14ac:dyDescent="0.25">
      <c r="A149" s="1">
        <v>45772</v>
      </c>
      <c r="B149">
        <v>42.3</v>
      </c>
    </row>
    <row r="150" spans="1:2" x14ac:dyDescent="0.25">
      <c r="A150" s="1">
        <v>45775</v>
      </c>
      <c r="B150">
        <v>41.99</v>
      </c>
    </row>
    <row r="151" spans="1:2" x14ac:dyDescent="0.25">
      <c r="A151" s="1">
        <v>45776</v>
      </c>
      <c r="B151">
        <v>42.24</v>
      </c>
    </row>
    <row r="152" spans="1:2" x14ac:dyDescent="0.25">
      <c r="A152" s="1">
        <v>45777</v>
      </c>
      <c r="B152">
        <v>41.71</v>
      </c>
    </row>
    <row r="153" spans="1:2" x14ac:dyDescent="0.25">
      <c r="A153" s="1">
        <v>45778</v>
      </c>
      <c r="B153">
        <v>42.79</v>
      </c>
    </row>
    <row r="154" spans="1:2" x14ac:dyDescent="0.25">
      <c r="A154" s="1">
        <v>45779</v>
      </c>
      <c r="B154">
        <v>42.96</v>
      </c>
    </row>
    <row r="155" spans="1:2" x14ac:dyDescent="0.25">
      <c r="A155" s="1">
        <v>45782</v>
      </c>
      <c r="B155">
        <v>41.77</v>
      </c>
    </row>
    <row r="156" spans="1:2" x14ac:dyDescent="0.25">
      <c r="A156" s="1">
        <v>45783</v>
      </c>
      <c r="B156">
        <v>42.05</v>
      </c>
    </row>
    <row r="157" spans="1:2" x14ac:dyDescent="0.25">
      <c r="A157" s="1">
        <v>45784</v>
      </c>
      <c r="B157">
        <v>42.61</v>
      </c>
    </row>
    <row r="158" spans="1:2" x14ac:dyDescent="0.25">
      <c r="A158" s="1">
        <v>45785</v>
      </c>
      <c r="B158">
        <v>44.89</v>
      </c>
    </row>
    <row r="159" spans="1:2" x14ac:dyDescent="0.25">
      <c r="A159" s="1">
        <v>45786</v>
      </c>
      <c r="B159">
        <v>45.75</v>
      </c>
    </row>
    <row r="160" spans="1:2" x14ac:dyDescent="0.25">
      <c r="A160" s="1">
        <v>45789</v>
      </c>
      <c r="B160">
        <v>45.11</v>
      </c>
    </row>
    <row r="161" spans="1:2" x14ac:dyDescent="0.25">
      <c r="A161" s="1">
        <v>45790</v>
      </c>
      <c r="B161">
        <v>46.45</v>
      </c>
    </row>
    <row r="162" spans="1:2" x14ac:dyDescent="0.25">
      <c r="A162" s="1">
        <v>45791</v>
      </c>
      <c r="B162">
        <v>45.77</v>
      </c>
    </row>
    <row r="163" spans="1:2" x14ac:dyDescent="0.25">
      <c r="A163" s="1">
        <v>45792</v>
      </c>
      <c r="B163">
        <v>45.7</v>
      </c>
    </row>
    <row r="164" spans="1:2" x14ac:dyDescent="0.25">
      <c r="A164" s="1">
        <v>45793</v>
      </c>
      <c r="B164">
        <v>46.15</v>
      </c>
    </row>
    <row r="165" spans="1:2" x14ac:dyDescent="0.25">
      <c r="A165" s="1">
        <v>45796</v>
      </c>
      <c r="B165">
        <v>46.76</v>
      </c>
    </row>
    <row r="166" spans="1:2" x14ac:dyDescent="0.25">
      <c r="A166" s="1">
        <v>45797</v>
      </c>
      <c r="B166">
        <v>47.47</v>
      </c>
    </row>
    <row r="167" spans="1:2" x14ac:dyDescent="0.25">
      <c r="A167" s="1">
        <v>45798</v>
      </c>
      <c r="B167">
        <v>48.16</v>
      </c>
    </row>
    <row r="168" spans="1:2" x14ac:dyDescent="0.25">
      <c r="A168" s="1">
        <v>45799</v>
      </c>
      <c r="B168">
        <v>49.3</v>
      </c>
    </row>
    <row r="169" spans="1:2" x14ac:dyDescent="0.25">
      <c r="A169" s="1">
        <v>45800</v>
      </c>
      <c r="B169">
        <v>48.18</v>
      </c>
    </row>
    <row r="170" spans="1:2" x14ac:dyDescent="0.25">
      <c r="A170" s="1">
        <v>45804</v>
      </c>
      <c r="B170">
        <v>48.73</v>
      </c>
    </row>
    <row r="171" spans="1:2" x14ac:dyDescent="0.25">
      <c r="A171" s="1">
        <v>45805</v>
      </c>
      <c r="B171">
        <v>47.41</v>
      </c>
    </row>
    <row r="172" spans="1:2" x14ac:dyDescent="0.25">
      <c r="A172" s="1">
        <v>45806</v>
      </c>
      <c r="B172">
        <v>46.77</v>
      </c>
    </row>
    <row r="173" spans="1:2" x14ac:dyDescent="0.25">
      <c r="A173" s="1">
        <v>45807</v>
      </c>
      <c r="B173">
        <v>46.29</v>
      </c>
    </row>
    <row r="174" spans="1:2" x14ac:dyDescent="0.25">
      <c r="A174" s="1">
        <v>45810</v>
      </c>
      <c r="B174">
        <v>46.27</v>
      </c>
    </row>
    <row r="175" spans="1:2" x14ac:dyDescent="0.25">
      <c r="A175" s="1">
        <v>45811</v>
      </c>
      <c r="B175">
        <v>47.09</v>
      </c>
    </row>
    <row r="176" spans="1:2" x14ac:dyDescent="0.25">
      <c r="A176" s="1">
        <v>45812</v>
      </c>
      <c r="B176">
        <v>46.51</v>
      </c>
    </row>
    <row r="177" spans="1:2" x14ac:dyDescent="0.25">
      <c r="A177" s="1">
        <v>45813</v>
      </c>
      <c r="B177">
        <v>45.14</v>
      </c>
    </row>
    <row r="178" spans="1:2" x14ac:dyDescent="0.25">
      <c r="A178" s="1">
        <v>45814</v>
      </c>
      <c r="B178">
        <v>46.19</v>
      </c>
    </row>
    <row r="179" spans="1:2" x14ac:dyDescent="0.25">
      <c r="A179" s="1">
        <v>45817</v>
      </c>
      <c r="B179">
        <v>48.13</v>
      </c>
    </row>
    <row r="180" spans="1:2" x14ac:dyDescent="0.25">
      <c r="A180" s="1">
        <v>45818</v>
      </c>
      <c r="B180">
        <v>48.55</v>
      </c>
    </row>
    <row r="181" spans="1:2" x14ac:dyDescent="0.25">
      <c r="A181" s="1">
        <v>45819</v>
      </c>
      <c r="B181">
        <v>48.21</v>
      </c>
    </row>
    <row r="182" spans="1:2" x14ac:dyDescent="0.25">
      <c r="A182" s="1">
        <v>45820</v>
      </c>
      <c r="B182">
        <v>47.3</v>
      </c>
    </row>
    <row r="183" spans="1:2" x14ac:dyDescent="0.25">
      <c r="A183" s="1">
        <v>45821</v>
      </c>
      <c r="B183">
        <v>46.61</v>
      </c>
    </row>
    <row r="184" spans="1:2" x14ac:dyDescent="0.25">
      <c r="A184" s="1">
        <v>45824</v>
      </c>
      <c r="B184">
        <v>48.17</v>
      </c>
    </row>
    <row r="185" spans="1:2" x14ac:dyDescent="0.25">
      <c r="A185" s="1">
        <v>45825</v>
      </c>
      <c r="B185">
        <v>46.41</v>
      </c>
    </row>
    <row r="186" spans="1:2" x14ac:dyDescent="0.25">
      <c r="A186" s="1">
        <v>45826</v>
      </c>
      <c r="B186">
        <v>46.01</v>
      </c>
    </row>
    <row r="187" spans="1:2" x14ac:dyDescent="0.25">
      <c r="A187" s="1">
        <v>45828</v>
      </c>
      <c r="B187">
        <v>45.74</v>
      </c>
    </row>
    <row r="188" spans="1:2" x14ac:dyDescent="0.25">
      <c r="A188" s="1">
        <v>45831</v>
      </c>
      <c r="B188">
        <v>45.74</v>
      </c>
    </row>
    <row r="189" spans="1:2" x14ac:dyDescent="0.25">
      <c r="A189" s="1">
        <v>45832</v>
      </c>
      <c r="B189">
        <v>46.85</v>
      </c>
    </row>
    <row r="190" spans="1:2" x14ac:dyDescent="0.25">
      <c r="A190" s="1">
        <v>45833</v>
      </c>
      <c r="B190">
        <v>47.78</v>
      </c>
    </row>
    <row r="191" spans="1:2" x14ac:dyDescent="0.25">
      <c r="A191" s="1">
        <v>45834</v>
      </c>
      <c r="B191">
        <v>47.69</v>
      </c>
    </row>
    <row r="192" spans="1:2" x14ac:dyDescent="0.25">
      <c r="A192" s="1">
        <v>45835</v>
      </c>
      <c r="B192">
        <v>47.32</v>
      </c>
    </row>
    <row r="193" spans="1:2" x14ac:dyDescent="0.25">
      <c r="A193" s="1">
        <v>45838</v>
      </c>
      <c r="B193">
        <v>47.75</v>
      </c>
    </row>
    <row r="194" spans="1:2" x14ac:dyDescent="0.25">
      <c r="A194" s="1">
        <v>45839</v>
      </c>
      <c r="B194">
        <v>46.66</v>
      </c>
    </row>
    <row r="195" spans="1:2" x14ac:dyDescent="0.25">
      <c r="A195" s="1">
        <v>45840</v>
      </c>
      <c r="B195">
        <v>48.64</v>
      </c>
    </row>
    <row r="196" spans="1:2" x14ac:dyDescent="0.25">
      <c r="A196" s="1">
        <v>45841</v>
      </c>
      <c r="B196">
        <v>48.41</v>
      </c>
    </row>
    <row r="197" spans="1:2" x14ac:dyDescent="0.25">
      <c r="A197" s="1">
        <v>45845</v>
      </c>
      <c r="B197">
        <v>47.89</v>
      </c>
    </row>
    <row r="198" spans="1:2" x14ac:dyDescent="0.25">
      <c r="A198" s="1">
        <v>45846</v>
      </c>
      <c r="B198">
        <v>48.2</v>
      </c>
    </row>
    <row r="199" spans="1:2" x14ac:dyDescent="0.25">
      <c r="A199" s="1">
        <v>45847</v>
      </c>
      <c r="B199">
        <v>49.57</v>
      </c>
    </row>
    <row r="200" spans="1:2" x14ac:dyDescent="0.25">
      <c r="A200" s="1">
        <v>45848</v>
      </c>
      <c r="B200">
        <v>50.27</v>
      </c>
    </row>
    <row r="201" spans="1:2" x14ac:dyDescent="0.25">
      <c r="A201" s="1">
        <v>45849</v>
      </c>
      <c r="B201">
        <v>52.38</v>
      </c>
    </row>
    <row r="202" spans="1:2" x14ac:dyDescent="0.25">
      <c r="A202" s="1">
        <v>45852</v>
      </c>
      <c r="B202">
        <v>53.14</v>
      </c>
    </row>
    <row r="203" spans="1:2" x14ac:dyDescent="0.25">
      <c r="A203" s="1">
        <v>45853</v>
      </c>
      <c r="B203">
        <v>51.61</v>
      </c>
    </row>
    <row r="204" spans="1:2" x14ac:dyDescent="0.25">
      <c r="A204" s="1">
        <v>45854</v>
      </c>
      <c r="B204">
        <v>52.86</v>
      </c>
    </row>
    <row r="205" spans="1:2" x14ac:dyDescent="0.25">
      <c r="A205" s="1">
        <v>45855</v>
      </c>
      <c r="B205">
        <v>52.73</v>
      </c>
    </row>
    <row r="206" spans="1:2" x14ac:dyDescent="0.25">
      <c r="A206" s="1">
        <v>45856</v>
      </c>
      <c r="B206">
        <v>52</v>
      </c>
    </row>
    <row r="207" spans="1:2" x14ac:dyDescent="0.25">
      <c r="A207" s="1">
        <v>45859</v>
      </c>
      <c r="B207">
        <v>51.73</v>
      </c>
    </row>
    <row r="208" spans="1:2" x14ac:dyDescent="0.25">
      <c r="A208" s="1">
        <v>45860</v>
      </c>
      <c r="B208">
        <v>52.91</v>
      </c>
    </row>
    <row r="209" spans="1:2" x14ac:dyDescent="0.25">
      <c r="A209" s="1">
        <v>45861</v>
      </c>
      <c r="B209">
        <v>52.49</v>
      </c>
    </row>
    <row r="210" spans="1:2" x14ac:dyDescent="0.25">
      <c r="A210" s="1">
        <v>45862</v>
      </c>
      <c r="B210">
        <v>52.77</v>
      </c>
    </row>
    <row r="211" spans="1:2" x14ac:dyDescent="0.25">
      <c r="A211" s="1">
        <v>45863</v>
      </c>
      <c r="B211">
        <v>51.77</v>
      </c>
    </row>
    <row r="212" spans="1:2" x14ac:dyDescent="0.25">
      <c r="A212" s="1">
        <v>45866</v>
      </c>
      <c r="B212">
        <v>52.33</v>
      </c>
    </row>
    <row r="213" spans="1:2" x14ac:dyDescent="0.25">
      <c r="A213" s="1">
        <v>45867</v>
      </c>
      <c r="B213">
        <v>52.04</v>
      </c>
    </row>
    <row r="214" spans="1:2" x14ac:dyDescent="0.25">
      <c r="A214" s="1">
        <v>45868</v>
      </c>
      <c r="B214">
        <v>51.77</v>
      </c>
    </row>
    <row r="215" spans="1:2" x14ac:dyDescent="0.25">
      <c r="A215" s="1">
        <v>45869</v>
      </c>
      <c r="B215">
        <v>51.7</v>
      </c>
    </row>
    <row r="216" spans="1:2" x14ac:dyDescent="0.25">
      <c r="A216" s="1">
        <v>45870</v>
      </c>
      <c r="B216">
        <v>50.05</v>
      </c>
    </row>
    <row r="217" spans="1:2" x14ac:dyDescent="0.25">
      <c r="A217" s="1">
        <v>45873</v>
      </c>
      <c r="B217">
        <v>50.83</v>
      </c>
    </row>
    <row r="218" spans="1:2" x14ac:dyDescent="0.25">
      <c r="A218" s="1">
        <v>45874</v>
      </c>
      <c r="B218">
        <v>50.32</v>
      </c>
    </row>
    <row r="219" spans="1:2" x14ac:dyDescent="0.25">
      <c r="A219" s="1">
        <v>45875</v>
      </c>
      <c r="B219">
        <v>51.07</v>
      </c>
    </row>
    <row r="220" spans="1:2" x14ac:dyDescent="0.25">
      <c r="A220" s="1">
        <v>45876</v>
      </c>
      <c r="B220">
        <v>52.08</v>
      </c>
    </row>
    <row r="221" spans="1:2" x14ac:dyDescent="0.25">
      <c r="A221" s="1">
        <v>45877</v>
      </c>
      <c r="B221">
        <v>51.56</v>
      </c>
    </row>
    <row r="222" spans="1:2" x14ac:dyDescent="0.25">
      <c r="A222" s="1">
        <v>45880</v>
      </c>
      <c r="B222">
        <v>52.74</v>
      </c>
    </row>
    <row r="223" spans="1:2" x14ac:dyDescent="0.25">
      <c r="A223" s="1">
        <v>45881</v>
      </c>
      <c r="B223">
        <v>53.02</v>
      </c>
    </row>
    <row r="224" spans="1:2" x14ac:dyDescent="0.25">
      <c r="A224" s="1">
        <v>45882</v>
      </c>
      <c r="B224">
        <v>54.44</v>
      </c>
    </row>
    <row r="225" spans="1:2" x14ac:dyDescent="0.25">
      <c r="A225" s="1">
        <v>45883</v>
      </c>
      <c r="B225">
        <v>52.27</v>
      </c>
    </row>
    <row r="226" spans="1:2" x14ac:dyDescent="0.25">
      <c r="A226" s="1">
        <v>45884</v>
      </c>
      <c r="B226">
        <v>51.82</v>
      </c>
    </row>
    <row r="227" spans="1:2" x14ac:dyDescent="0.25">
      <c r="A227" s="1">
        <v>45887</v>
      </c>
      <c r="B227">
        <v>51.51</v>
      </c>
    </row>
    <row r="228" spans="1:2" x14ac:dyDescent="0.25">
      <c r="A228" s="1">
        <v>45888</v>
      </c>
      <c r="B228">
        <v>50.07</v>
      </c>
    </row>
    <row r="229" spans="1:2" x14ac:dyDescent="0.25">
      <c r="A229" s="1">
        <v>45889</v>
      </c>
      <c r="B229">
        <v>50.62</v>
      </c>
    </row>
    <row r="230" spans="1:2" x14ac:dyDescent="0.25">
      <c r="A230" s="1">
        <v>45890</v>
      </c>
      <c r="B230">
        <v>49.66</v>
      </c>
    </row>
    <row r="231" spans="1:2" x14ac:dyDescent="0.25">
      <c r="A231" s="1">
        <v>45891</v>
      </c>
      <c r="B231">
        <v>51.71</v>
      </c>
    </row>
    <row r="232" spans="1:2" x14ac:dyDescent="0.25">
      <c r="A232" s="1">
        <v>45894</v>
      </c>
      <c r="B232">
        <v>49.07</v>
      </c>
    </row>
    <row r="233" spans="1:2" x14ac:dyDescent="0.25">
      <c r="A233" s="1">
        <v>45895</v>
      </c>
      <c r="B233">
        <v>49.22</v>
      </c>
    </row>
    <row r="234" spans="1:2" x14ac:dyDescent="0.25">
      <c r="A234" s="1">
        <v>45896</v>
      </c>
      <c r="B234">
        <v>49.67</v>
      </c>
    </row>
    <row r="235" spans="1:2" x14ac:dyDescent="0.25">
      <c r="A235" s="1">
        <v>45897</v>
      </c>
      <c r="B235">
        <v>49.58</v>
      </c>
    </row>
    <row r="236" spans="1:2" x14ac:dyDescent="0.25">
      <c r="A236" s="1">
        <v>45898</v>
      </c>
      <c r="B236">
        <v>47.93</v>
      </c>
    </row>
    <row r="237" spans="1:2" x14ac:dyDescent="0.25">
      <c r="A237" s="1">
        <v>45902</v>
      </c>
      <c r="B237">
        <v>49.08</v>
      </c>
    </row>
    <row r="238" spans="1:2" x14ac:dyDescent="0.25">
      <c r="A238" s="1">
        <v>45903</v>
      </c>
      <c r="B238">
        <v>49.72</v>
      </c>
    </row>
    <row r="239" spans="1:2" x14ac:dyDescent="0.25">
      <c r="A239" s="1">
        <v>45904</v>
      </c>
      <c r="B239">
        <v>48.62</v>
      </c>
    </row>
    <row r="240" spans="1:2" x14ac:dyDescent="0.25">
      <c r="A240" s="1">
        <v>45905</v>
      </c>
      <c r="B240">
        <v>49.44</v>
      </c>
    </row>
    <row r="241" spans="1:2" x14ac:dyDescent="0.25">
      <c r="A241" s="1">
        <v>45908</v>
      </c>
      <c r="B241">
        <v>49.65</v>
      </c>
    </row>
    <row r="242" spans="1:2" x14ac:dyDescent="0.25">
      <c r="A242" s="1">
        <v>45909</v>
      </c>
      <c r="B242">
        <v>49.32</v>
      </c>
    </row>
    <row r="243" spans="1:2" x14ac:dyDescent="0.25">
      <c r="A243" s="1">
        <v>45910</v>
      </c>
      <c r="B243">
        <v>50.32</v>
      </c>
    </row>
    <row r="244" spans="1:2" x14ac:dyDescent="0.25">
      <c r="A244" s="1">
        <v>45911</v>
      </c>
      <c r="B244">
        <v>50.74</v>
      </c>
    </row>
    <row r="245" spans="1:2" x14ac:dyDescent="0.25">
      <c r="A245" s="1">
        <v>45912</v>
      </c>
      <c r="B245">
        <v>51.78</v>
      </c>
    </row>
    <row r="246" spans="1:2" x14ac:dyDescent="0.25">
      <c r="A246" s="1">
        <v>45915</v>
      </c>
      <c r="B246">
        <v>51.07</v>
      </c>
    </row>
    <row r="247" spans="1:2" x14ac:dyDescent="0.25">
      <c r="A247" s="1">
        <v>45916</v>
      </c>
      <c r="B247">
        <v>51.77</v>
      </c>
    </row>
    <row r="248" spans="1:2" x14ac:dyDescent="0.25">
      <c r="A248" s="1">
        <v>45917</v>
      </c>
      <c r="B248">
        <v>51.22</v>
      </c>
    </row>
    <row r="249" spans="1:2" x14ac:dyDescent="0.25">
      <c r="A249" s="1">
        <v>45918</v>
      </c>
      <c r="B249">
        <v>52.04</v>
      </c>
    </row>
    <row r="250" spans="1:2" x14ac:dyDescent="0.25">
      <c r="A250" s="1">
        <v>45919</v>
      </c>
      <c r="B250">
        <v>50.98</v>
      </c>
    </row>
    <row r="251" spans="1:2" x14ac:dyDescent="0.25">
      <c r="A251" s="1">
        <v>45922</v>
      </c>
      <c r="B251">
        <v>49.68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6D0F-6C5B-40F7-96A9-0D7DFF0702DF}">
  <dimension ref="A1:B251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45558</v>
      </c>
      <c r="B2">
        <v>242.68</v>
      </c>
    </row>
    <row r="3" spans="1:2" x14ac:dyDescent="0.25">
      <c r="A3" s="1">
        <v>45559</v>
      </c>
      <c r="B3">
        <v>246.07</v>
      </c>
    </row>
    <row r="4" spans="1:2" x14ac:dyDescent="0.25">
      <c r="A4" s="1">
        <v>45560</v>
      </c>
      <c r="B4">
        <v>245.73</v>
      </c>
    </row>
    <row r="5" spans="1:2" x14ac:dyDescent="0.25">
      <c r="A5" s="1">
        <v>45561</v>
      </c>
      <c r="B5">
        <v>246.98</v>
      </c>
    </row>
    <row r="6" spans="1:2" x14ac:dyDescent="0.25">
      <c r="A6" s="1">
        <v>45562</v>
      </c>
      <c r="B6">
        <v>245.02</v>
      </c>
    </row>
    <row r="7" spans="1:2" x14ac:dyDescent="0.25">
      <c r="A7" s="1">
        <v>45565</v>
      </c>
      <c r="B7">
        <v>243.06</v>
      </c>
    </row>
    <row r="8" spans="1:2" x14ac:dyDescent="0.25">
      <c r="A8" s="1">
        <v>45566</v>
      </c>
      <c r="B8">
        <v>245.61</v>
      </c>
    </row>
    <row r="9" spans="1:2" x14ac:dyDescent="0.25">
      <c r="A9" s="1">
        <v>45567</v>
      </c>
      <c r="B9">
        <v>245.66</v>
      </c>
    </row>
    <row r="10" spans="1:2" x14ac:dyDescent="0.25">
      <c r="A10" s="1">
        <v>45568</v>
      </c>
      <c r="B10">
        <v>245.49</v>
      </c>
    </row>
    <row r="11" spans="1:2" x14ac:dyDescent="0.25">
      <c r="A11" s="1">
        <v>45569</v>
      </c>
      <c r="B11">
        <v>245</v>
      </c>
    </row>
    <row r="12" spans="1:2" x14ac:dyDescent="0.25">
      <c r="A12" s="1">
        <v>45572</v>
      </c>
      <c r="B12">
        <v>244.17</v>
      </c>
    </row>
    <row r="13" spans="1:2" x14ac:dyDescent="0.25">
      <c r="A13" s="1">
        <v>45573</v>
      </c>
      <c r="B13">
        <v>242.37</v>
      </c>
    </row>
    <row r="14" spans="1:2" x14ac:dyDescent="0.25">
      <c r="A14" s="1">
        <v>45574</v>
      </c>
      <c r="B14">
        <v>241.05</v>
      </c>
    </row>
    <row r="15" spans="1:2" x14ac:dyDescent="0.25">
      <c r="A15" s="1">
        <v>45575</v>
      </c>
      <c r="B15">
        <v>242.82</v>
      </c>
    </row>
    <row r="16" spans="1:2" x14ac:dyDescent="0.25">
      <c r="A16" s="1">
        <v>45576</v>
      </c>
      <c r="B16">
        <v>245.47</v>
      </c>
    </row>
    <row r="17" spans="1:2" x14ac:dyDescent="0.25">
      <c r="A17" s="1">
        <v>45579</v>
      </c>
      <c r="B17">
        <v>245.07</v>
      </c>
    </row>
    <row r="18" spans="1:2" x14ac:dyDescent="0.25">
      <c r="A18" s="1">
        <v>45580</v>
      </c>
      <c r="B18">
        <v>245.92</v>
      </c>
    </row>
    <row r="19" spans="1:2" x14ac:dyDescent="0.25">
      <c r="A19" s="1">
        <v>45581</v>
      </c>
      <c r="B19">
        <v>247.15</v>
      </c>
    </row>
    <row r="20" spans="1:2" x14ac:dyDescent="0.25">
      <c r="A20" s="1">
        <v>45582</v>
      </c>
      <c r="B20">
        <v>248.63</v>
      </c>
    </row>
    <row r="21" spans="1:2" x14ac:dyDescent="0.25">
      <c r="A21" s="1">
        <v>45583</v>
      </c>
      <c r="B21">
        <v>251.27</v>
      </c>
    </row>
    <row r="22" spans="1:2" x14ac:dyDescent="0.25">
      <c r="A22" s="1">
        <v>45586</v>
      </c>
      <c r="B22">
        <v>251.22</v>
      </c>
    </row>
    <row r="23" spans="1:2" x14ac:dyDescent="0.25">
      <c r="A23" s="1">
        <v>45587</v>
      </c>
      <c r="B23">
        <v>253.93</v>
      </c>
    </row>
    <row r="24" spans="1:2" x14ac:dyDescent="0.25">
      <c r="A24" s="1">
        <v>45588</v>
      </c>
      <c r="B24">
        <v>250.87</v>
      </c>
    </row>
    <row r="25" spans="1:2" x14ac:dyDescent="0.25">
      <c r="A25" s="1">
        <v>45589</v>
      </c>
      <c r="B25">
        <v>252.8</v>
      </c>
    </row>
    <row r="26" spans="1:2" x14ac:dyDescent="0.25">
      <c r="A26" s="1">
        <v>45590</v>
      </c>
      <c r="B26">
        <v>253.32</v>
      </c>
    </row>
    <row r="27" spans="1:2" x14ac:dyDescent="0.25">
      <c r="A27" s="1">
        <v>45593</v>
      </c>
      <c r="B27">
        <v>253.33</v>
      </c>
    </row>
    <row r="28" spans="1:2" x14ac:dyDescent="0.25">
      <c r="A28" s="1">
        <v>45594</v>
      </c>
      <c r="B28">
        <v>256.08999999999997</v>
      </c>
    </row>
    <row r="29" spans="1:2" x14ac:dyDescent="0.25">
      <c r="A29" s="1">
        <v>45595</v>
      </c>
      <c r="B29">
        <v>257.5</v>
      </c>
    </row>
    <row r="30" spans="1:2" x14ac:dyDescent="0.25">
      <c r="A30" s="1">
        <v>45596</v>
      </c>
      <c r="B30">
        <v>253.51</v>
      </c>
    </row>
    <row r="31" spans="1:2" x14ac:dyDescent="0.25">
      <c r="A31" s="1">
        <v>45597</v>
      </c>
      <c r="B31">
        <v>252.47</v>
      </c>
    </row>
    <row r="32" spans="1:2" x14ac:dyDescent="0.25">
      <c r="A32" s="1">
        <v>45600</v>
      </c>
      <c r="B32">
        <v>252.83</v>
      </c>
    </row>
    <row r="33" spans="1:2" x14ac:dyDescent="0.25">
      <c r="A33" s="1">
        <v>45601</v>
      </c>
      <c r="B33">
        <v>253.4</v>
      </c>
    </row>
    <row r="34" spans="1:2" x14ac:dyDescent="0.25">
      <c r="A34" s="1">
        <v>45602</v>
      </c>
      <c r="B34">
        <v>245.7</v>
      </c>
    </row>
    <row r="35" spans="1:2" x14ac:dyDescent="0.25">
      <c r="A35" s="1">
        <v>45603</v>
      </c>
      <c r="B35">
        <v>249.65</v>
      </c>
    </row>
    <row r="36" spans="1:2" x14ac:dyDescent="0.25">
      <c r="A36" s="1">
        <v>45604</v>
      </c>
      <c r="B36">
        <v>247.96</v>
      </c>
    </row>
    <row r="37" spans="1:2" x14ac:dyDescent="0.25">
      <c r="A37" s="1">
        <v>45607</v>
      </c>
      <c r="B37">
        <v>242.14</v>
      </c>
    </row>
    <row r="38" spans="1:2" x14ac:dyDescent="0.25">
      <c r="A38" s="1">
        <v>45608</v>
      </c>
      <c r="B38">
        <v>240.05</v>
      </c>
    </row>
    <row r="39" spans="1:2" x14ac:dyDescent="0.25">
      <c r="A39" s="1">
        <v>45609</v>
      </c>
      <c r="B39">
        <v>237.63</v>
      </c>
    </row>
    <row r="40" spans="1:2" x14ac:dyDescent="0.25">
      <c r="A40" s="1">
        <v>45610</v>
      </c>
      <c r="B40">
        <v>237.01</v>
      </c>
    </row>
    <row r="41" spans="1:2" x14ac:dyDescent="0.25">
      <c r="A41" s="1">
        <v>45611</v>
      </c>
      <c r="B41">
        <v>236.59</v>
      </c>
    </row>
    <row r="42" spans="1:2" x14ac:dyDescent="0.25">
      <c r="A42" s="1">
        <v>45614</v>
      </c>
      <c r="B42">
        <v>241.09</v>
      </c>
    </row>
    <row r="43" spans="1:2" x14ac:dyDescent="0.25">
      <c r="A43" s="1">
        <v>45615</v>
      </c>
      <c r="B43">
        <v>243.25</v>
      </c>
    </row>
    <row r="44" spans="1:2" x14ac:dyDescent="0.25">
      <c r="A44" s="1">
        <v>45616</v>
      </c>
      <c r="B44">
        <v>244.62</v>
      </c>
    </row>
    <row r="45" spans="1:2" x14ac:dyDescent="0.25">
      <c r="A45" s="1">
        <v>45617</v>
      </c>
      <c r="B45">
        <v>246.66</v>
      </c>
    </row>
    <row r="46" spans="1:2" x14ac:dyDescent="0.25">
      <c r="A46" s="1">
        <v>45618</v>
      </c>
      <c r="B46">
        <v>249.84</v>
      </c>
    </row>
    <row r="47" spans="1:2" x14ac:dyDescent="0.25">
      <c r="A47" s="1">
        <v>45621</v>
      </c>
      <c r="B47">
        <v>242.48</v>
      </c>
    </row>
    <row r="48" spans="1:2" x14ac:dyDescent="0.25">
      <c r="A48" s="1">
        <v>45622</v>
      </c>
      <c r="B48">
        <v>242.95</v>
      </c>
    </row>
    <row r="49" spans="1:2" x14ac:dyDescent="0.25">
      <c r="A49" s="1">
        <v>45623</v>
      </c>
      <c r="B49">
        <v>243.49</v>
      </c>
    </row>
    <row r="50" spans="1:2" x14ac:dyDescent="0.25">
      <c r="A50" s="1">
        <v>45625</v>
      </c>
      <c r="B50">
        <v>245.59</v>
      </c>
    </row>
    <row r="51" spans="1:2" x14ac:dyDescent="0.25">
      <c r="A51" s="1">
        <v>45628</v>
      </c>
      <c r="B51">
        <v>243.44</v>
      </c>
    </row>
    <row r="52" spans="1:2" x14ac:dyDescent="0.25">
      <c r="A52" s="1">
        <v>45629</v>
      </c>
      <c r="B52">
        <v>243.93</v>
      </c>
    </row>
    <row r="53" spans="1:2" x14ac:dyDescent="0.25">
      <c r="A53" s="1">
        <v>45630</v>
      </c>
      <c r="B53">
        <v>244.67</v>
      </c>
    </row>
    <row r="54" spans="1:2" x14ac:dyDescent="0.25">
      <c r="A54" s="1">
        <v>45631</v>
      </c>
      <c r="B54">
        <v>242.86</v>
      </c>
    </row>
    <row r="55" spans="1:2" x14ac:dyDescent="0.25">
      <c r="A55" s="1">
        <v>45632</v>
      </c>
      <c r="B55">
        <v>242.95</v>
      </c>
    </row>
    <row r="56" spans="1:2" x14ac:dyDescent="0.25">
      <c r="A56" s="1">
        <v>45635</v>
      </c>
      <c r="B56">
        <v>245.36</v>
      </c>
    </row>
    <row r="57" spans="1:2" x14ac:dyDescent="0.25">
      <c r="A57" s="1">
        <v>45636</v>
      </c>
      <c r="B57">
        <v>248.59</v>
      </c>
    </row>
    <row r="58" spans="1:2" x14ac:dyDescent="0.25">
      <c r="A58" s="1">
        <v>45637</v>
      </c>
      <c r="B58">
        <v>250.96</v>
      </c>
    </row>
    <row r="59" spans="1:2" x14ac:dyDescent="0.25">
      <c r="A59" s="1">
        <v>45638</v>
      </c>
      <c r="B59">
        <v>247.28</v>
      </c>
    </row>
    <row r="60" spans="1:2" x14ac:dyDescent="0.25">
      <c r="A60" s="1">
        <v>45639</v>
      </c>
      <c r="B60">
        <v>244.29</v>
      </c>
    </row>
    <row r="61" spans="1:2" x14ac:dyDescent="0.25">
      <c r="A61" s="1">
        <v>45642</v>
      </c>
      <c r="B61">
        <v>244.88</v>
      </c>
    </row>
    <row r="62" spans="1:2" x14ac:dyDescent="0.25">
      <c r="A62" s="1">
        <v>45643</v>
      </c>
      <c r="B62">
        <v>243.94</v>
      </c>
    </row>
    <row r="63" spans="1:2" x14ac:dyDescent="0.25">
      <c r="A63" s="1">
        <v>45644</v>
      </c>
      <c r="B63">
        <v>239.26</v>
      </c>
    </row>
    <row r="64" spans="1:2" x14ac:dyDescent="0.25">
      <c r="A64" s="1">
        <v>45645</v>
      </c>
      <c r="B64">
        <v>239.6</v>
      </c>
    </row>
    <row r="65" spans="1:2" x14ac:dyDescent="0.25">
      <c r="A65" s="1">
        <v>45646</v>
      </c>
      <c r="B65">
        <v>242.1</v>
      </c>
    </row>
    <row r="66" spans="1:2" x14ac:dyDescent="0.25">
      <c r="A66" s="1">
        <v>45649</v>
      </c>
      <c r="B66">
        <v>240.96</v>
      </c>
    </row>
    <row r="67" spans="1:2" x14ac:dyDescent="0.25">
      <c r="A67" s="1">
        <v>45650</v>
      </c>
      <c r="B67">
        <v>241.44</v>
      </c>
    </row>
    <row r="68" spans="1:2" x14ac:dyDescent="0.25">
      <c r="A68" s="1">
        <v>45652</v>
      </c>
      <c r="B68">
        <v>243.07</v>
      </c>
    </row>
    <row r="69" spans="1:2" x14ac:dyDescent="0.25">
      <c r="A69" s="1">
        <v>45653</v>
      </c>
      <c r="B69">
        <v>241.4</v>
      </c>
    </row>
    <row r="70" spans="1:2" x14ac:dyDescent="0.25">
      <c r="A70" s="1">
        <v>45656</v>
      </c>
      <c r="B70">
        <v>240.63</v>
      </c>
    </row>
    <row r="71" spans="1:2" x14ac:dyDescent="0.25">
      <c r="A71" s="1">
        <v>45657</v>
      </c>
      <c r="B71">
        <v>242.13</v>
      </c>
    </row>
    <row r="72" spans="1:2" x14ac:dyDescent="0.25">
      <c r="A72" s="1">
        <v>45659</v>
      </c>
      <c r="B72">
        <v>245.42</v>
      </c>
    </row>
    <row r="73" spans="1:2" x14ac:dyDescent="0.25">
      <c r="A73" s="1">
        <v>45660</v>
      </c>
      <c r="B73">
        <v>243.49</v>
      </c>
    </row>
    <row r="74" spans="1:2" x14ac:dyDescent="0.25">
      <c r="A74" s="1">
        <v>45663</v>
      </c>
      <c r="B74">
        <v>243.19</v>
      </c>
    </row>
    <row r="75" spans="1:2" x14ac:dyDescent="0.25">
      <c r="A75" s="1">
        <v>45664</v>
      </c>
      <c r="B75">
        <v>244.56</v>
      </c>
    </row>
    <row r="76" spans="1:2" x14ac:dyDescent="0.25">
      <c r="A76" s="1">
        <v>45665</v>
      </c>
      <c r="B76">
        <v>245.86</v>
      </c>
    </row>
    <row r="77" spans="1:2" x14ac:dyDescent="0.25">
      <c r="A77" s="1">
        <v>45667</v>
      </c>
      <c r="B77">
        <v>248.21</v>
      </c>
    </row>
    <row r="78" spans="1:2" x14ac:dyDescent="0.25">
      <c r="A78" s="1">
        <v>45670</v>
      </c>
      <c r="B78">
        <v>245.74</v>
      </c>
    </row>
    <row r="79" spans="1:2" x14ac:dyDescent="0.25">
      <c r="A79" s="1">
        <v>45671</v>
      </c>
      <c r="B79">
        <v>247.03</v>
      </c>
    </row>
    <row r="80" spans="1:2" x14ac:dyDescent="0.25">
      <c r="A80" s="1">
        <v>45672</v>
      </c>
      <c r="B80">
        <v>248.88</v>
      </c>
    </row>
    <row r="81" spans="1:2" x14ac:dyDescent="0.25">
      <c r="A81" s="1">
        <v>45673</v>
      </c>
      <c r="B81">
        <v>250.6</v>
      </c>
    </row>
    <row r="82" spans="1:2" x14ac:dyDescent="0.25">
      <c r="A82" s="1">
        <v>45674</v>
      </c>
      <c r="B82">
        <v>249.27</v>
      </c>
    </row>
    <row r="83" spans="1:2" x14ac:dyDescent="0.25">
      <c r="A83" s="1">
        <v>45678</v>
      </c>
      <c r="B83">
        <v>253.13</v>
      </c>
    </row>
    <row r="84" spans="1:2" x14ac:dyDescent="0.25">
      <c r="A84" s="1">
        <v>45679</v>
      </c>
      <c r="B84">
        <v>254.43</v>
      </c>
    </row>
    <row r="85" spans="1:2" x14ac:dyDescent="0.25">
      <c r="A85" s="1">
        <v>45680</v>
      </c>
      <c r="B85">
        <v>254.07</v>
      </c>
    </row>
    <row r="86" spans="1:2" x14ac:dyDescent="0.25">
      <c r="A86" s="1">
        <v>45681</v>
      </c>
      <c r="B86">
        <v>255.65</v>
      </c>
    </row>
    <row r="87" spans="1:2" x14ac:dyDescent="0.25">
      <c r="A87" s="1">
        <v>45684</v>
      </c>
      <c r="B87">
        <v>252.99</v>
      </c>
    </row>
    <row r="88" spans="1:2" x14ac:dyDescent="0.25">
      <c r="A88" s="1">
        <v>45685</v>
      </c>
      <c r="B88">
        <v>255.18</v>
      </c>
    </row>
    <row r="89" spans="1:2" x14ac:dyDescent="0.25">
      <c r="A89" s="1">
        <v>45686</v>
      </c>
      <c r="B89">
        <v>254.2</v>
      </c>
    </row>
    <row r="90" spans="1:2" x14ac:dyDescent="0.25">
      <c r="A90" s="1">
        <v>45687</v>
      </c>
      <c r="B90">
        <v>258.05</v>
      </c>
    </row>
    <row r="91" spans="1:2" x14ac:dyDescent="0.25">
      <c r="A91" s="1">
        <v>45688</v>
      </c>
      <c r="B91">
        <v>258.56</v>
      </c>
    </row>
    <row r="92" spans="1:2" x14ac:dyDescent="0.25">
      <c r="A92" s="1">
        <v>45691</v>
      </c>
      <c r="B92">
        <v>259.94</v>
      </c>
    </row>
    <row r="93" spans="1:2" x14ac:dyDescent="0.25">
      <c r="A93" s="1">
        <v>45692</v>
      </c>
      <c r="B93">
        <v>262.5</v>
      </c>
    </row>
    <row r="94" spans="1:2" x14ac:dyDescent="0.25">
      <c r="A94" s="1">
        <v>45693</v>
      </c>
      <c r="B94">
        <v>264.13</v>
      </c>
    </row>
    <row r="95" spans="1:2" x14ac:dyDescent="0.25">
      <c r="A95" s="1">
        <v>45694</v>
      </c>
      <c r="B95">
        <v>263.43</v>
      </c>
    </row>
    <row r="96" spans="1:2" x14ac:dyDescent="0.25">
      <c r="A96" s="1">
        <v>45695</v>
      </c>
      <c r="B96">
        <v>263.89999999999998</v>
      </c>
    </row>
    <row r="97" spans="1:2" x14ac:dyDescent="0.25">
      <c r="A97" s="1">
        <v>45698</v>
      </c>
      <c r="B97">
        <v>268.37</v>
      </c>
    </row>
    <row r="98" spans="1:2" x14ac:dyDescent="0.25">
      <c r="A98" s="1">
        <v>45699</v>
      </c>
      <c r="B98">
        <v>267.39</v>
      </c>
    </row>
    <row r="99" spans="1:2" x14ac:dyDescent="0.25">
      <c r="A99" s="1">
        <v>45700</v>
      </c>
      <c r="B99">
        <v>267.67</v>
      </c>
    </row>
    <row r="100" spans="1:2" x14ac:dyDescent="0.25">
      <c r="A100" s="1">
        <v>45701</v>
      </c>
      <c r="B100">
        <v>270.31</v>
      </c>
    </row>
    <row r="101" spans="1:2" x14ac:dyDescent="0.25">
      <c r="A101" s="1">
        <v>45702</v>
      </c>
      <c r="B101">
        <v>266.29000000000002</v>
      </c>
    </row>
    <row r="102" spans="1:2" x14ac:dyDescent="0.25">
      <c r="A102" s="1">
        <v>45706</v>
      </c>
      <c r="B102">
        <v>270.7</v>
      </c>
    </row>
    <row r="103" spans="1:2" x14ac:dyDescent="0.25">
      <c r="A103" s="1">
        <v>45707</v>
      </c>
      <c r="B103">
        <v>270.85000000000002</v>
      </c>
    </row>
    <row r="104" spans="1:2" x14ac:dyDescent="0.25">
      <c r="A104" s="1">
        <v>45708</v>
      </c>
      <c r="B104">
        <v>270.99</v>
      </c>
    </row>
    <row r="105" spans="1:2" x14ac:dyDescent="0.25">
      <c r="A105" s="1">
        <v>45709</v>
      </c>
      <c r="B105">
        <v>270.74</v>
      </c>
    </row>
    <row r="106" spans="1:2" x14ac:dyDescent="0.25">
      <c r="A106" s="1">
        <v>45712</v>
      </c>
      <c r="B106">
        <v>272.20999999999998</v>
      </c>
    </row>
    <row r="107" spans="1:2" x14ac:dyDescent="0.25">
      <c r="A107" s="1">
        <v>45713</v>
      </c>
      <c r="B107">
        <v>268.62</v>
      </c>
    </row>
    <row r="108" spans="1:2" x14ac:dyDescent="0.25">
      <c r="A108" s="1">
        <v>45714</v>
      </c>
      <c r="B108">
        <v>269.02999999999997</v>
      </c>
    </row>
    <row r="109" spans="1:2" x14ac:dyDescent="0.25">
      <c r="A109" s="1">
        <v>45715</v>
      </c>
      <c r="B109">
        <v>264.93</v>
      </c>
    </row>
    <row r="110" spans="1:2" x14ac:dyDescent="0.25">
      <c r="A110" s="1">
        <v>45716</v>
      </c>
      <c r="B110">
        <v>263.27</v>
      </c>
    </row>
    <row r="111" spans="1:2" x14ac:dyDescent="0.25">
      <c r="A111" s="1">
        <v>45719</v>
      </c>
      <c r="B111">
        <v>266.74</v>
      </c>
    </row>
    <row r="112" spans="1:2" x14ac:dyDescent="0.25">
      <c r="A112" s="1">
        <v>45720</v>
      </c>
      <c r="B112">
        <v>269.06</v>
      </c>
    </row>
    <row r="113" spans="1:2" x14ac:dyDescent="0.25">
      <c r="A113" s="1">
        <v>45721</v>
      </c>
      <c r="B113">
        <v>269.62</v>
      </c>
    </row>
    <row r="114" spans="1:2" x14ac:dyDescent="0.25">
      <c r="A114" s="1">
        <v>45722</v>
      </c>
      <c r="B114">
        <v>268.25</v>
      </c>
    </row>
    <row r="115" spans="1:2" x14ac:dyDescent="0.25">
      <c r="A115" s="1">
        <v>45723</v>
      </c>
      <c r="B115">
        <v>268.39</v>
      </c>
    </row>
    <row r="116" spans="1:2" x14ac:dyDescent="0.25">
      <c r="A116" s="1">
        <v>45726</v>
      </c>
      <c r="B116">
        <v>266.04000000000002</v>
      </c>
    </row>
    <row r="117" spans="1:2" x14ac:dyDescent="0.25">
      <c r="A117" s="1">
        <v>45727</v>
      </c>
      <c r="B117">
        <v>269.16000000000003</v>
      </c>
    </row>
    <row r="118" spans="1:2" x14ac:dyDescent="0.25">
      <c r="A118" s="1">
        <v>45728</v>
      </c>
      <c r="B118">
        <v>270.33</v>
      </c>
    </row>
    <row r="119" spans="1:2" x14ac:dyDescent="0.25">
      <c r="A119" s="1">
        <v>45729</v>
      </c>
      <c r="B119">
        <v>275.13</v>
      </c>
    </row>
    <row r="120" spans="1:2" x14ac:dyDescent="0.25">
      <c r="A120" s="1">
        <v>45730</v>
      </c>
      <c r="B120">
        <v>275.24</v>
      </c>
    </row>
    <row r="121" spans="1:2" x14ac:dyDescent="0.25">
      <c r="A121" s="1">
        <v>45733</v>
      </c>
      <c r="B121">
        <v>276.73</v>
      </c>
    </row>
    <row r="122" spans="1:2" x14ac:dyDescent="0.25">
      <c r="A122" s="1">
        <v>45734</v>
      </c>
      <c r="B122">
        <v>279.95999999999998</v>
      </c>
    </row>
    <row r="123" spans="1:2" x14ac:dyDescent="0.25">
      <c r="A123" s="1">
        <v>45735</v>
      </c>
      <c r="B123">
        <v>281.11</v>
      </c>
    </row>
    <row r="124" spans="1:2" x14ac:dyDescent="0.25">
      <c r="A124" s="1">
        <v>45736</v>
      </c>
      <c r="B124">
        <v>280.75</v>
      </c>
    </row>
    <row r="125" spans="1:2" x14ac:dyDescent="0.25">
      <c r="A125" s="1">
        <v>45737</v>
      </c>
      <c r="B125">
        <v>278.49</v>
      </c>
    </row>
    <row r="126" spans="1:2" x14ac:dyDescent="0.25">
      <c r="A126" s="1">
        <v>45740</v>
      </c>
      <c r="B126">
        <v>277.25</v>
      </c>
    </row>
    <row r="127" spans="1:2" x14ac:dyDescent="0.25">
      <c r="A127" s="1">
        <v>45741</v>
      </c>
      <c r="B127">
        <v>278.47000000000003</v>
      </c>
    </row>
    <row r="128" spans="1:2" x14ac:dyDescent="0.25">
      <c r="A128" s="1">
        <v>45742</v>
      </c>
      <c r="B128">
        <v>278.24</v>
      </c>
    </row>
    <row r="129" spans="1:2" x14ac:dyDescent="0.25">
      <c r="A129" s="1">
        <v>45743</v>
      </c>
      <c r="B129">
        <v>281.97000000000003</v>
      </c>
    </row>
    <row r="130" spans="1:2" x14ac:dyDescent="0.25">
      <c r="A130" s="1">
        <v>45744</v>
      </c>
      <c r="B130">
        <v>284.06</v>
      </c>
    </row>
    <row r="131" spans="1:2" x14ac:dyDescent="0.25">
      <c r="A131" s="1">
        <v>45747</v>
      </c>
      <c r="B131">
        <v>288.14</v>
      </c>
    </row>
    <row r="132" spans="1:2" x14ac:dyDescent="0.25">
      <c r="A132" s="1">
        <v>45748</v>
      </c>
      <c r="B132">
        <v>287.57</v>
      </c>
    </row>
    <row r="133" spans="1:2" x14ac:dyDescent="0.25">
      <c r="A133" s="1">
        <v>45749</v>
      </c>
      <c r="B133">
        <v>288.16000000000003</v>
      </c>
    </row>
    <row r="134" spans="1:2" x14ac:dyDescent="0.25">
      <c r="A134" s="1">
        <v>45750</v>
      </c>
      <c r="B134">
        <v>286.42</v>
      </c>
    </row>
    <row r="135" spans="1:2" x14ac:dyDescent="0.25">
      <c r="A135" s="1">
        <v>45751</v>
      </c>
      <c r="B135">
        <v>279.72000000000003</v>
      </c>
    </row>
    <row r="136" spans="1:2" x14ac:dyDescent="0.25">
      <c r="A136" s="1">
        <v>45754</v>
      </c>
      <c r="B136">
        <v>273.70999999999998</v>
      </c>
    </row>
    <row r="137" spans="1:2" x14ac:dyDescent="0.25">
      <c r="A137" s="1">
        <v>45755</v>
      </c>
      <c r="B137">
        <v>275.2</v>
      </c>
    </row>
    <row r="138" spans="1:2" x14ac:dyDescent="0.25">
      <c r="A138" s="1">
        <v>45756</v>
      </c>
      <c r="B138">
        <v>285.38</v>
      </c>
    </row>
    <row r="139" spans="1:2" x14ac:dyDescent="0.25">
      <c r="A139" s="1">
        <v>45757</v>
      </c>
      <c r="B139">
        <v>292.35000000000002</v>
      </c>
    </row>
    <row r="140" spans="1:2" x14ac:dyDescent="0.25">
      <c r="A140" s="1">
        <v>45758</v>
      </c>
      <c r="B140">
        <v>297.93</v>
      </c>
    </row>
    <row r="141" spans="1:2" x14ac:dyDescent="0.25">
      <c r="A141" s="1">
        <v>45761</v>
      </c>
      <c r="B141">
        <v>296.23</v>
      </c>
    </row>
    <row r="142" spans="1:2" x14ac:dyDescent="0.25">
      <c r="A142" s="1">
        <v>45762</v>
      </c>
      <c r="B142">
        <v>297.77999999999997</v>
      </c>
    </row>
    <row r="143" spans="1:2" x14ac:dyDescent="0.25">
      <c r="A143" s="1">
        <v>45763</v>
      </c>
      <c r="B143">
        <v>307.47000000000003</v>
      </c>
    </row>
    <row r="144" spans="1:2" x14ac:dyDescent="0.25">
      <c r="A144" s="1">
        <v>45764</v>
      </c>
      <c r="B144">
        <v>306.12</v>
      </c>
    </row>
    <row r="145" spans="1:2" x14ac:dyDescent="0.25">
      <c r="A145" s="1">
        <v>45768</v>
      </c>
      <c r="B145">
        <v>315.58999999999997</v>
      </c>
    </row>
    <row r="146" spans="1:2" x14ac:dyDescent="0.25">
      <c r="A146" s="1">
        <v>45769</v>
      </c>
      <c r="B146">
        <v>311.11</v>
      </c>
    </row>
    <row r="147" spans="1:2" x14ac:dyDescent="0.25">
      <c r="A147" s="1">
        <v>45770</v>
      </c>
      <c r="B147">
        <v>303.64999999999998</v>
      </c>
    </row>
    <row r="148" spans="1:2" x14ac:dyDescent="0.25">
      <c r="A148" s="1">
        <v>45771</v>
      </c>
      <c r="B148">
        <v>308.07</v>
      </c>
    </row>
    <row r="149" spans="1:2" x14ac:dyDescent="0.25">
      <c r="A149" s="1">
        <v>45772</v>
      </c>
      <c r="B149">
        <v>304.73</v>
      </c>
    </row>
    <row r="150" spans="1:2" x14ac:dyDescent="0.25">
      <c r="A150" s="1">
        <v>45775</v>
      </c>
      <c r="B150">
        <v>309.07</v>
      </c>
    </row>
    <row r="151" spans="1:2" x14ac:dyDescent="0.25">
      <c r="A151" s="1">
        <v>45776</v>
      </c>
      <c r="B151">
        <v>306.06</v>
      </c>
    </row>
    <row r="152" spans="1:2" x14ac:dyDescent="0.25">
      <c r="A152" s="1">
        <v>45777</v>
      </c>
      <c r="B152">
        <v>303.77</v>
      </c>
    </row>
    <row r="153" spans="1:2" x14ac:dyDescent="0.25">
      <c r="A153" s="1">
        <v>45778</v>
      </c>
      <c r="B153">
        <v>297.45999999999998</v>
      </c>
    </row>
    <row r="154" spans="1:2" x14ac:dyDescent="0.25">
      <c r="A154" s="1">
        <v>45779</v>
      </c>
      <c r="B154">
        <v>297.98</v>
      </c>
    </row>
    <row r="155" spans="1:2" x14ac:dyDescent="0.25">
      <c r="A155" s="1">
        <v>45782</v>
      </c>
      <c r="B155">
        <v>306.88</v>
      </c>
    </row>
    <row r="156" spans="1:2" x14ac:dyDescent="0.25">
      <c r="A156" s="1">
        <v>45783</v>
      </c>
      <c r="B156">
        <v>315.48</v>
      </c>
    </row>
    <row r="157" spans="1:2" x14ac:dyDescent="0.25">
      <c r="A157" s="1">
        <v>45784</v>
      </c>
      <c r="B157">
        <v>310.75</v>
      </c>
    </row>
    <row r="158" spans="1:2" x14ac:dyDescent="0.25">
      <c r="A158" s="1">
        <v>45785</v>
      </c>
      <c r="B158">
        <v>304.63</v>
      </c>
    </row>
    <row r="159" spans="1:2" x14ac:dyDescent="0.25">
      <c r="A159" s="1">
        <v>45786</v>
      </c>
      <c r="B159">
        <v>306.83999999999997</v>
      </c>
    </row>
    <row r="160" spans="1:2" x14ac:dyDescent="0.25">
      <c r="A160" s="1">
        <v>45789</v>
      </c>
      <c r="B160">
        <v>298.19</v>
      </c>
    </row>
    <row r="161" spans="1:2" x14ac:dyDescent="0.25">
      <c r="A161" s="1">
        <v>45790</v>
      </c>
      <c r="B161">
        <v>299.45999999999998</v>
      </c>
    </row>
    <row r="162" spans="1:2" x14ac:dyDescent="0.25">
      <c r="A162" s="1">
        <v>45791</v>
      </c>
      <c r="B162">
        <v>293.16000000000003</v>
      </c>
    </row>
    <row r="163" spans="1:2" x14ac:dyDescent="0.25">
      <c r="A163" s="1">
        <v>45792</v>
      </c>
      <c r="B163">
        <v>297.83999999999997</v>
      </c>
    </row>
    <row r="164" spans="1:2" x14ac:dyDescent="0.25">
      <c r="A164" s="1">
        <v>45793</v>
      </c>
      <c r="B164">
        <v>294.24</v>
      </c>
    </row>
    <row r="165" spans="1:2" x14ac:dyDescent="0.25">
      <c r="A165" s="1">
        <v>45796</v>
      </c>
      <c r="B165">
        <v>298.02999999999997</v>
      </c>
    </row>
    <row r="166" spans="1:2" x14ac:dyDescent="0.25">
      <c r="A166" s="1">
        <v>45797</v>
      </c>
      <c r="B166">
        <v>303.58</v>
      </c>
    </row>
    <row r="167" spans="1:2" x14ac:dyDescent="0.25">
      <c r="A167" s="1">
        <v>45798</v>
      </c>
      <c r="B167">
        <v>305.82</v>
      </c>
    </row>
    <row r="168" spans="1:2" x14ac:dyDescent="0.25">
      <c r="A168" s="1">
        <v>45799</v>
      </c>
      <c r="B168">
        <v>303.11</v>
      </c>
    </row>
    <row r="169" spans="1:2" x14ac:dyDescent="0.25">
      <c r="A169" s="1">
        <v>45800</v>
      </c>
      <c r="B169">
        <v>309.75</v>
      </c>
    </row>
    <row r="170" spans="1:2" x14ac:dyDescent="0.25">
      <c r="A170" s="1">
        <v>45804</v>
      </c>
      <c r="B170">
        <v>304.5</v>
      </c>
    </row>
    <row r="171" spans="1:2" x14ac:dyDescent="0.25">
      <c r="A171" s="1">
        <v>45805</v>
      </c>
      <c r="B171">
        <v>303.81</v>
      </c>
    </row>
    <row r="172" spans="1:2" x14ac:dyDescent="0.25">
      <c r="A172" s="1">
        <v>45806</v>
      </c>
      <c r="B172">
        <v>305.61</v>
      </c>
    </row>
    <row r="173" spans="1:2" x14ac:dyDescent="0.25">
      <c r="A173" s="1">
        <v>45807</v>
      </c>
      <c r="B173">
        <v>303.60000000000002</v>
      </c>
    </row>
    <row r="174" spans="1:2" x14ac:dyDescent="0.25">
      <c r="A174" s="1">
        <v>45810</v>
      </c>
      <c r="B174">
        <v>311.67</v>
      </c>
    </row>
    <row r="175" spans="1:2" x14ac:dyDescent="0.25">
      <c r="A175" s="1">
        <v>45811</v>
      </c>
      <c r="B175">
        <v>308.91000000000003</v>
      </c>
    </row>
    <row r="176" spans="1:2" x14ac:dyDescent="0.25">
      <c r="A176" s="1">
        <v>45812</v>
      </c>
      <c r="B176">
        <v>310.89999999999998</v>
      </c>
    </row>
    <row r="177" spans="1:2" x14ac:dyDescent="0.25">
      <c r="A177" s="1">
        <v>45813</v>
      </c>
      <c r="B177">
        <v>309.33</v>
      </c>
    </row>
    <row r="178" spans="1:2" x14ac:dyDescent="0.25">
      <c r="A178" s="1">
        <v>45814</v>
      </c>
      <c r="B178">
        <v>305.18</v>
      </c>
    </row>
    <row r="179" spans="1:2" x14ac:dyDescent="0.25">
      <c r="A179" s="1">
        <v>45817</v>
      </c>
      <c r="B179">
        <v>306.62</v>
      </c>
    </row>
    <row r="180" spans="1:2" x14ac:dyDescent="0.25">
      <c r="A180" s="1">
        <v>45818</v>
      </c>
      <c r="B180">
        <v>306.70999999999998</v>
      </c>
    </row>
    <row r="181" spans="1:2" x14ac:dyDescent="0.25">
      <c r="A181" s="1">
        <v>45819</v>
      </c>
      <c r="B181">
        <v>308.37</v>
      </c>
    </row>
    <row r="182" spans="1:2" x14ac:dyDescent="0.25">
      <c r="A182" s="1">
        <v>45820</v>
      </c>
      <c r="B182">
        <v>312.2</v>
      </c>
    </row>
    <row r="183" spans="1:2" x14ac:dyDescent="0.25">
      <c r="A183" s="1">
        <v>45821</v>
      </c>
      <c r="B183">
        <v>316.29000000000002</v>
      </c>
    </row>
    <row r="184" spans="1:2" x14ac:dyDescent="0.25">
      <c r="A184" s="1">
        <v>45824</v>
      </c>
      <c r="B184">
        <v>311.77999999999997</v>
      </c>
    </row>
    <row r="185" spans="1:2" x14ac:dyDescent="0.25">
      <c r="A185" s="1">
        <v>45825</v>
      </c>
      <c r="B185">
        <v>311.94</v>
      </c>
    </row>
    <row r="186" spans="1:2" x14ac:dyDescent="0.25">
      <c r="A186" s="1">
        <v>45826</v>
      </c>
      <c r="B186">
        <v>310.26</v>
      </c>
    </row>
    <row r="187" spans="1:2" x14ac:dyDescent="0.25">
      <c r="A187" s="1">
        <v>45828</v>
      </c>
      <c r="B187">
        <v>310.13</v>
      </c>
    </row>
    <row r="188" spans="1:2" x14ac:dyDescent="0.25">
      <c r="A188" s="1">
        <v>45831</v>
      </c>
      <c r="B188">
        <v>311.08</v>
      </c>
    </row>
    <row r="189" spans="1:2" x14ac:dyDescent="0.25">
      <c r="A189" s="1">
        <v>45832</v>
      </c>
      <c r="B189">
        <v>306.19</v>
      </c>
    </row>
    <row r="190" spans="1:2" x14ac:dyDescent="0.25">
      <c r="A190" s="1">
        <v>45833</v>
      </c>
      <c r="B190">
        <v>307.12</v>
      </c>
    </row>
    <row r="191" spans="1:2" x14ac:dyDescent="0.25">
      <c r="A191" s="1">
        <v>45834</v>
      </c>
      <c r="B191">
        <v>306.77999999999997</v>
      </c>
    </row>
    <row r="192" spans="1:2" x14ac:dyDescent="0.25">
      <c r="A192" s="1">
        <v>45835</v>
      </c>
      <c r="B192">
        <v>301.22000000000003</v>
      </c>
    </row>
    <row r="193" spans="1:2" x14ac:dyDescent="0.25">
      <c r="A193" s="1">
        <v>45838</v>
      </c>
      <c r="B193">
        <v>304.83</v>
      </c>
    </row>
    <row r="194" spans="1:2" x14ac:dyDescent="0.25">
      <c r="A194" s="1">
        <v>45839</v>
      </c>
      <c r="B194">
        <v>307.55</v>
      </c>
    </row>
    <row r="195" spans="1:2" x14ac:dyDescent="0.25">
      <c r="A195" s="1">
        <v>45840</v>
      </c>
      <c r="B195">
        <v>309.25</v>
      </c>
    </row>
    <row r="196" spans="1:2" x14ac:dyDescent="0.25">
      <c r="A196" s="1">
        <v>45841</v>
      </c>
      <c r="B196">
        <v>307.14</v>
      </c>
    </row>
    <row r="197" spans="1:2" x14ac:dyDescent="0.25">
      <c r="A197" s="1">
        <v>45845</v>
      </c>
      <c r="B197">
        <v>307.37</v>
      </c>
    </row>
    <row r="198" spans="1:2" x14ac:dyDescent="0.25">
      <c r="A198" s="1">
        <v>45846</v>
      </c>
      <c r="B198">
        <v>304.16000000000003</v>
      </c>
    </row>
    <row r="199" spans="1:2" x14ac:dyDescent="0.25">
      <c r="A199" s="1">
        <v>45847</v>
      </c>
      <c r="B199">
        <v>305.52</v>
      </c>
    </row>
    <row r="200" spans="1:2" x14ac:dyDescent="0.25">
      <c r="A200" s="1">
        <v>45848</v>
      </c>
      <c r="B200">
        <v>306.2</v>
      </c>
    </row>
    <row r="201" spans="1:2" x14ac:dyDescent="0.25">
      <c r="A201" s="1">
        <v>45849</v>
      </c>
      <c r="B201">
        <v>309.14</v>
      </c>
    </row>
    <row r="202" spans="1:2" x14ac:dyDescent="0.25">
      <c r="A202" s="1">
        <v>45852</v>
      </c>
      <c r="B202">
        <v>308.01</v>
      </c>
    </row>
    <row r="203" spans="1:2" x14ac:dyDescent="0.25">
      <c r="A203" s="1">
        <v>45853</v>
      </c>
      <c r="B203">
        <v>306.73</v>
      </c>
    </row>
    <row r="204" spans="1:2" x14ac:dyDescent="0.25">
      <c r="A204" s="1">
        <v>45854</v>
      </c>
      <c r="B204">
        <v>308.26</v>
      </c>
    </row>
    <row r="205" spans="1:2" x14ac:dyDescent="0.25">
      <c r="A205" s="1">
        <v>45855</v>
      </c>
      <c r="B205">
        <v>307.58999999999997</v>
      </c>
    </row>
    <row r="206" spans="1:2" x14ac:dyDescent="0.25">
      <c r="A206" s="1">
        <v>45856</v>
      </c>
      <c r="B206">
        <v>308.39</v>
      </c>
    </row>
    <row r="207" spans="1:2" x14ac:dyDescent="0.25">
      <c r="A207" s="1">
        <v>45859</v>
      </c>
      <c r="B207">
        <v>313.13</v>
      </c>
    </row>
    <row r="208" spans="1:2" x14ac:dyDescent="0.25">
      <c r="A208" s="1">
        <v>45860</v>
      </c>
      <c r="B208">
        <v>316.10000000000002</v>
      </c>
    </row>
    <row r="209" spans="1:2" x14ac:dyDescent="0.25">
      <c r="A209" s="1">
        <v>45861</v>
      </c>
      <c r="B209">
        <v>312.18</v>
      </c>
    </row>
    <row r="210" spans="1:2" x14ac:dyDescent="0.25">
      <c r="A210" s="1">
        <v>45862</v>
      </c>
      <c r="B210">
        <v>310.27</v>
      </c>
    </row>
    <row r="211" spans="1:2" x14ac:dyDescent="0.25">
      <c r="A211" s="1">
        <v>45863</v>
      </c>
      <c r="B211">
        <v>307.39999999999998</v>
      </c>
    </row>
    <row r="212" spans="1:2" x14ac:dyDescent="0.25">
      <c r="A212" s="1">
        <v>45866</v>
      </c>
      <c r="B212">
        <v>305.41000000000003</v>
      </c>
    </row>
    <row r="213" spans="1:2" x14ac:dyDescent="0.25">
      <c r="A213" s="1">
        <v>45867</v>
      </c>
      <c r="B213">
        <v>306.25</v>
      </c>
    </row>
    <row r="214" spans="1:2" x14ac:dyDescent="0.25">
      <c r="A214" s="1">
        <v>45868</v>
      </c>
      <c r="B214">
        <v>300.95999999999998</v>
      </c>
    </row>
    <row r="215" spans="1:2" x14ac:dyDescent="0.25">
      <c r="A215" s="1">
        <v>45869</v>
      </c>
      <c r="B215">
        <v>302.95999999999998</v>
      </c>
    </row>
    <row r="216" spans="1:2" x14ac:dyDescent="0.25">
      <c r="A216" s="1">
        <v>45870</v>
      </c>
      <c r="B216">
        <v>309.11</v>
      </c>
    </row>
    <row r="217" spans="1:2" x14ac:dyDescent="0.25">
      <c r="A217" s="1">
        <v>45873</v>
      </c>
      <c r="B217">
        <v>310.91000000000003</v>
      </c>
    </row>
    <row r="218" spans="1:2" x14ac:dyDescent="0.25">
      <c r="A218" s="1">
        <v>45874</v>
      </c>
      <c r="B218">
        <v>311.16000000000003</v>
      </c>
    </row>
    <row r="219" spans="1:2" x14ac:dyDescent="0.25">
      <c r="A219" s="1">
        <v>45875</v>
      </c>
      <c r="B219">
        <v>310.5</v>
      </c>
    </row>
    <row r="220" spans="1:2" x14ac:dyDescent="0.25">
      <c r="A220" s="1">
        <v>45876</v>
      </c>
      <c r="B220">
        <v>313.12</v>
      </c>
    </row>
    <row r="221" spans="1:2" x14ac:dyDescent="0.25">
      <c r="A221" s="1">
        <v>45877</v>
      </c>
      <c r="B221">
        <v>313.05</v>
      </c>
    </row>
    <row r="222" spans="1:2" x14ac:dyDescent="0.25">
      <c r="A222" s="1">
        <v>45880</v>
      </c>
      <c r="B222">
        <v>308.55</v>
      </c>
    </row>
    <row r="223" spans="1:2" x14ac:dyDescent="0.25">
      <c r="A223" s="1">
        <v>45881</v>
      </c>
      <c r="B223">
        <v>308.27</v>
      </c>
    </row>
    <row r="224" spans="1:2" x14ac:dyDescent="0.25">
      <c r="A224" s="1">
        <v>45882</v>
      </c>
      <c r="B224">
        <v>309.20999999999998</v>
      </c>
    </row>
    <row r="225" spans="1:2" x14ac:dyDescent="0.25">
      <c r="A225" s="1">
        <v>45883</v>
      </c>
      <c r="B225">
        <v>307.25</v>
      </c>
    </row>
    <row r="226" spans="1:2" x14ac:dyDescent="0.25">
      <c r="A226" s="1">
        <v>45884</v>
      </c>
      <c r="B226">
        <v>307.43</v>
      </c>
    </row>
    <row r="227" spans="1:2" x14ac:dyDescent="0.25">
      <c r="A227" s="1">
        <v>45887</v>
      </c>
      <c r="B227">
        <v>306.95</v>
      </c>
    </row>
    <row r="228" spans="1:2" x14ac:dyDescent="0.25">
      <c r="A228" s="1">
        <v>45888</v>
      </c>
      <c r="B228">
        <v>305.27</v>
      </c>
    </row>
    <row r="229" spans="1:2" x14ac:dyDescent="0.25">
      <c r="A229" s="1">
        <v>45889</v>
      </c>
      <c r="B229">
        <v>308.36</v>
      </c>
    </row>
    <row r="230" spans="1:2" x14ac:dyDescent="0.25">
      <c r="A230" s="1">
        <v>45890</v>
      </c>
      <c r="B230">
        <v>307.29000000000002</v>
      </c>
    </row>
    <row r="231" spans="1:2" x14ac:dyDescent="0.25">
      <c r="A231" s="1">
        <v>45891</v>
      </c>
      <c r="B231">
        <v>310.58</v>
      </c>
    </row>
    <row r="232" spans="1:2" x14ac:dyDescent="0.25">
      <c r="A232" s="1">
        <v>45894</v>
      </c>
      <c r="B232">
        <v>309.83</v>
      </c>
    </row>
    <row r="233" spans="1:2" x14ac:dyDescent="0.25">
      <c r="A233" s="1">
        <v>45895</v>
      </c>
      <c r="B233">
        <v>312.08</v>
      </c>
    </row>
    <row r="234" spans="1:2" x14ac:dyDescent="0.25">
      <c r="A234" s="1">
        <v>45896</v>
      </c>
      <c r="B234">
        <v>312.70999999999998</v>
      </c>
    </row>
    <row r="235" spans="1:2" x14ac:dyDescent="0.25">
      <c r="A235" s="1">
        <v>45897</v>
      </c>
      <c r="B235">
        <v>315.02999999999997</v>
      </c>
    </row>
    <row r="236" spans="1:2" x14ac:dyDescent="0.25">
      <c r="A236" s="1">
        <v>45898</v>
      </c>
      <c r="B236">
        <v>318.07</v>
      </c>
    </row>
    <row r="237" spans="1:2" x14ac:dyDescent="0.25">
      <c r="A237" s="1">
        <v>45902</v>
      </c>
      <c r="B237">
        <v>325.58999999999997</v>
      </c>
    </row>
    <row r="238" spans="1:2" x14ac:dyDescent="0.25">
      <c r="A238" s="1">
        <v>45903</v>
      </c>
      <c r="B238">
        <v>328.14</v>
      </c>
    </row>
    <row r="239" spans="1:2" x14ac:dyDescent="0.25">
      <c r="A239" s="1">
        <v>45904</v>
      </c>
      <c r="B239">
        <v>326.69</v>
      </c>
    </row>
    <row r="240" spans="1:2" x14ac:dyDescent="0.25">
      <c r="A240" s="1">
        <v>45905</v>
      </c>
      <c r="B240">
        <v>331.05</v>
      </c>
    </row>
    <row r="241" spans="1:2" x14ac:dyDescent="0.25">
      <c r="A241" s="1">
        <v>45908</v>
      </c>
      <c r="B241">
        <v>334.82</v>
      </c>
    </row>
    <row r="242" spans="1:2" x14ac:dyDescent="0.25">
      <c r="A242" s="1">
        <v>45909</v>
      </c>
      <c r="B242">
        <v>334.06</v>
      </c>
    </row>
    <row r="243" spans="1:2" x14ac:dyDescent="0.25">
      <c r="A243" s="1">
        <v>45910</v>
      </c>
      <c r="B243">
        <v>335.26</v>
      </c>
    </row>
    <row r="244" spans="1:2" x14ac:dyDescent="0.25">
      <c r="A244" s="1">
        <v>45911</v>
      </c>
      <c r="B244">
        <v>334.76</v>
      </c>
    </row>
    <row r="245" spans="1:2" x14ac:dyDescent="0.25">
      <c r="A245" s="1">
        <v>45912</v>
      </c>
      <c r="B245">
        <v>335.42</v>
      </c>
    </row>
    <row r="246" spans="1:2" x14ac:dyDescent="0.25">
      <c r="A246" s="1">
        <v>45915</v>
      </c>
      <c r="B246">
        <v>338.91</v>
      </c>
    </row>
    <row r="247" spans="1:2" x14ac:dyDescent="0.25">
      <c r="A247" s="1">
        <v>45916</v>
      </c>
      <c r="B247">
        <v>339.59</v>
      </c>
    </row>
    <row r="248" spans="1:2" x14ac:dyDescent="0.25">
      <c r="A248" s="1">
        <v>45917</v>
      </c>
      <c r="B248">
        <v>336.97</v>
      </c>
    </row>
    <row r="249" spans="1:2" x14ac:dyDescent="0.25">
      <c r="A249" s="1">
        <v>45918</v>
      </c>
      <c r="B249">
        <v>335.62</v>
      </c>
    </row>
    <row r="250" spans="1:2" x14ac:dyDescent="0.25">
      <c r="A250" s="1">
        <v>45919</v>
      </c>
      <c r="B250">
        <v>339.18</v>
      </c>
    </row>
    <row r="251" spans="1:2" x14ac:dyDescent="0.25">
      <c r="A251" s="1">
        <v>45922</v>
      </c>
      <c r="B251">
        <v>345.05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C20C-5217-455F-8B78-E4DCC7F3A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6100-FD29-4A3E-B091-B096FCF98DC0}">
  <dimension ref="A1:B251"/>
  <sheetViews>
    <sheetView workbookViewId="0"/>
  </sheetViews>
  <sheetFormatPr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45558</v>
      </c>
      <c r="B2">
        <v>225.97</v>
      </c>
    </row>
    <row r="3" spans="1:2" x14ac:dyDescent="0.25">
      <c r="A3" s="1">
        <v>45559</v>
      </c>
      <c r="B3">
        <v>226.87</v>
      </c>
    </row>
    <row r="4" spans="1:2" x14ac:dyDescent="0.25">
      <c r="A4" s="1">
        <v>45560</v>
      </c>
      <c r="B4">
        <v>225.87</v>
      </c>
    </row>
    <row r="5" spans="1:2" x14ac:dyDescent="0.25">
      <c r="A5" s="1">
        <v>45561</v>
      </c>
      <c r="B5">
        <v>227.02</v>
      </c>
    </row>
    <row r="6" spans="1:2" x14ac:dyDescent="0.25">
      <c r="A6" s="1">
        <v>45562</v>
      </c>
      <c r="B6">
        <v>227.29</v>
      </c>
    </row>
    <row r="7" spans="1:2" x14ac:dyDescent="0.25">
      <c r="A7" s="1">
        <v>45565</v>
      </c>
      <c r="B7">
        <v>232.49</v>
      </c>
    </row>
    <row r="8" spans="1:2" x14ac:dyDescent="0.25">
      <c r="A8" s="1">
        <v>45566</v>
      </c>
      <c r="B8">
        <v>225.71</v>
      </c>
    </row>
    <row r="9" spans="1:2" x14ac:dyDescent="0.25">
      <c r="A9" s="1">
        <v>45567</v>
      </c>
      <c r="B9">
        <v>226.28</v>
      </c>
    </row>
    <row r="10" spans="1:2" x14ac:dyDescent="0.25">
      <c r="A10" s="1">
        <v>45568</v>
      </c>
      <c r="B10">
        <v>225.17</v>
      </c>
    </row>
    <row r="11" spans="1:2" x14ac:dyDescent="0.25">
      <c r="A11" s="1">
        <v>45569</v>
      </c>
      <c r="B11">
        <v>226.3</v>
      </c>
    </row>
    <row r="12" spans="1:2" x14ac:dyDescent="0.25">
      <c r="A12" s="1">
        <v>45572</v>
      </c>
      <c r="B12">
        <v>221.2</v>
      </c>
    </row>
    <row r="13" spans="1:2" x14ac:dyDescent="0.25">
      <c r="A13" s="1">
        <v>45573</v>
      </c>
      <c r="B13">
        <v>225.27</v>
      </c>
    </row>
    <row r="14" spans="1:2" x14ac:dyDescent="0.25">
      <c r="A14" s="1">
        <v>45574</v>
      </c>
      <c r="B14">
        <v>229.04</v>
      </c>
    </row>
    <row r="15" spans="1:2" x14ac:dyDescent="0.25">
      <c r="A15" s="1">
        <v>45575</v>
      </c>
      <c r="B15">
        <v>228.54</v>
      </c>
    </row>
    <row r="16" spans="1:2" x14ac:dyDescent="0.25">
      <c r="A16" s="1">
        <v>45576</v>
      </c>
      <c r="B16">
        <v>227.05</v>
      </c>
    </row>
    <row r="17" spans="1:2" x14ac:dyDescent="0.25">
      <c r="A17" s="1">
        <v>45579</v>
      </c>
      <c r="B17">
        <v>230.79</v>
      </c>
    </row>
    <row r="18" spans="1:2" x14ac:dyDescent="0.25">
      <c r="A18" s="1">
        <v>45580</v>
      </c>
      <c r="B18">
        <v>233.34</v>
      </c>
    </row>
    <row r="19" spans="1:2" x14ac:dyDescent="0.25">
      <c r="A19" s="1">
        <v>45581</v>
      </c>
      <c r="B19">
        <v>231.27</v>
      </c>
    </row>
    <row r="20" spans="1:2" x14ac:dyDescent="0.25">
      <c r="A20" s="1">
        <v>45582</v>
      </c>
      <c r="B20">
        <v>231.64</v>
      </c>
    </row>
    <row r="21" spans="1:2" x14ac:dyDescent="0.25">
      <c r="A21" s="1">
        <v>45583</v>
      </c>
      <c r="B21">
        <v>234.48</v>
      </c>
    </row>
    <row r="22" spans="1:2" x14ac:dyDescent="0.25">
      <c r="A22" s="1">
        <v>45586</v>
      </c>
      <c r="B22">
        <v>235.96</v>
      </c>
    </row>
    <row r="23" spans="1:2" x14ac:dyDescent="0.25">
      <c r="A23" s="1">
        <v>45587</v>
      </c>
      <c r="B23">
        <v>235.34</v>
      </c>
    </row>
    <row r="24" spans="1:2" x14ac:dyDescent="0.25">
      <c r="A24" s="1">
        <v>45588</v>
      </c>
      <c r="B24">
        <v>230.25</v>
      </c>
    </row>
    <row r="25" spans="1:2" x14ac:dyDescent="0.25">
      <c r="A25" s="1">
        <v>45589</v>
      </c>
      <c r="B25">
        <v>230.06</v>
      </c>
    </row>
    <row r="26" spans="1:2" x14ac:dyDescent="0.25">
      <c r="A26" s="1">
        <v>45590</v>
      </c>
      <c r="B26">
        <v>230.9</v>
      </c>
    </row>
    <row r="27" spans="1:2" x14ac:dyDescent="0.25">
      <c r="A27" s="1">
        <v>45593</v>
      </c>
      <c r="B27">
        <v>232.89</v>
      </c>
    </row>
    <row r="28" spans="1:2" x14ac:dyDescent="0.25">
      <c r="A28" s="1">
        <v>45594</v>
      </c>
      <c r="B28">
        <v>233.16</v>
      </c>
    </row>
    <row r="29" spans="1:2" x14ac:dyDescent="0.25">
      <c r="A29" s="1">
        <v>45595</v>
      </c>
      <c r="B29">
        <v>229.6</v>
      </c>
    </row>
    <row r="30" spans="1:2" x14ac:dyDescent="0.25">
      <c r="A30" s="1">
        <v>45596</v>
      </c>
      <c r="B30">
        <v>225.41</v>
      </c>
    </row>
    <row r="31" spans="1:2" x14ac:dyDescent="0.25">
      <c r="A31" s="1">
        <v>45597</v>
      </c>
      <c r="B31">
        <v>222.42</v>
      </c>
    </row>
    <row r="32" spans="1:2" x14ac:dyDescent="0.25">
      <c r="A32" s="1">
        <v>45600</v>
      </c>
      <c r="B32">
        <v>221.52</v>
      </c>
    </row>
    <row r="33" spans="1:2" x14ac:dyDescent="0.25">
      <c r="A33" s="1">
        <v>45601</v>
      </c>
      <c r="B33">
        <v>222.96</v>
      </c>
    </row>
    <row r="34" spans="1:2" x14ac:dyDescent="0.25">
      <c r="A34" s="1">
        <v>45602</v>
      </c>
      <c r="B34">
        <v>222.23</v>
      </c>
    </row>
    <row r="35" spans="1:2" x14ac:dyDescent="0.25">
      <c r="A35" s="1">
        <v>45603</v>
      </c>
      <c r="B35">
        <v>226.98</v>
      </c>
    </row>
    <row r="36" spans="1:2" x14ac:dyDescent="0.25">
      <c r="A36" s="1">
        <v>45604</v>
      </c>
      <c r="B36">
        <v>226.71</v>
      </c>
    </row>
    <row r="37" spans="1:2" x14ac:dyDescent="0.25">
      <c r="A37" s="1">
        <v>45607</v>
      </c>
      <c r="B37">
        <v>223.98</v>
      </c>
    </row>
    <row r="38" spans="1:2" x14ac:dyDescent="0.25">
      <c r="A38" s="1">
        <v>45608</v>
      </c>
      <c r="B38">
        <v>223.98</v>
      </c>
    </row>
    <row r="39" spans="1:2" x14ac:dyDescent="0.25">
      <c r="A39" s="1">
        <v>45609</v>
      </c>
      <c r="B39">
        <v>224.87</v>
      </c>
    </row>
    <row r="40" spans="1:2" x14ac:dyDescent="0.25">
      <c r="A40" s="1">
        <v>45610</v>
      </c>
      <c r="B40">
        <v>227.97</v>
      </c>
    </row>
    <row r="41" spans="1:2" x14ac:dyDescent="0.25">
      <c r="A41" s="1">
        <v>45611</v>
      </c>
      <c r="B41">
        <v>224.75</v>
      </c>
    </row>
    <row r="42" spans="1:2" x14ac:dyDescent="0.25">
      <c r="A42" s="1">
        <v>45614</v>
      </c>
      <c r="B42">
        <v>227.77</v>
      </c>
    </row>
    <row r="43" spans="1:2" x14ac:dyDescent="0.25">
      <c r="A43" s="1">
        <v>45615</v>
      </c>
      <c r="B43">
        <v>228.03</v>
      </c>
    </row>
    <row r="44" spans="1:2" x14ac:dyDescent="0.25">
      <c r="A44" s="1">
        <v>45616</v>
      </c>
      <c r="B44">
        <v>228.75</v>
      </c>
    </row>
    <row r="45" spans="1:2" x14ac:dyDescent="0.25">
      <c r="A45" s="1">
        <v>45617</v>
      </c>
      <c r="B45">
        <v>228.27</v>
      </c>
    </row>
    <row r="46" spans="1:2" x14ac:dyDescent="0.25">
      <c r="A46" s="1">
        <v>45618</v>
      </c>
      <c r="B46">
        <v>229.62</v>
      </c>
    </row>
    <row r="47" spans="1:2" x14ac:dyDescent="0.25">
      <c r="A47" s="1">
        <v>45621</v>
      </c>
      <c r="B47">
        <v>232.61</v>
      </c>
    </row>
    <row r="48" spans="1:2" x14ac:dyDescent="0.25">
      <c r="A48" s="1">
        <v>45622</v>
      </c>
      <c r="B48">
        <v>234.8</v>
      </c>
    </row>
    <row r="49" spans="1:2" x14ac:dyDescent="0.25">
      <c r="A49" s="1">
        <v>45623</v>
      </c>
      <c r="B49">
        <v>234.67</v>
      </c>
    </row>
    <row r="50" spans="1:2" x14ac:dyDescent="0.25">
      <c r="A50" s="1">
        <v>45625</v>
      </c>
      <c r="B50">
        <v>237.07</v>
      </c>
    </row>
    <row r="51" spans="1:2" x14ac:dyDescent="0.25">
      <c r="A51" s="1">
        <v>45628</v>
      </c>
      <c r="B51">
        <v>239.33</v>
      </c>
    </row>
    <row r="52" spans="1:2" x14ac:dyDescent="0.25">
      <c r="A52" s="1">
        <v>45629</v>
      </c>
      <c r="B52">
        <v>242.38</v>
      </c>
    </row>
    <row r="53" spans="1:2" x14ac:dyDescent="0.25">
      <c r="A53" s="1">
        <v>45630</v>
      </c>
      <c r="B53">
        <v>242.74</v>
      </c>
    </row>
    <row r="54" spans="1:2" x14ac:dyDescent="0.25">
      <c r="A54" s="1">
        <v>45631</v>
      </c>
      <c r="B54">
        <v>242.77</v>
      </c>
    </row>
    <row r="55" spans="1:2" x14ac:dyDescent="0.25">
      <c r="A55" s="1">
        <v>45632</v>
      </c>
      <c r="B55">
        <v>242.57</v>
      </c>
    </row>
    <row r="56" spans="1:2" x14ac:dyDescent="0.25">
      <c r="A56" s="1">
        <v>45635</v>
      </c>
      <c r="B56">
        <v>246.48</v>
      </c>
    </row>
    <row r="57" spans="1:2" x14ac:dyDescent="0.25">
      <c r="A57" s="1">
        <v>45636</v>
      </c>
      <c r="B57">
        <v>247.5</v>
      </c>
    </row>
    <row r="58" spans="1:2" x14ac:dyDescent="0.25">
      <c r="A58" s="1">
        <v>45637</v>
      </c>
      <c r="B58">
        <v>246.22</v>
      </c>
    </row>
    <row r="59" spans="1:2" x14ac:dyDescent="0.25">
      <c r="A59" s="1">
        <v>45638</v>
      </c>
      <c r="B59">
        <v>247.69</v>
      </c>
    </row>
    <row r="60" spans="1:2" x14ac:dyDescent="0.25">
      <c r="A60" s="1">
        <v>45639</v>
      </c>
      <c r="B60">
        <v>247.86</v>
      </c>
    </row>
    <row r="61" spans="1:2" x14ac:dyDescent="0.25">
      <c r="A61" s="1">
        <v>45642</v>
      </c>
      <c r="B61">
        <v>250.76</v>
      </c>
    </row>
    <row r="62" spans="1:2" x14ac:dyDescent="0.25">
      <c r="A62" s="1">
        <v>45643</v>
      </c>
      <c r="B62">
        <v>253.2</v>
      </c>
    </row>
    <row r="63" spans="1:2" x14ac:dyDescent="0.25">
      <c r="A63" s="1">
        <v>45644</v>
      </c>
      <c r="B63">
        <v>247.78</v>
      </c>
    </row>
    <row r="64" spans="1:2" x14ac:dyDescent="0.25">
      <c r="A64" s="1">
        <v>45645</v>
      </c>
      <c r="B64">
        <v>249.52</v>
      </c>
    </row>
    <row r="65" spans="1:2" x14ac:dyDescent="0.25">
      <c r="A65" s="1">
        <v>45646</v>
      </c>
      <c r="B65">
        <v>254.21</v>
      </c>
    </row>
    <row r="66" spans="1:2" x14ac:dyDescent="0.25">
      <c r="A66" s="1">
        <v>45649</v>
      </c>
      <c r="B66">
        <v>254.99</v>
      </c>
    </row>
    <row r="67" spans="1:2" x14ac:dyDescent="0.25">
      <c r="A67" s="1">
        <v>45650</v>
      </c>
      <c r="B67">
        <v>257.92</v>
      </c>
    </row>
    <row r="68" spans="1:2" x14ac:dyDescent="0.25">
      <c r="A68" s="1">
        <v>45652</v>
      </c>
      <c r="B68">
        <v>258.74</v>
      </c>
    </row>
    <row r="69" spans="1:2" x14ac:dyDescent="0.25">
      <c r="A69" s="1">
        <v>45653</v>
      </c>
      <c r="B69">
        <v>255.31</v>
      </c>
    </row>
    <row r="70" spans="1:2" x14ac:dyDescent="0.25">
      <c r="A70" s="1">
        <v>45656</v>
      </c>
      <c r="B70">
        <v>251.92</v>
      </c>
    </row>
    <row r="71" spans="1:2" x14ac:dyDescent="0.25">
      <c r="A71" s="1">
        <v>45657</v>
      </c>
      <c r="B71">
        <v>250.14</v>
      </c>
    </row>
    <row r="72" spans="1:2" x14ac:dyDescent="0.25">
      <c r="A72" s="1">
        <v>45659</v>
      </c>
      <c r="B72">
        <v>243.58</v>
      </c>
    </row>
    <row r="73" spans="1:2" x14ac:dyDescent="0.25">
      <c r="A73" s="1">
        <v>45660</v>
      </c>
      <c r="B73">
        <v>243.09</v>
      </c>
    </row>
    <row r="74" spans="1:2" x14ac:dyDescent="0.25">
      <c r="A74" s="1">
        <v>45663</v>
      </c>
      <c r="B74">
        <v>244.73</v>
      </c>
    </row>
    <row r="75" spans="1:2" x14ac:dyDescent="0.25">
      <c r="A75" s="1">
        <v>45664</v>
      </c>
      <c r="B75">
        <v>241.94</v>
      </c>
    </row>
    <row r="76" spans="1:2" x14ac:dyDescent="0.25">
      <c r="A76" s="1">
        <v>45665</v>
      </c>
      <c r="B76">
        <v>242.43</v>
      </c>
    </row>
    <row r="77" spans="1:2" x14ac:dyDescent="0.25">
      <c r="A77" s="1">
        <v>45667</v>
      </c>
      <c r="B77">
        <v>236.59</v>
      </c>
    </row>
    <row r="78" spans="1:2" x14ac:dyDescent="0.25">
      <c r="A78" s="1">
        <v>45670</v>
      </c>
      <c r="B78">
        <v>234.14</v>
      </c>
    </row>
    <row r="79" spans="1:2" x14ac:dyDescent="0.25">
      <c r="A79" s="1">
        <v>45671</v>
      </c>
      <c r="B79">
        <v>233.02</v>
      </c>
    </row>
    <row r="80" spans="1:2" x14ac:dyDescent="0.25">
      <c r="A80" s="1">
        <v>45672</v>
      </c>
      <c r="B80">
        <v>237.61</v>
      </c>
    </row>
    <row r="81" spans="1:2" x14ac:dyDescent="0.25">
      <c r="A81" s="1">
        <v>45673</v>
      </c>
      <c r="B81">
        <v>228.01</v>
      </c>
    </row>
    <row r="82" spans="1:2" x14ac:dyDescent="0.25">
      <c r="A82" s="1">
        <v>45674</v>
      </c>
      <c r="B82">
        <v>229.73</v>
      </c>
    </row>
    <row r="83" spans="1:2" x14ac:dyDescent="0.25">
      <c r="A83" s="1">
        <v>45678</v>
      </c>
      <c r="B83">
        <v>222.4</v>
      </c>
    </row>
    <row r="84" spans="1:2" x14ac:dyDescent="0.25">
      <c r="A84" s="1">
        <v>45679</v>
      </c>
      <c r="B84">
        <v>223.58</v>
      </c>
    </row>
    <row r="85" spans="1:2" x14ac:dyDescent="0.25">
      <c r="A85" s="1">
        <v>45680</v>
      </c>
      <c r="B85">
        <v>223.41</v>
      </c>
    </row>
    <row r="86" spans="1:2" x14ac:dyDescent="0.25">
      <c r="A86" s="1">
        <v>45681</v>
      </c>
      <c r="B86">
        <v>222.54</v>
      </c>
    </row>
    <row r="87" spans="1:2" x14ac:dyDescent="0.25">
      <c r="A87" s="1">
        <v>45684</v>
      </c>
      <c r="B87">
        <v>229.61</v>
      </c>
    </row>
    <row r="88" spans="1:2" x14ac:dyDescent="0.25">
      <c r="A88" s="1">
        <v>45685</v>
      </c>
      <c r="B88">
        <v>238</v>
      </c>
    </row>
    <row r="89" spans="1:2" x14ac:dyDescent="0.25">
      <c r="A89" s="1">
        <v>45686</v>
      </c>
      <c r="B89">
        <v>239.1</v>
      </c>
    </row>
    <row r="90" spans="1:2" x14ac:dyDescent="0.25">
      <c r="A90" s="1">
        <v>45687</v>
      </c>
      <c r="B90">
        <v>237.33</v>
      </c>
    </row>
    <row r="91" spans="1:2" x14ac:dyDescent="0.25">
      <c r="A91" s="1">
        <v>45688</v>
      </c>
      <c r="B91">
        <v>235.74</v>
      </c>
    </row>
    <row r="92" spans="1:2" x14ac:dyDescent="0.25">
      <c r="A92" s="1">
        <v>45691</v>
      </c>
      <c r="B92">
        <v>227.76</v>
      </c>
    </row>
    <row r="93" spans="1:2" x14ac:dyDescent="0.25">
      <c r="A93" s="1">
        <v>45692</v>
      </c>
      <c r="B93">
        <v>232.54</v>
      </c>
    </row>
    <row r="94" spans="1:2" x14ac:dyDescent="0.25">
      <c r="A94" s="1">
        <v>45693</v>
      </c>
      <c r="B94">
        <v>232.22</v>
      </c>
    </row>
    <row r="95" spans="1:2" x14ac:dyDescent="0.25">
      <c r="A95" s="1">
        <v>45694</v>
      </c>
      <c r="B95">
        <v>232.96</v>
      </c>
    </row>
    <row r="96" spans="1:2" x14ac:dyDescent="0.25">
      <c r="A96" s="1">
        <v>45695</v>
      </c>
      <c r="B96">
        <v>227.38</v>
      </c>
    </row>
    <row r="97" spans="1:2" x14ac:dyDescent="0.25">
      <c r="A97" s="1">
        <v>45698</v>
      </c>
      <c r="B97">
        <v>227.65</v>
      </c>
    </row>
    <row r="98" spans="1:2" x14ac:dyDescent="0.25">
      <c r="A98" s="1">
        <v>45699</v>
      </c>
      <c r="B98">
        <v>232.62</v>
      </c>
    </row>
    <row r="99" spans="1:2" x14ac:dyDescent="0.25">
      <c r="A99" s="1">
        <v>45700</v>
      </c>
      <c r="B99">
        <v>236.87</v>
      </c>
    </row>
    <row r="100" spans="1:2" x14ac:dyDescent="0.25">
      <c r="A100" s="1">
        <v>45701</v>
      </c>
      <c r="B100">
        <v>241.53</v>
      </c>
    </row>
    <row r="101" spans="1:2" x14ac:dyDescent="0.25">
      <c r="A101" s="1">
        <v>45702</v>
      </c>
      <c r="B101">
        <v>244.6</v>
      </c>
    </row>
    <row r="102" spans="1:2" x14ac:dyDescent="0.25">
      <c r="A102" s="1">
        <v>45706</v>
      </c>
      <c r="B102">
        <v>244.47</v>
      </c>
    </row>
    <row r="103" spans="1:2" x14ac:dyDescent="0.25">
      <c r="A103" s="1">
        <v>45707</v>
      </c>
      <c r="B103">
        <v>244.87</v>
      </c>
    </row>
    <row r="104" spans="1:2" x14ac:dyDescent="0.25">
      <c r="A104" s="1">
        <v>45708</v>
      </c>
      <c r="B104">
        <v>245.83</v>
      </c>
    </row>
    <row r="105" spans="1:2" x14ac:dyDescent="0.25">
      <c r="A105" s="1">
        <v>45709</v>
      </c>
      <c r="B105">
        <v>245.55</v>
      </c>
    </row>
    <row r="106" spans="1:2" x14ac:dyDescent="0.25">
      <c r="A106" s="1">
        <v>45712</v>
      </c>
      <c r="B106">
        <v>247.17</v>
      </c>
    </row>
    <row r="107" spans="1:2" x14ac:dyDescent="0.25">
      <c r="A107" s="1">
        <v>45713</v>
      </c>
      <c r="B107">
        <v>247.04</v>
      </c>
    </row>
    <row r="108" spans="1:2" x14ac:dyDescent="0.25">
      <c r="A108" s="1">
        <v>45714</v>
      </c>
      <c r="B108">
        <v>240.36</v>
      </c>
    </row>
    <row r="109" spans="1:2" x14ac:dyDescent="0.25">
      <c r="A109" s="1">
        <v>45715</v>
      </c>
      <c r="B109">
        <v>237.3</v>
      </c>
    </row>
    <row r="110" spans="1:2" x14ac:dyDescent="0.25">
      <c r="A110" s="1">
        <v>45716</v>
      </c>
      <c r="B110">
        <v>241.84</v>
      </c>
    </row>
    <row r="111" spans="1:2" x14ac:dyDescent="0.25">
      <c r="A111" s="1">
        <v>45719</v>
      </c>
      <c r="B111">
        <v>238.03</v>
      </c>
    </row>
    <row r="112" spans="1:2" x14ac:dyDescent="0.25">
      <c r="A112" s="1">
        <v>45720</v>
      </c>
      <c r="B112">
        <v>235.93</v>
      </c>
    </row>
    <row r="113" spans="1:2" x14ac:dyDescent="0.25">
      <c r="A113" s="1">
        <v>45721</v>
      </c>
      <c r="B113">
        <v>235.74</v>
      </c>
    </row>
    <row r="114" spans="1:2" x14ac:dyDescent="0.25">
      <c r="A114" s="1">
        <v>45722</v>
      </c>
      <c r="B114">
        <v>235.33</v>
      </c>
    </row>
    <row r="115" spans="1:2" x14ac:dyDescent="0.25">
      <c r="A115" s="1">
        <v>45723</v>
      </c>
      <c r="B115">
        <v>239.07</v>
      </c>
    </row>
    <row r="116" spans="1:2" x14ac:dyDescent="0.25">
      <c r="A116" s="1">
        <v>45726</v>
      </c>
      <c r="B116">
        <v>227.48</v>
      </c>
    </row>
    <row r="117" spans="1:2" x14ac:dyDescent="0.25">
      <c r="A117" s="1">
        <v>45727</v>
      </c>
      <c r="B117">
        <v>220.84</v>
      </c>
    </row>
    <row r="118" spans="1:2" x14ac:dyDescent="0.25">
      <c r="A118" s="1">
        <v>45728</v>
      </c>
      <c r="B118">
        <v>216.98</v>
      </c>
    </row>
    <row r="119" spans="1:2" x14ac:dyDescent="0.25">
      <c r="A119" s="1">
        <v>45729</v>
      </c>
      <c r="B119">
        <v>209.68</v>
      </c>
    </row>
    <row r="120" spans="1:2" x14ac:dyDescent="0.25">
      <c r="A120" s="1">
        <v>45730</v>
      </c>
      <c r="B120">
        <v>213.49</v>
      </c>
    </row>
    <row r="121" spans="1:2" x14ac:dyDescent="0.25">
      <c r="A121" s="1">
        <v>45733</v>
      </c>
      <c r="B121">
        <v>214</v>
      </c>
    </row>
    <row r="122" spans="1:2" x14ac:dyDescent="0.25">
      <c r="A122" s="1">
        <v>45734</v>
      </c>
      <c r="B122">
        <v>212.69</v>
      </c>
    </row>
    <row r="123" spans="1:2" x14ac:dyDescent="0.25">
      <c r="A123" s="1">
        <v>45735</v>
      </c>
      <c r="B123">
        <v>215.24</v>
      </c>
    </row>
    <row r="124" spans="1:2" x14ac:dyDescent="0.25">
      <c r="A124" s="1">
        <v>45736</v>
      </c>
      <c r="B124">
        <v>214.1</v>
      </c>
    </row>
    <row r="125" spans="1:2" x14ac:dyDescent="0.25">
      <c r="A125" s="1">
        <v>45737</v>
      </c>
      <c r="B125">
        <v>218.27</v>
      </c>
    </row>
    <row r="126" spans="1:2" x14ac:dyDescent="0.25">
      <c r="A126" s="1">
        <v>45740</v>
      </c>
      <c r="B126">
        <v>220.73</v>
      </c>
    </row>
    <row r="127" spans="1:2" x14ac:dyDescent="0.25">
      <c r="A127" s="1">
        <v>45741</v>
      </c>
      <c r="B127">
        <v>223.75</v>
      </c>
    </row>
    <row r="128" spans="1:2" x14ac:dyDescent="0.25">
      <c r="A128" s="1">
        <v>45742</v>
      </c>
      <c r="B128">
        <v>221.53</v>
      </c>
    </row>
    <row r="129" spans="1:2" x14ac:dyDescent="0.25">
      <c r="A129" s="1">
        <v>45743</v>
      </c>
      <c r="B129">
        <v>223.85</v>
      </c>
    </row>
    <row r="130" spans="1:2" x14ac:dyDescent="0.25">
      <c r="A130" s="1">
        <v>45744</v>
      </c>
      <c r="B130">
        <v>217.9</v>
      </c>
    </row>
    <row r="131" spans="1:2" x14ac:dyDescent="0.25">
      <c r="A131" s="1">
        <v>45747</v>
      </c>
      <c r="B131">
        <v>222.13</v>
      </c>
    </row>
    <row r="132" spans="1:2" x14ac:dyDescent="0.25">
      <c r="A132" s="1">
        <v>45748</v>
      </c>
      <c r="B132">
        <v>223.19</v>
      </c>
    </row>
    <row r="133" spans="1:2" x14ac:dyDescent="0.25">
      <c r="A133" s="1">
        <v>45749</v>
      </c>
      <c r="B133">
        <v>223.89</v>
      </c>
    </row>
    <row r="134" spans="1:2" x14ac:dyDescent="0.25">
      <c r="A134" s="1">
        <v>45750</v>
      </c>
      <c r="B134">
        <v>203.19</v>
      </c>
    </row>
    <row r="135" spans="1:2" x14ac:dyDescent="0.25">
      <c r="A135" s="1">
        <v>45751</v>
      </c>
      <c r="B135">
        <v>188.38</v>
      </c>
    </row>
    <row r="136" spans="1:2" x14ac:dyDescent="0.25">
      <c r="A136" s="1">
        <v>45754</v>
      </c>
      <c r="B136">
        <v>181.46</v>
      </c>
    </row>
    <row r="137" spans="1:2" x14ac:dyDescent="0.25">
      <c r="A137" s="1">
        <v>45755</v>
      </c>
      <c r="B137">
        <v>172.42</v>
      </c>
    </row>
    <row r="138" spans="1:2" x14ac:dyDescent="0.25">
      <c r="A138" s="1">
        <v>45756</v>
      </c>
      <c r="B138">
        <v>198.85</v>
      </c>
    </row>
    <row r="139" spans="1:2" x14ac:dyDescent="0.25">
      <c r="A139" s="1">
        <v>45757</v>
      </c>
      <c r="B139">
        <v>190.42</v>
      </c>
    </row>
    <row r="140" spans="1:2" x14ac:dyDescent="0.25">
      <c r="A140" s="1">
        <v>45758</v>
      </c>
      <c r="B140">
        <v>198.15</v>
      </c>
    </row>
    <row r="141" spans="1:2" x14ac:dyDescent="0.25">
      <c r="A141" s="1">
        <v>45761</v>
      </c>
      <c r="B141">
        <v>202.52</v>
      </c>
    </row>
    <row r="142" spans="1:2" x14ac:dyDescent="0.25">
      <c r="A142" s="1">
        <v>45762</v>
      </c>
      <c r="B142">
        <v>202.14</v>
      </c>
    </row>
    <row r="143" spans="1:2" x14ac:dyDescent="0.25">
      <c r="A143" s="1">
        <v>45763</v>
      </c>
      <c r="B143">
        <v>194.27</v>
      </c>
    </row>
    <row r="144" spans="1:2" x14ac:dyDescent="0.25">
      <c r="A144" s="1">
        <v>45764</v>
      </c>
      <c r="B144">
        <v>196.98</v>
      </c>
    </row>
    <row r="145" spans="1:2" x14ac:dyDescent="0.25">
      <c r="A145" s="1">
        <v>45768</v>
      </c>
      <c r="B145">
        <v>193.16</v>
      </c>
    </row>
    <row r="146" spans="1:2" x14ac:dyDescent="0.25">
      <c r="A146" s="1">
        <v>45769</v>
      </c>
      <c r="B146">
        <v>199.74</v>
      </c>
    </row>
    <row r="147" spans="1:2" x14ac:dyDescent="0.25">
      <c r="A147" s="1">
        <v>45770</v>
      </c>
      <c r="B147">
        <v>204.6</v>
      </c>
    </row>
    <row r="148" spans="1:2" x14ac:dyDescent="0.25">
      <c r="A148" s="1">
        <v>45771</v>
      </c>
      <c r="B148">
        <v>208.37</v>
      </c>
    </row>
    <row r="149" spans="1:2" x14ac:dyDescent="0.25">
      <c r="A149" s="1">
        <v>45772</v>
      </c>
      <c r="B149">
        <v>209.28</v>
      </c>
    </row>
    <row r="150" spans="1:2" x14ac:dyDescent="0.25">
      <c r="A150" s="1">
        <v>45775</v>
      </c>
      <c r="B150">
        <v>210.14</v>
      </c>
    </row>
    <row r="151" spans="1:2" x14ac:dyDescent="0.25">
      <c r="A151" s="1">
        <v>45776</v>
      </c>
      <c r="B151">
        <v>211.21</v>
      </c>
    </row>
    <row r="152" spans="1:2" x14ac:dyDescent="0.25">
      <c r="A152" s="1">
        <v>45777</v>
      </c>
      <c r="B152">
        <v>212.5</v>
      </c>
    </row>
    <row r="153" spans="1:2" x14ac:dyDescent="0.25">
      <c r="A153" s="1">
        <v>45778</v>
      </c>
      <c r="B153">
        <v>213.32</v>
      </c>
    </row>
    <row r="154" spans="1:2" x14ac:dyDescent="0.25">
      <c r="A154" s="1">
        <v>45779</v>
      </c>
      <c r="B154">
        <v>205.35</v>
      </c>
    </row>
    <row r="155" spans="1:2" x14ac:dyDescent="0.25">
      <c r="A155" s="1">
        <v>45782</v>
      </c>
      <c r="B155">
        <v>198.89</v>
      </c>
    </row>
    <row r="156" spans="1:2" x14ac:dyDescent="0.25">
      <c r="A156" s="1">
        <v>45783</v>
      </c>
      <c r="B156">
        <v>198.51</v>
      </c>
    </row>
    <row r="157" spans="1:2" x14ac:dyDescent="0.25">
      <c r="A157" s="1">
        <v>45784</v>
      </c>
      <c r="B157">
        <v>196.25</v>
      </c>
    </row>
    <row r="158" spans="1:2" x14ac:dyDescent="0.25">
      <c r="A158" s="1">
        <v>45785</v>
      </c>
      <c r="B158">
        <v>197.49</v>
      </c>
    </row>
    <row r="159" spans="1:2" x14ac:dyDescent="0.25">
      <c r="A159" s="1">
        <v>45786</v>
      </c>
      <c r="B159">
        <v>198.53</v>
      </c>
    </row>
    <row r="160" spans="1:2" x14ac:dyDescent="0.25">
      <c r="A160" s="1">
        <v>45789</v>
      </c>
      <c r="B160">
        <v>210.79</v>
      </c>
    </row>
    <row r="161" spans="1:2" x14ac:dyDescent="0.25">
      <c r="A161" s="1">
        <v>45790</v>
      </c>
      <c r="B161">
        <v>212.93</v>
      </c>
    </row>
    <row r="162" spans="1:2" x14ac:dyDescent="0.25">
      <c r="A162" s="1">
        <v>45791</v>
      </c>
      <c r="B162">
        <v>212.33</v>
      </c>
    </row>
    <row r="163" spans="1:2" x14ac:dyDescent="0.25">
      <c r="A163" s="1">
        <v>45792</v>
      </c>
      <c r="B163">
        <v>211.45</v>
      </c>
    </row>
    <row r="164" spans="1:2" x14ac:dyDescent="0.25">
      <c r="A164" s="1">
        <v>45793</v>
      </c>
      <c r="B164">
        <v>211.26</v>
      </c>
    </row>
    <row r="165" spans="1:2" x14ac:dyDescent="0.25">
      <c r="A165" s="1">
        <v>45796</v>
      </c>
      <c r="B165">
        <v>208.78</v>
      </c>
    </row>
    <row r="166" spans="1:2" x14ac:dyDescent="0.25">
      <c r="A166" s="1">
        <v>45797</v>
      </c>
      <c r="B166">
        <v>206.86</v>
      </c>
    </row>
    <row r="167" spans="1:2" x14ac:dyDescent="0.25">
      <c r="A167" s="1">
        <v>45798</v>
      </c>
      <c r="B167">
        <v>202.09</v>
      </c>
    </row>
    <row r="168" spans="1:2" x14ac:dyDescent="0.25">
      <c r="A168" s="1">
        <v>45799</v>
      </c>
      <c r="B168">
        <v>201.36</v>
      </c>
    </row>
    <row r="169" spans="1:2" x14ac:dyDescent="0.25">
      <c r="A169" s="1">
        <v>45800</v>
      </c>
      <c r="B169">
        <v>195.27</v>
      </c>
    </row>
    <row r="170" spans="1:2" x14ac:dyDescent="0.25">
      <c r="A170" s="1">
        <v>45804</v>
      </c>
      <c r="B170">
        <v>200.21</v>
      </c>
    </row>
    <row r="171" spans="1:2" x14ac:dyDescent="0.25">
      <c r="A171" s="1">
        <v>45805</v>
      </c>
      <c r="B171">
        <v>200.42</v>
      </c>
    </row>
    <row r="172" spans="1:2" x14ac:dyDescent="0.25">
      <c r="A172" s="1">
        <v>45806</v>
      </c>
      <c r="B172">
        <v>199.95</v>
      </c>
    </row>
    <row r="173" spans="1:2" x14ac:dyDescent="0.25">
      <c r="A173" s="1">
        <v>45807</v>
      </c>
      <c r="B173">
        <v>200.85</v>
      </c>
    </row>
    <row r="174" spans="1:2" x14ac:dyDescent="0.25">
      <c r="A174" s="1">
        <v>45810</v>
      </c>
      <c r="B174">
        <v>201.7</v>
      </c>
    </row>
    <row r="175" spans="1:2" x14ac:dyDescent="0.25">
      <c r="A175" s="1">
        <v>45811</v>
      </c>
      <c r="B175">
        <v>203.27</v>
      </c>
    </row>
    <row r="176" spans="1:2" x14ac:dyDescent="0.25">
      <c r="A176" s="1">
        <v>45812</v>
      </c>
      <c r="B176">
        <v>202.82</v>
      </c>
    </row>
    <row r="177" spans="1:2" x14ac:dyDescent="0.25">
      <c r="A177" s="1">
        <v>45813</v>
      </c>
      <c r="B177">
        <v>200.63</v>
      </c>
    </row>
    <row r="178" spans="1:2" x14ac:dyDescent="0.25">
      <c r="A178" s="1">
        <v>45814</v>
      </c>
      <c r="B178">
        <v>203.92</v>
      </c>
    </row>
    <row r="179" spans="1:2" x14ac:dyDescent="0.25">
      <c r="A179" s="1">
        <v>45817</v>
      </c>
      <c r="B179">
        <v>201.45</v>
      </c>
    </row>
    <row r="180" spans="1:2" x14ac:dyDescent="0.25">
      <c r="A180" s="1">
        <v>45818</v>
      </c>
      <c r="B180">
        <v>202.67</v>
      </c>
    </row>
    <row r="181" spans="1:2" x14ac:dyDescent="0.25">
      <c r="A181" s="1">
        <v>45819</v>
      </c>
      <c r="B181">
        <v>198.78</v>
      </c>
    </row>
    <row r="182" spans="1:2" x14ac:dyDescent="0.25">
      <c r="A182" s="1">
        <v>45820</v>
      </c>
      <c r="B182">
        <v>199.2</v>
      </c>
    </row>
    <row r="183" spans="1:2" x14ac:dyDescent="0.25">
      <c r="A183" s="1">
        <v>45821</v>
      </c>
      <c r="B183">
        <v>196.45</v>
      </c>
    </row>
    <row r="184" spans="1:2" x14ac:dyDescent="0.25">
      <c r="A184" s="1">
        <v>45824</v>
      </c>
      <c r="B184">
        <v>198.42</v>
      </c>
    </row>
    <row r="185" spans="1:2" x14ac:dyDescent="0.25">
      <c r="A185" s="1">
        <v>45825</v>
      </c>
      <c r="B185">
        <v>195.64</v>
      </c>
    </row>
    <row r="186" spans="1:2" x14ac:dyDescent="0.25">
      <c r="A186" s="1">
        <v>45826</v>
      </c>
      <c r="B186">
        <v>196.58</v>
      </c>
    </row>
    <row r="187" spans="1:2" x14ac:dyDescent="0.25">
      <c r="A187" s="1">
        <v>45828</v>
      </c>
      <c r="B187">
        <v>201</v>
      </c>
    </row>
    <row r="188" spans="1:2" x14ac:dyDescent="0.25">
      <c r="A188" s="1">
        <v>45831</v>
      </c>
      <c r="B188">
        <v>201.5</v>
      </c>
    </row>
    <row r="189" spans="1:2" x14ac:dyDescent="0.25">
      <c r="A189" s="1">
        <v>45832</v>
      </c>
      <c r="B189">
        <v>200.3</v>
      </c>
    </row>
    <row r="190" spans="1:2" x14ac:dyDescent="0.25">
      <c r="A190" s="1">
        <v>45833</v>
      </c>
      <c r="B190">
        <v>201.56</v>
      </c>
    </row>
    <row r="191" spans="1:2" x14ac:dyDescent="0.25">
      <c r="A191" s="1">
        <v>45834</v>
      </c>
      <c r="B191">
        <v>201</v>
      </c>
    </row>
    <row r="192" spans="1:2" x14ac:dyDescent="0.25">
      <c r="A192" s="1">
        <v>45835</v>
      </c>
      <c r="B192">
        <v>201.08</v>
      </c>
    </row>
    <row r="193" spans="1:2" x14ac:dyDescent="0.25">
      <c r="A193" s="1">
        <v>45838</v>
      </c>
      <c r="B193">
        <v>205.17</v>
      </c>
    </row>
    <row r="194" spans="1:2" x14ac:dyDescent="0.25">
      <c r="A194" s="1">
        <v>45839</v>
      </c>
      <c r="B194">
        <v>207.82</v>
      </c>
    </row>
    <row r="195" spans="1:2" x14ac:dyDescent="0.25">
      <c r="A195" s="1">
        <v>45840</v>
      </c>
      <c r="B195">
        <v>212.44</v>
      </c>
    </row>
    <row r="196" spans="1:2" x14ac:dyDescent="0.25">
      <c r="A196" s="1">
        <v>45841</v>
      </c>
      <c r="B196">
        <v>213.55</v>
      </c>
    </row>
    <row r="197" spans="1:2" x14ac:dyDescent="0.25">
      <c r="A197" s="1">
        <v>45845</v>
      </c>
      <c r="B197">
        <v>209.95</v>
      </c>
    </row>
    <row r="198" spans="1:2" x14ac:dyDescent="0.25">
      <c r="A198" s="1">
        <v>45846</v>
      </c>
      <c r="B198">
        <v>210.01</v>
      </c>
    </row>
    <row r="199" spans="1:2" x14ac:dyDescent="0.25">
      <c r="A199" s="1">
        <v>45847</v>
      </c>
      <c r="B199">
        <v>211.14</v>
      </c>
    </row>
    <row r="200" spans="1:2" x14ac:dyDescent="0.25">
      <c r="A200" s="1">
        <v>45848</v>
      </c>
      <c r="B200">
        <v>212.41</v>
      </c>
    </row>
    <row r="201" spans="1:2" x14ac:dyDescent="0.25">
      <c r="A201" s="1">
        <v>45849</v>
      </c>
      <c r="B201">
        <v>211.16</v>
      </c>
    </row>
    <row r="202" spans="1:2" x14ac:dyDescent="0.25">
      <c r="A202" s="1">
        <v>45852</v>
      </c>
      <c r="B202">
        <v>208.62</v>
      </c>
    </row>
    <row r="203" spans="1:2" x14ac:dyDescent="0.25">
      <c r="A203" s="1">
        <v>45853</v>
      </c>
      <c r="B203">
        <v>209.11</v>
      </c>
    </row>
    <row r="204" spans="1:2" x14ac:dyDescent="0.25">
      <c r="A204" s="1">
        <v>45854</v>
      </c>
      <c r="B204">
        <v>210.16</v>
      </c>
    </row>
    <row r="205" spans="1:2" x14ac:dyDescent="0.25">
      <c r="A205" s="1">
        <v>45855</v>
      </c>
      <c r="B205">
        <v>210.02</v>
      </c>
    </row>
    <row r="206" spans="1:2" x14ac:dyDescent="0.25">
      <c r="A206" s="1">
        <v>45856</v>
      </c>
      <c r="B206">
        <v>211.18</v>
      </c>
    </row>
    <row r="207" spans="1:2" x14ac:dyDescent="0.25">
      <c r="A207" s="1">
        <v>45859</v>
      </c>
      <c r="B207">
        <v>212.48</v>
      </c>
    </row>
    <row r="208" spans="1:2" x14ac:dyDescent="0.25">
      <c r="A208" s="1">
        <v>45860</v>
      </c>
      <c r="B208">
        <v>214.4</v>
      </c>
    </row>
    <row r="209" spans="1:2" x14ac:dyDescent="0.25">
      <c r="A209" s="1">
        <v>45861</v>
      </c>
      <c r="B209">
        <v>214.15</v>
      </c>
    </row>
    <row r="210" spans="1:2" x14ac:dyDescent="0.25">
      <c r="A210" s="1">
        <v>45862</v>
      </c>
      <c r="B210">
        <v>213.76</v>
      </c>
    </row>
    <row r="211" spans="1:2" x14ac:dyDescent="0.25">
      <c r="A211" s="1">
        <v>45863</v>
      </c>
      <c r="B211">
        <v>213.88</v>
      </c>
    </row>
    <row r="212" spans="1:2" x14ac:dyDescent="0.25">
      <c r="A212" s="1">
        <v>45866</v>
      </c>
      <c r="B212">
        <v>214.05</v>
      </c>
    </row>
    <row r="213" spans="1:2" x14ac:dyDescent="0.25">
      <c r="A213" s="1">
        <v>45867</v>
      </c>
      <c r="B213">
        <v>211.27</v>
      </c>
    </row>
    <row r="214" spans="1:2" x14ac:dyDescent="0.25">
      <c r="A214" s="1">
        <v>45868</v>
      </c>
      <c r="B214">
        <v>209.05</v>
      </c>
    </row>
    <row r="215" spans="1:2" x14ac:dyDescent="0.25">
      <c r="A215" s="1">
        <v>45869</v>
      </c>
      <c r="B215">
        <v>207.57</v>
      </c>
    </row>
    <row r="216" spans="1:2" x14ac:dyDescent="0.25">
      <c r="A216" s="1">
        <v>45870</v>
      </c>
      <c r="B216">
        <v>202.38</v>
      </c>
    </row>
    <row r="217" spans="1:2" x14ac:dyDescent="0.25">
      <c r="A217" s="1">
        <v>45873</v>
      </c>
      <c r="B217">
        <v>203.35</v>
      </c>
    </row>
    <row r="218" spans="1:2" x14ac:dyDescent="0.25">
      <c r="A218" s="1">
        <v>45874</v>
      </c>
      <c r="B218">
        <v>202.92</v>
      </c>
    </row>
    <row r="219" spans="1:2" x14ac:dyDescent="0.25">
      <c r="A219" s="1">
        <v>45875</v>
      </c>
      <c r="B219">
        <v>213.25</v>
      </c>
    </row>
    <row r="220" spans="1:2" x14ac:dyDescent="0.25">
      <c r="A220" s="1">
        <v>45876</v>
      </c>
      <c r="B220">
        <v>220.03</v>
      </c>
    </row>
    <row r="221" spans="1:2" x14ac:dyDescent="0.25">
      <c r="A221" s="1">
        <v>45877</v>
      </c>
      <c r="B221">
        <v>229.35</v>
      </c>
    </row>
    <row r="222" spans="1:2" x14ac:dyDescent="0.25">
      <c r="A222" s="1">
        <v>45880</v>
      </c>
      <c r="B222">
        <v>227.18</v>
      </c>
    </row>
    <row r="223" spans="1:2" x14ac:dyDescent="0.25">
      <c r="A223" s="1">
        <v>45881</v>
      </c>
      <c r="B223">
        <v>229.65</v>
      </c>
    </row>
    <row r="224" spans="1:2" x14ac:dyDescent="0.25">
      <c r="A224" s="1">
        <v>45882</v>
      </c>
      <c r="B224">
        <v>233.33</v>
      </c>
    </row>
    <row r="225" spans="1:2" x14ac:dyDescent="0.25">
      <c r="A225" s="1">
        <v>45883</v>
      </c>
      <c r="B225">
        <v>232.78</v>
      </c>
    </row>
    <row r="226" spans="1:2" x14ac:dyDescent="0.25">
      <c r="A226" s="1">
        <v>45884</v>
      </c>
      <c r="B226">
        <v>231.59</v>
      </c>
    </row>
    <row r="227" spans="1:2" x14ac:dyDescent="0.25">
      <c r="A227" s="1">
        <v>45887</v>
      </c>
      <c r="B227">
        <v>230.89</v>
      </c>
    </row>
    <row r="228" spans="1:2" x14ac:dyDescent="0.25">
      <c r="A228" s="1">
        <v>45888</v>
      </c>
      <c r="B228">
        <v>230.56</v>
      </c>
    </row>
    <row r="229" spans="1:2" x14ac:dyDescent="0.25">
      <c r="A229" s="1">
        <v>45889</v>
      </c>
      <c r="B229">
        <v>226.01</v>
      </c>
    </row>
    <row r="230" spans="1:2" x14ac:dyDescent="0.25">
      <c r="A230" s="1">
        <v>45890</v>
      </c>
      <c r="B230">
        <v>224.9</v>
      </c>
    </row>
    <row r="231" spans="1:2" x14ac:dyDescent="0.25">
      <c r="A231" s="1">
        <v>45891</v>
      </c>
      <c r="B231">
        <v>227.76</v>
      </c>
    </row>
    <row r="232" spans="1:2" x14ac:dyDescent="0.25">
      <c r="A232" s="1">
        <v>45894</v>
      </c>
      <c r="B232">
        <v>227.16</v>
      </c>
    </row>
    <row r="233" spans="1:2" x14ac:dyDescent="0.25">
      <c r="A233" s="1">
        <v>45895</v>
      </c>
      <c r="B233">
        <v>229.31</v>
      </c>
    </row>
    <row r="234" spans="1:2" x14ac:dyDescent="0.25">
      <c r="A234" s="1">
        <v>45896</v>
      </c>
      <c r="B234">
        <v>230.49</v>
      </c>
    </row>
    <row r="235" spans="1:2" x14ac:dyDescent="0.25">
      <c r="A235" s="1">
        <v>45897</v>
      </c>
      <c r="B235">
        <v>232.56</v>
      </c>
    </row>
    <row r="236" spans="1:2" x14ac:dyDescent="0.25">
      <c r="A236" s="1">
        <v>45898</v>
      </c>
      <c r="B236">
        <v>232.14</v>
      </c>
    </row>
    <row r="237" spans="1:2" x14ac:dyDescent="0.25">
      <c r="A237" s="1">
        <v>45902</v>
      </c>
      <c r="B237">
        <v>229.72</v>
      </c>
    </row>
    <row r="238" spans="1:2" x14ac:dyDescent="0.25">
      <c r="A238" s="1">
        <v>45903</v>
      </c>
      <c r="B238">
        <v>238.47</v>
      </c>
    </row>
    <row r="239" spans="1:2" x14ac:dyDescent="0.25">
      <c r="A239" s="1">
        <v>45904</v>
      </c>
      <c r="B239">
        <v>239.78</v>
      </c>
    </row>
    <row r="240" spans="1:2" x14ac:dyDescent="0.25">
      <c r="A240" s="1">
        <v>45905</v>
      </c>
      <c r="B240">
        <v>239.69</v>
      </c>
    </row>
    <row r="241" spans="1:2" x14ac:dyDescent="0.25">
      <c r="A241" s="1">
        <v>45908</v>
      </c>
      <c r="B241">
        <v>237.88</v>
      </c>
    </row>
    <row r="242" spans="1:2" x14ac:dyDescent="0.25">
      <c r="A242" s="1">
        <v>45909</v>
      </c>
      <c r="B242">
        <v>234.35</v>
      </c>
    </row>
    <row r="243" spans="1:2" x14ac:dyDescent="0.25">
      <c r="A243" s="1">
        <v>45910</v>
      </c>
      <c r="B243">
        <v>226.79</v>
      </c>
    </row>
    <row r="244" spans="1:2" x14ac:dyDescent="0.25">
      <c r="A244" s="1">
        <v>45911</v>
      </c>
      <c r="B244">
        <v>230.03</v>
      </c>
    </row>
    <row r="245" spans="1:2" x14ac:dyDescent="0.25">
      <c r="A245" s="1">
        <v>45912</v>
      </c>
      <c r="B245">
        <v>234.07</v>
      </c>
    </row>
    <row r="246" spans="1:2" x14ac:dyDescent="0.25">
      <c r="A246" s="1">
        <v>45915</v>
      </c>
      <c r="B246">
        <v>236.7</v>
      </c>
    </row>
    <row r="247" spans="1:2" x14ac:dyDescent="0.25">
      <c r="A247" s="1">
        <v>45916</v>
      </c>
      <c r="B247">
        <v>238.15</v>
      </c>
    </row>
    <row r="248" spans="1:2" x14ac:dyDescent="0.25">
      <c r="A248" s="1">
        <v>45917</v>
      </c>
      <c r="B248">
        <v>238.99</v>
      </c>
    </row>
    <row r="249" spans="1:2" x14ac:dyDescent="0.25">
      <c r="A249" s="1">
        <v>45918</v>
      </c>
      <c r="B249">
        <v>237.88</v>
      </c>
    </row>
    <row r="250" spans="1:2" x14ac:dyDescent="0.25">
      <c r="A250" s="1">
        <v>45919</v>
      </c>
      <c r="B250">
        <v>245.5</v>
      </c>
    </row>
    <row r="251" spans="1:2" x14ac:dyDescent="0.25">
      <c r="A251" s="1">
        <v>45922</v>
      </c>
      <c r="B251">
        <v>256.08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03B-62C1-44B0-9DDB-3207FF98D105}">
  <dimension ref="A1:K251"/>
  <sheetViews>
    <sheetView workbookViewId="0">
      <selection activeCell="I11" sqref="I11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12.140625" bestFit="1" customWidth="1"/>
    <col min="4" max="4" width="15.28515625" customWidth="1"/>
    <col min="5" max="5" width="11.140625" style="4" bestFit="1" customWidth="1"/>
    <col min="6" max="7" width="11.140625" customWidth="1"/>
    <col min="8" max="8" width="18.42578125" customWidth="1"/>
    <col min="9" max="9" width="11.42578125" customWidth="1"/>
    <col min="10" max="10" width="12.7109375" bestFit="1" customWidth="1"/>
  </cols>
  <sheetData>
    <row r="1" spans="1:11" x14ac:dyDescent="0.25">
      <c r="A1" s="5" t="s">
        <v>74</v>
      </c>
      <c r="B1" s="3" t="s">
        <v>75</v>
      </c>
      <c r="C1" s="3" t="s">
        <v>2</v>
      </c>
      <c r="D1" s="3" t="s">
        <v>8</v>
      </c>
      <c r="E1" s="5" t="s">
        <v>9</v>
      </c>
      <c r="F1" s="6" t="s">
        <v>10</v>
      </c>
      <c r="G1" s="6"/>
      <c r="H1" s="3" t="s">
        <v>7</v>
      </c>
      <c r="I1" s="3" t="s">
        <v>4</v>
      </c>
      <c r="J1" s="3" t="s">
        <v>5</v>
      </c>
      <c r="K1" s="3" t="s">
        <v>6</v>
      </c>
    </row>
    <row r="2" spans="1:11" x14ac:dyDescent="0.25">
      <c r="A2" s="4"/>
      <c r="H2" s="7" t="s">
        <v>3</v>
      </c>
      <c r="I2" s="7">
        <v>0.3</v>
      </c>
      <c r="J2" s="7">
        <v>0.4</v>
      </c>
      <c r="K2" s="7">
        <v>0.3</v>
      </c>
    </row>
    <row r="3" spans="1:11" x14ac:dyDescent="0.25">
      <c r="A3" s="4">
        <f>IFERROR(Merged_data[[#This Row],[BTCUSD_Close]]/Merged_data!D2-1,"")</f>
        <v>1.0109456001464068E-2</v>
      </c>
      <c r="B3" s="4">
        <f>IFERROR(Merged_data[[#This Row],[XAUUSD_Close]]/Merged_data!C2-1, "")</f>
        <v>1.0880544179384444E-2</v>
      </c>
      <c r="C3" s="4">
        <f>IFERROR(Merged_data[[#This Row],[AAPL_Close]]/Merged_data!B2-1,"")</f>
        <v>3.9739260885149896E-3</v>
      </c>
      <c r="D3" s="4">
        <f>SUMPRODUCT(A3:C3,$I$2:$K$2)</f>
        <v>8.5772322987474961E-3</v>
      </c>
      <c r="E3" s="4" cm="1">
        <f t="array" ref="E3:E251">_xlfn._xlws.SORT(D3:D251)</f>
        <v>-4.6119972635968232E-2</v>
      </c>
      <c r="F3">
        <v>1</v>
      </c>
      <c r="H3" t="s">
        <v>17</v>
      </c>
      <c r="I3" s="12">
        <v>30000</v>
      </c>
      <c r="J3" s="12">
        <v>40000</v>
      </c>
      <c r="K3" s="12">
        <v>30000</v>
      </c>
    </row>
    <row r="4" spans="1:11" x14ac:dyDescent="0.25">
      <c r="A4" s="4">
        <f>IFERROR(Merged_data[[#This Row],[BTCUSD_Close]]/Merged_data!D3-1,"")</f>
        <v>-9.3679229075234183E-3</v>
      </c>
      <c r="B4" s="4">
        <f>IFERROR(Merged_data[[#This Row],[XAUUSD_Close]]/Merged_data!C3-1, "")</f>
        <v>9.4085945629984735E-6</v>
      </c>
      <c r="C4" s="4">
        <f>IFERROR(Merged_data[[#This Row],[AAPL_Close]]/Merged_data!B3-1,"")</f>
        <v>-4.3989756293224547E-3</v>
      </c>
      <c r="D4" s="4">
        <f t="shared" ref="D4:D67" si="0">SUMPRODUCT(A4:C4,$I$2:$K$2)</f>
        <v>-4.1263061232285625E-3</v>
      </c>
      <c r="E4" s="4">
        <v>-3.7838508589000203E-2</v>
      </c>
      <c r="F4">
        <v>2</v>
      </c>
      <c r="I4" s="11"/>
    </row>
    <row r="5" spans="1:11" x14ac:dyDescent="0.25">
      <c r="A5" s="4">
        <f>IFERROR(Merged_data[[#This Row],[BTCUSD_Close]]/Merged_data!D4-1,"")</f>
        <v>2.5804386761515641E-2</v>
      </c>
      <c r="B5" s="4">
        <f>IFERROR(Merged_data[[#This Row],[XAUUSD_Close]]/Merged_data!C4-1, "")</f>
        <v>5.7504788929574335E-3</v>
      </c>
      <c r="C5" s="4">
        <f>IFERROR(Merged_data[[#This Row],[AAPL_Close]]/Merged_data!B4-1,"")</f>
        <v>5.0780748473699955E-3</v>
      </c>
      <c r="D5" s="4">
        <f t="shared" si="0"/>
        <v>1.1564930039848664E-2</v>
      </c>
      <c r="E5" s="4">
        <v>-3.5246478567367026E-2</v>
      </c>
      <c r="F5">
        <v>3</v>
      </c>
    </row>
    <row r="6" spans="1:11" x14ac:dyDescent="0.25">
      <c r="A6" s="4">
        <f>IFERROR(Merged_data[[#This Row],[BTCUSD_Close]]/Merged_data!D5-1,"")</f>
        <v>1.0080858970950013E-2</v>
      </c>
      <c r="B6" s="4">
        <f>IFERROR(Merged_data[[#This Row],[XAUUSD_Close]]/Merged_data!C5-1, "")</f>
        <v>-7.633444966229308E-3</v>
      </c>
      <c r="C6" s="4">
        <f>IFERROR(Merged_data[[#This Row],[AAPL_Close]]/Merged_data!B5-1,"")</f>
        <v>1.1893225266494944E-3</v>
      </c>
      <c r="D6" s="4">
        <f t="shared" si="0"/>
        <v>3.2767646278812889E-4</v>
      </c>
      <c r="E6" s="4">
        <v>-2.9480611261293928E-2</v>
      </c>
      <c r="F6">
        <v>4</v>
      </c>
      <c r="H6" s="9" t="s">
        <v>15</v>
      </c>
      <c r="I6" s="17">
        <v>1000000</v>
      </c>
    </row>
    <row r="7" spans="1:11" x14ac:dyDescent="0.25">
      <c r="A7" s="4">
        <f>IFERROR(Merged_data[[#This Row],[BTCUSD_Close]]/Merged_data!D6-1,"")</f>
        <v>-3.0938925559724773E-2</v>
      </c>
      <c r="B7" s="4">
        <f>IFERROR(Merged_data[[#This Row],[XAUUSD_Close]]/Merged_data!C6-1, "")</f>
        <v>-6.5289115966893352E-3</v>
      </c>
      <c r="C7" s="4">
        <f>IFERROR(Merged_data[[#This Row],[AAPL_Close]]/Merged_data!B6-1,"")</f>
        <v>2.2869461920894008E-2</v>
      </c>
      <c r="D7" s="4">
        <f t="shared" si="0"/>
        <v>-5.0324037303249641E-3</v>
      </c>
      <c r="E7" s="4">
        <v>-2.7108902343761253E-2</v>
      </c>
      <c r="F7">
        <v>5</v>
      </c>
    </row>
    <row r="8" spans="1:11" x14ac:dyDescent="0.25">
      <c r="A8" s="4">
        <f>IFERROR(Merged_data[[#This Row],[BTCUSD_Close]]/Merged_data!D7-1,"")</f>
        <v>-3.9779231077229915E-2</v>
      </c>
      <c r="B8" s="4">
        <f>IFERROR(Merged_data[[#This Row],[XAUUSD_Close]]/Merged_data!C7-1, "")</f>
        <v>1.0892936101733142E-2</v>
      </c>
      <c r="C8" s="4">
        <f>IFERROR(Merged_data[[#This Row],[AAPL_Close]]/Merged_data!B7-1,"")</f>
        <v>-2.9141289012766247E-2</v>
      </c>
      <c r="D8" s="4">
        <f t="shared" si="0"/>
        <v>-1.6318981586305591E-2</v>
      </c>
      <c r="E8" s="4">
        <v>-2.3243006840956239E-2</v>
      </c>
      <c r="F8">
        <v>6</v>
      </c>
    </row>
    <row r="9" spans="1:11" x14ac:dyDescent="0.25">
      <c r="A9" s="4">
        <f>IFERROR(Merged_data[[#This Row],[BTCUSD_Close]]/Merged_data!D8-1,"")</f>
        <v>-5.5173000224028046E-3</v>
      </c>
      <c r="B9" s="4">
        <f>IFERROR(Merged_data[[#This Row],[XAUUSD_Close]]/Merged_data!C8-1, "")</f>
        <v>-1.7364793959679936E-3</v>
      </c>
      <c r="C9" s="4">
        <f>IFERROR(Merged_data[[#This Row],[AAPL_Close]]/Merged_data!B8-1,"")</f>
        <v>2.5209004355088993E-3</v>
      </c>
      <c r="D9" s="4">
        <f t="shared" si="0"/>
        <v>-1.5935116344553692E-3</v>
      </c>
      <c r="E9" s="4">
        <v>-2.313717350714296E-2</v>
      </c>
      <c r="F9">
        <v>7</v>
      </c>
    </row>
    <row r="10" spans="1:11" x14ac:dyDescent="0.25">
      <c r="A10" s="4">
        <f>IFERROR(Merged_data[[#This Row],[BTCUSD_Close]]/Merged_data!D9-1,"")</f>
        <v>-2.6144564643659773E-4</v>
      </c>
      <c r="B10" s="4">
        <f>IFERROR(Merged_data[[#This Row],[XAUUSD_Close]]/Merged_data!C9-1, "")</f>
        <v>-9.7788108213825442E-4</v>
      </c>
      <c r="C10" s="4">
        <f>IFERROR(Merged_data[[#This Row],[AAPL_Close]]/Merged_data!B9-1,"")</f>
        <v>-4.8965450190470161E-3</v>
      </c>
      <c r="D10" s="4">
        <f t="shared" si="0"/>
        <v>-1.9385496325003857E-3</v>
      </c>
      <c r="E10" s="4">
        <v>-2.2584544275885132E-2</v>
      </c>
      <c r="F10">
        <v>8</v>
      </c>
      <c r="H10" s="3" t="s">
        <v>11</v>
      </c>
      <c r="I10" s="3"/>
      <c r="J10" s="3"/>
      <c r="K10" s="3"/>
    </row>
    <row r="11" spans="1:11" x14ac:dyDescent="0.25">
      <c r="A11" s="4">
        <f>IFERROR(Merged_data[[#This Row],[BTCUSD_Close]]/Merged_data!D10-1,"")</f>
        <v>2.5393175635445964E-2</v>
      </c>
      <c r="B11" s="4">
        <f>IFERROR(Merged_data[[#This Row],[XAUUSD_Close]]/Merged_data!C10-1, "")</f>
        <v>-1.7204964968884351E-3</v>
      </c>
      <c r="C11" s="4">
        <f>IFERROR(Merged_data[[#This Row],[AAPL_Close]]/Merged_data!B10-1,"")</f>
        <v>5.0094593514349306E-3</v>
      </c>
      <c r="D11" s="4">
        <f t="shared" si="0"/>
        <v>8.4325918973088936E-3</v>
      </c>
      <c r="E11" s="4">
        <v>-1.970295406752659E-2</v>
      </c>
      <c r="F11">
        <v>9</v>
      </c>
      <c r="H11" t="s">
        <v>13</v>
      </c>
      <c r="I11">
        <f>COUNT(F3:F251)</f>
        <v>249</v>
      </c>
      <c r="J11">
        <f>COUNT(F3:F251)</f>
        <v>249</v>
      </c>
    </row>
    <row r="12" spans="1:11" x14ac:dyDescent="0.25">
      <c r="A12" s="4">
        <f>IFERROR(Merged_data[[#This Row],[BTCUSD_Close]]/Merged_data!D11-1,"")</f>
        <v>1.62245744156988E-2</v>
      </c>
      <c r="B12" s="4">
        <f>IFERROR(Merged_data[[#This Row],[XAUUSD_Close]]/Merged_data!C11-1, "")</f>
        <v>-3.3865833974445758E-3</v>
      </c>
      <c r="C12" s="4">
        <f>IFERROR(Merged_data[[#This Row],[AAPL_Close]]/Merged_data!B11-1,"")</f>
        <v>-2.2531837986407455E-2</v>
      </c>
      <c r="D12" s="4">
        <f t="shared" si="0"/>
        <v>-3.2468124301904258E-3</v>
      </c>
      <c r="E12" s="4">
        <v>-1.8957130780070063E-2</v>
      </c>
      <c r="F12">
        <v>10</v>
      </c>
      <c r="H12" t="s">
        <v>23</v>
      </c>
      <c r="I12" s="2">
        <v>0.99</v>
      </c>
      <c r="J12" s="2">
        <v>0.95</v>
      </c>
    </row>
    <row r="13" spans="1:11" x14ac:dyDescent="0.25">
      <c r="A13" s="4">
        <f>IFERROR(Merged_data[[#This Row],[BTCUSD_Close]]/Merged_data!D12-1,"")</f>
        <v>-1.5056380533878699E-2</v>
      </c>
      <c r="B13" s="4">
        <f>IFERROR(Merged_data[[#This Row],[XAUUSD_Close]]/Merged_data!C12-1, "")</f>
        <v>-7.8349087661674366E-3</v>
      </c>
      <c r="C13" s="4">
        <f>IFERROR(Merged_data[[#This Row],[AAPL_Close]]/Merged_data!B12-1,"")</f>
        <v>1.8403909531064189E-2</v>
      </c>
      <c r="D13" s="4">
        <f t="shared" si="0"/>
        <v>-2.1297048073113277E-3</v>
      </c>
      <c r="E13" s="4">
        <v>-1.7343595910650288E-2</v>
      </c>
      <c r="F13">
        <v>11</v>
      </c>
      <c r="H13" t="s">
        <v>12</v>
      </c>
      <c r="I13" s="2">
        <v>0.01</v>
      </c>
      <c r="J13" s="2">
        <v>0.05</v>
      </c>
    </row>
    <row r="14" spans="1:11" x14ac:dyDescent="0.25">
      <c r="A14" s="4">
        <f>IFERROR(Merged_data[[#This Row],[BTCUSD_Close]]/Merged_data!D13-1,"")</f>
        <v>-2.4845636228732482E-2</v>
      </c>
      <c r="B14" s="4">
        <f>IFERROR(Merged_data[[#This Row],[XAUUSD_Close]]/Merged_data!C13-1, "")</f>
        <v>-5.3891085087273138E-3</v>
      </c>
      <c r="C14" s="4">
        <f>IFERROR(Merged_data[[#This Row],[AAPL_Close]]/Merged_data!B13-1,"")</f>
        <v>1.6699663520867825E-2</v>
      </c>
      <c r="D14" s="4">
        <f t="shared" si="0"/>
        <v>-4.5994352158503227E-3</v>
      </c>
      <c r="E14" s="4">
        <v>-1.6440590681236288E-2</v>
      </c>
      <c r="F14">
        <v>12</v>
      </c>
      <c r="H14" t="s">
        <v>14</v>
      </c>
      <c r="I14" s="4">
        <f>_xlfn.PERCENTILE.INC(D3:D250,0.01)</f>
        <v>-3.2536520933512669E-2</v>
      </c>
      <c r="J14" s="4">
        <f>_xlfn.PERCENTILE.INC(D3:D250,0.05)</f>
        <v>-1.636065497101204E-2</v>
      </c>
    </row>
    <row r="15" spans="1:11" x14ac:dyDescent="0.25">
      <c r="A15" s="4">
        <f>IFERROR(Merged_data[[#This Row],[BTCUSD_Close]]/Merged_data!D14-1,"")</f>
        <v>-1.1976815462055646E-2</v>
      </c>
      <c r="B15" s="4">
        <f>IFERROR(Merged_data[[#This Row],[XAUUSD_Close]]/Merged_data!C14-1, "")</f>
        <v>8.5626911314986565E-3</v>
      </c>
      <c r="C15" s="4">
        <f>IFERROR(Merged_data[[#This Row],[AAPL_Close]]/Merged_data!B14-1,"")</f>
        <v>-2.1786967987564854E-3</v>
      </c>
      <c r="D15" s="4">
        <f t="shared" si="0"/>
        <v>-8.215772256441764E-4</v>
      </c>
      <c r="E15" s="4">
        <v>-1.6383094485853976E-2</v>
      </c>
      <c r="F15">
        <v>13</v>
      </c>
      <c r="H15" t="s">
        <v>15</v>
      </c>
      <c r="I15" s="8">
        <f>I6</f>
        <v>1000000</v>
      </c>
      <c r="J15" s="8">
        <f>I6</f>
        <v>1000000</v>
      </c>
    </row>
    <row r="16" spans="1:11" x14ac:dyDescent="0.25">
      <c r="A16" s="4">
        <f>IFERROR(Merged_data[[#This Row],[BTCUSD_Close]]/Merged_data!D15-1,"")</f>
        <v>4.8243491162151653E-2</v>
      </c>
      <c r="B16" s="4">
        <f>IFERROR(Merged_data[[#This Row],[XAUUSD_Close]]/Merged_data!C15-1, "")</f>
        <v>9.9005571914962953E-3</v>
      </c>
      <c r="C16" s="4">
        <f>IFERROR(Merged_data[[#This Row],[AAPL_Close]]/Merged_data!B15-1,"")</f>
        <v>-6.5066050573867606E-3</v>
      </c>
      <c r="D16" s="4">
        <f t="shared" si="0"/>
        <v>1.6481288708027984E-2</v>
      </c>
      <c r="E16" s="4">
        <v>-1.6318981586305591E-2</v>
      </c>
      <c r="F16">
        <v>14</v>
      </c>
      <c r="H16" s="9" t="s">
        <v>16</v>
      </c>
      <c r="I16" s="10">
        <f>ABS(I15*I14)</f>
        <v>32536.520933512671</v>
      </c>
      <c r="J16" s="10">
        <f>ABS(J15*J14)</f>
        <v>16360.65497101204</v>
      </c>
      <c r="K16" s="9"/>
    </row>
    <row r="17" spans="1:9" x14ac:dyDescent="0.25">
      <c r="A17" s="4">
        <f>IFERROR(Merged_data[[#This Row],[BTCUSD_Close]]/Merged_data!D16-1,"")</f>
        <v>4.371606376125392E-2</v>
      </c>
      <c r="B17" s="4">
        <f>IFERROR(Merged_data[[#This Row],[XAUUSD_Close]]/Merged_data!C16-1, "")</f>
        <v>-2.8518237554095993E-3</v>
      </c>
      <c r="C17" s="4">
        <f>IFERROR(Merged_data[[#This Row],[AAPL_Close]]/Merged_data!B16-1,"")</f>
        <v>1.6480951332305649E-2</v>
      </c>
      <c r="D17" s="4">
        <f t="shared" si="0"/>
        <v>1.6918375025904028E-2</v>
      </c>
      <c r="E17" s="4">
        <v>-1.5938732920684793E-2</v>
      </c>
      <c r="F17">
        <v>15</v>
      </c>
      <c r="I17" s="4"/>
    </row>
    <row r="18" spans="1:9" x14ac:dyDescent="0.25">
      <c r="A18" s="4">
        <f>IFERROR(Merged_data[[#This Row],[BTCUSD_Close]]/Merged_data!D17-1,"")</f>
        <v>9.7844710289354264E-3</v>
      </c>
      <c r="B18" s="4">
        <f>IFERROR(Merged_data[[#This Row],[XAUUSD_Close]]/Merged_data!C17-1, "")</f>
        <v>5.374496907823767E-3</v>
      </c>
      <c r="C18" s="4">
        <f>IFERROR(Merged_data[[#This Row],[AAPL_Close]]/Merged_data!B17-1,"")</f>
        <v>1.1022912405975971E-2</v>
      </c>
      <c r="D18" s="4">
        <f t="shared" si="0"/>
        <v>8.3920137936029249E-3</v>
      </c>
      <c r="E18" s="4">
        <v>-1.5209475882004031E-2</v>
      </c>
      <c r="F18">
        <v>16</v>
      </c>
    </row>
    <row r="19" spans="1:9" x14ac:dyDescent="0.25">
      <c r="A19" s="4">
        <f>IFERROR(Merged_data[[#This Row],[BTCUSD_Close]]/Merged_data!D18-1,"")</f>
        <v>1.7092408609888698E-2</v>
      </c>
      <c r="B19" s="4">
        <f>IFERROR(Merged_data[[#This Row],[XAUUSD_Close]]/Merged_data!C18-1, "")</f>
        <v>4.12527156003617E-3</v>
      </c>
      <c r="C19" s="4">
        <f>IFERROR(Merged_data[[#This Row],[AAPL_Close]]/Merged_data!B18-1,"")</f>
        <v>-8.8498988582988991E-3</v>
      </c>
      <c r="D19" s="4">
        <f t="shared" si="0"/>
        <v>4.1228615494914083E-3</v>
      </c>
      <c r="E19" s="4">
        <v>-1.4822566061462749E-2</v>
      </c>
      <c r="F19">
        <v>17</v>
      </c>
    </row>
    <row r="20" spans="1:9" x14ac:dyDescent="0.25">
      <c r="A20" s="4">
        <f>IFERROR(Merged_data[[#This Row],[BTCUSD_Close]]/Merged_data!D19-1,"")</f>
        <v>-7.2842623814698415E-3</v>
      </c>
      <c r="B20" s="4">
        <f>IFERROR(Merged_data[[#This Row],[XAUUSD_Close]]/Merged_data!C19-1, "")</f>
        <v>7.2031235975225094E-3</v>
      </c>
      <c r="C20" s="4">
        <f>IFERROR(Merged_data[[#This Row],[AAPL_Close]]/Merged_data!B19-1,"")</f>
        <v>1.5955307842314692E-3</v>
      </c>
      <c r="D20" s="4">
        <f t="shared" si="0"/>
        <v>1.1746299598374924E-3</v>
      </c>
      <c r="E20" s="4">
        <v>-1.4403819825890039E-2</v>
      </c>
      <c r="F20">
        <v>18</v>
      </c>
    </row>
    <row r="21" spans="1:9" x14ac:dyDescent="0.25">
      <c r="A21" s="4">
        <f>IFERROR(Merged_data[[#This Row],[BTCUSD_Close]]/Merged_data!D20-1,"")</f>
        <v>2.2675185828567868E-2</v>
      </c>
      <c r="B21" s="4">
        <f>IFERROR(Merged_data[[#This Row],[XAUUSD_Close]]/Merged_data!C20-1, "")</f>
        <v>9.92536482120987E-3</v>
      </c>
      <c r="C21" s="4">
        <f>IFERROR(Merged_data[[#This Row],[AAPL_Close]]/Merged_data!B20-1,"")</f>
        <v>1.2277672250043281E-2</v>
      </c>
      <c r="D21" s="4">
        <f t="shared" si="0"/>
        <v>1.4456003352067292E-2</v>
      </c>
      <c r="E21" s="4">
        <v>-1.368364560739096E-2</v>
      </c>
      <c r="F21">
        <v>19</v>
      </c>
    </row>
    <row r="22" spans="1:9" x14ac:dyDescent="0.25">
      <c r="A22" s="4">
        <f>IFERROR(Merged_data[[#This Row],[BTCUSD_Close]]/Merged_data!D21-1,"")</f>
        <v>-1.1646827595457987E-2</v>
      </c>
      <c r="B22" s="4">
        <f>IFERROR(Merged_data[[#This Row],[XAUUSD_Close]]/Merged_data!C21-1, "")</f>
        <v>-3.1251953247046771E-5</v>
      </c>
      <c r="C22" s="4">
        <f>IFERROR(Merged_data[[#This Row],[AAPL_Close]]/Merged_data!B21-1,"")</f>
        <v>6.2989372409205657E-3</v>
      </c>
      <c r="D22" s="4">
        <f t="shared" si="0"/>
        <v>-1.616867887660045E-3</v>
      </c>
      <c r="E22" s="4">
        <v>-1.1879172334080292E-2</v>
      </c>
      <c r="F22">
        <v>20</v>
      </c>
    </row>
    <row r="23" spans="1:9" x14ac:dyDescent="0.25">
      <c r="A23" s="4">
        <f>IFERROR(Merged_data[[#This Row],[BTCUSD_Close]]/Merged_data!D22-1,"")</f>
        <v>-4.4256665053756805E-3</v>
      </c>
      <c r="B23" s="4">
        <f>IFERROR(Merged_data[[#This Row],[XAUUSD_Close]]/Merged_data!C22-1, "")</f>
        <v>1.0762038352860381E-2</v>
      </c>
      <c r="C23" s="4">
        <f>IFERROR(Merged_data[[#This Row],[AAPL_Close]]/Merged_data!B22-1,"")</f>
        <v>-2.6233148698301401E-3</v>
      </c>
      <c r="D23" s="4">
        <f t="shared" si="0"/>
        <v>2.1901209285824065E-3</v>
      </c>
      <c r="E23" s="4">
        <v>-1.1549906748216241E-2</v>
      </c>
      <c r="F23">
        <v>21</v>
      </c>
    </row>
    <row r="24" spans="1:9" x14ac:dyDescent="0.25">
      <c r="A24" s="4">
        <f>IFERROR(Merged_data[[#This Row],[BTCUSD_Close]]/Merged_data!D23-1,"")</f>
        <v>-1.6932300433865177E-2</v>
      </c>
      <c r="B24" s="4">
        <f>IFERROR(Merged_data[[#This Row],[XAUUSD_Close]]/Merged_data!C23-1, "")</f>
        <v>-1.2184364217728838E-2</v>
      </c>
      <c r="C24" s="4">
        <f>IFERROR(Merged_data[[#This Row],[AAPL_Close]]/Merged_data!B23-1,"")</f>
        <v>-2.1623849546617335E-2</v>
      </c>
      <c r="D24" s="4">
        <f t="shared" si="0"/>
        <v>-1.6440590681236288E-2</v>
      </c>
      <c r="E24" s="4">
        <v>-1.1440874046207659E-2</v>
      </c>
      <c r="F24">
        <v>22</v>
      </c>
    </row>
    <row r="25" spans="1:9" x14ac:dyDescent="0.25">
      <c r="A25" s="4">
        <f>IFERROR(Merged_data[[#This Row],[BTCUSD_Close]]/Merged_data!D24-1,"")</f>
        <v>2.9583818810226203E-2</v>
      </c>
      <c r="B25" s="4">
        <f>IFERROR(Merged_data[[#This Row],[XAUUSD_Close]]/Merged_data!C24-1, "")</f>
        <v>7.5363098043836896E-3</v>
      </c>
      <c r="C25" s="4">
        <f>IFERROR(Merged_data[[#This Row],[AAPL_Close]]/Merged_data!B24-1,"")</f>
        <v>-8.2083621060313749E-4</v>
      </c>
      <c r="D25" s="4">
        <f t="shared" si="0"/>
        <v>1.1643418701640394E-2</v>
      </c>
      <c r="E25" s="4">
        <v>-1.1044559898013562E-2</v>
      </c>
      <c r="F25">
        <v>23</v>
      </c>
    </row>
    <row r="26" spans="1:9" x14ac:dyDescent="0.25">
      <c r="A26" s="4">
        <f>IFERROR(Merged_data[[#This Row],[BTCUSD_Close]]/Merged_data!D25-1,"")</f>
        <v>-2.2252673248773225E-2</v>
      </c>
      <c r="B26" s="4">
        <f>IFERROR(Merged_data[[#This Row],[XAUUSD_Close]]/Merged_data!C25-1, "")</f>
        <v>2.3940189730571326E-3</v>
      </c>
      <c r="C26" s="4">
        <f>IFERROR(Merged_data[[#This Row],[AAPL_Close]]/Merged_data!B25-1,"")</f>
        <v>3.6424647054731363E-3</v>
      </c>
      <c r="D26" s="4">
        <f t="shared" si="0"/>
        <v>-4.6254549737671739E-3</v>
      </c>
      <c r="E26" s="4">
        <v>-1.0924468397116905E-2</v>
      </c>
      <c r="F26">
        <v>24</v>
      </c>
    </row>
    <row r="27" spans="1:9" x14ac:dyDescent="0.25">
      <c r="A27" s="4">
        <f>IFERROR(Merged_data[[#This Row],[BTCUSD_Close]]/Merged_data!D26-1,"")</f>
        <v>4.6813423092126438E-2</v>
      </c>
      <c r="B27" s="4">
        <f>IFERROR(Merged_data[[#This Row],[XAUUSD_Close]]/Merged_data!C26-1, "")</f>
        <v>-1.130341089539133E-4</v>
      </c>
      <c r="C27" s="4">
        <f>IFERROR(Merged_data[[#This Row],[AAPL_Close]]/Merged_data!B26-1,"")</f>
        <v>8.596720686698367E-3</v>
      </c>
      <c r="D27" s="4">
        <f t="shared" si="0"/>
        <v>1.6577829490065876E-2</v>
      </c>
      <c r="E27" s="4">
        <v>-1.0531450892989947E-2</v>
      </c>
      <c r="F27">
        <v>25</v>
      </c>
    </row>
    <row r="28" spans="1:9" x14ac:dyDescent="0.25">
      <c r="A28" s="4">
        <f>IFERROR(Merged_data[[#This Row],[BTCUSD_Close]]/Merged_data!D27-1,"")</f>
        <v>3.8675265938045822E-2</v>
      </c>
      <c r="B28" s="4">
        <f>IFERROR(Merged_data[[#This Row],[XAUUSD_Close]]/Merged_data!C27-1, "")</f>
        <v>1.1835279745462168E-2</v>
      </c>
      <c r="C28" s="4">
        <f>IFERROR(Merged_data[[#This Row],[AAPL_Close]]/Merged_data!B27-1,"")</f>
        <v>1.1593605482487224E-3</v>
      </c>
      <c r="D28" s="4">
        <f t="shared" si="0"/>
        <v>1.668449984407323E-2</v>
      </c>
      <c r="E28" s="4">
        <v>-1.0423503315844063E-2</v>
      </c>
      <c r="F28">
        <v>26</v>
      </c>
    </row>
    <row r="29" spans="1:9" x14ac:dyDescent="0.25">
      <c r="A29" s="4">
        <f>IFERROR(Merged_data[[#This Row],[BTCUSD_Close]]/Merged_data!D28-1,"")</f>
        <v>-3.3353163455288604E-3</v>
      </c>
      <c r="B29" s="4">
        <f>IFERROR(Merged_data[[#This Row],[XAUUSD_Close]]/Merged_data!C28-1, "")</f>
        <v>4.6527887900587039E-3</v>
      </c>
      <c r="C29" s="4">
        <f>IFERROR(Merged_data[[#This Row],[AAPL_Close]]/Merged_data!B28-1,"")</f>
        <v>-1.5277259528986953E-2</v>
      </c>
      <c r="D29" s="4">
        <f t="shared" si="0"/>
        <v>-3.7226572463312617E-3</v>
      </c>
      <c r="E29" s="4">
        <v>-1.0365788983405833E-2</v>
      </c>
      <c r="F29">
        <v>27</v>
      </c>
    </row>
    <row r="30" spans="1:9" x14ac:dyDescent="0.25">
      <c r="A30" s="4">
        <f>IFERROR(Merged_data[[#This Row],[BTCUSD_Close]]/Merged_data!D29-1,"")</f>
        <v>-2.7671310100505053E-2</v>
      </c>
      <c r="B30" s="4">
        <f>IFERROR(Merged_data[[#This Row],[XAUUSD_Close]]/Merged_data!C29-1, "")</f>
        <v>-1.4846157433482055E-2</v>
      </c>
      <c r="C30" s="4">
        <f>IFERROR(Merged_data[[#This Row],[AAPL_Close]]/Merged_data!B29-1,"")</f>
        <v>-1.8210326879940841E-2</v>
      </c>
      <c r="D30" s="4">
        <f t="shared" si="0"/>
        <v>-1.970295406752659E-2</v>
      </c>
      <c r="E30" s="4">
        <v>-1.0176706154910753E-2</v>
      </c>
      <c r="F30">
        <v>28</v>
      </c>
    </row>
    <row r="31" spans="1:9" x14ac:dyDescent="0.25">
      <c r="A31" s="4">
        <f>IFERROR(Merged_data[[#This Row],[BTCUSD_Close]]/Merged_data!D30-1,"")</f>
        <v>-1.6758109415832001E-2</v>
      </c>
      <c r="B31" s="4">
        <f>IFERROR(Merged_data[[#This Row],[XAUUSD_Close]]/Merged_data!C30-1, "")</f>
        <v>-3.5285057015044252E-3</v>
      </c>
      <c r="C31" s="4">
        <f>IFERROR(Merged_data[[#This Row],[AAPL_Close]]/Merged_data!B30-1,"")</f>
        <v>-1.3282227368308974E-2</v>
      </c>
      <c r="D31" s="4">
        <f t="shared" si="0"/>
        <v>-1.0423503315844063E-2</v>
      </c>
      <c r="E31" s="4">
        <v>-1.0018098121015962E-2</v>
      </c>
      <c r="F31">
        <v>29</v>
      </c>
    </row>
    <row r="32" spans="1:9" x14ac:dyDescent="0.25">
      <c r="A32" s="4">
        <f>IFERROR(Merged_data[[#This Row],[BTCUSD_Close]]/Merged_data!D31-1,"")</f>
        <v>-1.8892193673890167E-2</v>
      </c>
      <c r="B32" s="4">
        <f>IFERROR(Merged_data[[#This Row],[XAUUSD_Close]]/Merged_data!C31-1, "")</f>
        <v>6.2122809485920527E-5</v>
      </c>
      <c r="C32" s="4">
        <f>IFERROR(Merged_data[[#This Row],[AAPL_Close]]/Merged_data!B31-1,"")</f>
        <v>-4.0374067080298781E-3</v>
      </c>
      <c r="D32" s="4">
        <f t="shared" si="0"/>
        <v>-6.8540309907816448E-3</v>
      </c>
      <c r="E32" s="4">
        <v>-9.7178209255776027E-3</v>
      </c>
      <c r="F32">
        <v>30</v>
      </c>
    </row>
    <row r="33" spans="1:6" x14ac:dyDescent="0.25">
      <c r="A33" s="4">
        <f>IFERROR(Merged_data[[#This Row],[BTCUSD_Close]]/Merged_data!D32-1,"")</f>
        <v>2.5051041902971916E-2</v>
      </c>
      <c r="B33" s="4">
        <f>IFERROR(Merged_data[[#This Row],[XAUUSD_Close]]/Merged_data!C32-1, "")</f>
        <v>2.6711148707285748E-3</v>
      </c>
      <c r="C33" s="4">
        <f>IFERROR(Merged_data[[#This Row],[AAPL_Close]]/Merged_data!B32-1,"")</f>
        <v>6.4869403490399602E-3</v>
      </c>
      <c r="D33" s="4">
        <f t="shared" si="0"/>
        <v>1.0529840623894992E-2</v>
      </c>
      <c r="E33" s="4">
        <v>-9.3256302012219572E-3</v>
      </c>
      <c r="F33">
        <v>31</v>
      </c>
    </row>
    <row r="34" spans="1:6" x14ac:dyDescent="0.25">
      <c r="A34" s="4">
        <f>IFERROR(Merged_data[[#This Row],[BTCUSD_Close]]/Merged_data!D33-1,"")</f>
        <v>8.7634006840456413E-2</v>
      </c>
      <c r="B34" s="4">
        <f>IFERROR(Merged_data[[#This Row],[XAUUSD_Close]]/Merged_data!C33-1, "")</f>
        <v>-3.0954866900267719E-2</v>
      </c>
      <c r="C34" s="4">
        <f>IFERROR(Merged_data[[#This Row],[AAPL_Close]]/Merged_data!B33-1,"")</f>
        <v>-3.265174314560082E-3</v>
      </c>
      <c r="D34" s="4">
        <f t="shared" si="0"/>
        <v>1.2928702997661809E-2</v>
      </c>
      <c r="E34" s="4">
        <v>-9.0914386540959409E-3</v>
      </c>
      <c r="F34">
        <v>32</v>
      </c>
    </row>
    <row r="35" spans="1:6" x14ac:dyDescent="0.25">
      <c r="A35" s="4">
        <f>IFERROR(Merged_data[[#This Row],[BTCUSD_Close]]/Merged_data!D34-1,"")</f>
        <v>2.9609918067334817E-3</v>
      </c>
      <c r="B35" s="4">
        <f>IFERROR(Merged_data[[#This Row],[XAUUSD_Close]]/Merged_data!C34-1, "")</f>
        <v>1.7846565791230562E-2</v>
      </c>
      <c r="C35" s="4">
        <f>IFERROR(Merged_data[[#This Row],[AAPL_Close]]/Merged_data!B34-1,"")</f>
        <v>2.1369655898592077E-2</v>
      </c>
      <c r="D35" s="4">
        <f t="shared" si="0"/>
        <v>1.4437820628089893E-2</v>
      </c>
      <c r="E35" s="4">
        <v>-8.8373997007339285E-3</v>
      </c>
      <c r="F35">
        <v>33</v>
      </c>
    </row>
    <row r="36" spans="1:6" x14ac:dyDescent="0.25">
      <c r="A36" s="4">
        <f>IFERROR(Merged_data[[#This Row],[BTCUSD_Close]]/Merged_data!D35-1,"")</f>
        <v>1.0137244724548911E-2</v>
      </c>
      <c r="B36" s="4">
        <f>IFERROR(Merged_data[[#This Row],[XAUUSD_Close]]/Merged_data!C35-1, "")</f>
        <v>-7.8846928332059196E-3</v>
      </c>
      <c r="C36" s="4">
        <f>IFERROR(Merged_data[[#This Row],[AAPL_Close]]/Merged_data!B35-1,"")</f>
        <v>-1.1851264428582864E-3</v>
      </c>
      <c r="D36" s="4">
        <f t="shared" si="0"/>
        <v>-4.6824164877518087E-4</v>
      </c>
      <c r="E36" s="4">
        <v>-8.2927301544149287E-3</v>
      </c>
      <c r="F36">
        <v>34</v>
      </c>
    </row>
    <row r="37" spans="1:6" x14ac:dyDescent="0.25">
      <c r="A37" s="4">
        <f>IFERROR(Merged_data[[#This Row],[BTCUSD_Close]]/Merged_data!D36-1,"")</f>
        <v>0.14953500170192902</v>
      </c>
      <c r="B37" s="4">
        <f>IFERROR(Merged_data[[#This Row],[XAUUSD_Close]]/Merged_data!C36-1, "")</f>
        <v>-2.4441655463155021E-2</v>
      </c>
      <c r="C37" s="4">
        <f>IFERROR(Merged_data[[#This Row],[AAPL_Close]]/Merged_data!B36-1,"")</f>
        <v>-1.2028529714041225E-2</v>
      </c>
      <c r="D37" s="4">
        <f t="shared" si="0"/>
        <v>3.1475279411104326E-2</v>
      </c>
      <c r="E37" s="4">
        <v>-8.2377874663443935E-3</v>
      </c>
      <c r="F37">
        <v>35</v>
      </c>
    </row>
    <row r="38" spans="1:6" x14ac:dyDescent="0.25">
      <c r="A38" s="4">
        <f>IFERROR(Merged_data[[#This Row],[BTCUSD_Close]]/Merged_data!D37-1,"")</f>
        <v>5.6112915613935055E-3</v>
      </c>
      <c r="B38" s="4">
        <f>IFERROR(Merged_data[[#This Row],[XAUUSD_Close]]/Merged_data!C37-1, "")</f>
        <v>-8.1178374829168343E-3</v>
      </c>
      <c r="C38" s="4">
        <f>IFERROR(Merged_data[[#This Row],[AAPL_Close]]/Merged_data!B37-1,"")</f>
        <v>0</v>
      </c>
      <c r="D38" s="4">
        <f t="shared" si="0"/>
        <v>-1.5637475247486821E-3</v>
      </c>
      <c r="E38" s="4">
        <v>-8.1776794619154766E-3</v>
      </c>
      <c r="F38">
        <v>36</v>
      </c>
    </row>
    <row r="39" spans="1:6" x14ac:dyDescent="0.25">
      <c r="A39" s="4">
        <f>IFERROR(Merged_data[[#This Row],[BTCUSD_Close]]/Merged_data!D38-1,"")</f>
        <v>1.2937973765291044E-2</v>
      </c>
      <c r="B39" s="4">
        <f>IFERROR(Merged_data[[#This Row],[XAUUSD_Close]]/Merged_data!C38-1, "")</f>
        <v>-9.7526243373007304E-3</v>
      </c>
      <c r="C39" s="4">
        <f>IFERROR(Merged_data[[#This Row],[AAPL_Close]]/Merged_data!B38-1,"")</f>
        <v>3.9690335023929713E-3</v>
      </c>
      <c r="D39" s="4">
        <f t="shared" si="0"/>
        <v>1.171052445384912E-3</v>
      </c>
      <c r="E39" s="4">
        <v>-8.0120600713306511E-3</v>
      </c>
      <c r="F39">
        <v>37</v>
      </c>
    </row>
    <row r="40" spans="1:6" x14ac:dyDescent="0.25">
      <c r="A40" s="4">
        <f>IFERROR(Merged_data[[#This Row],[BTCUSD_Close]]/Merged_data!D39-1,"")</f>
        <v>-2.3017182138239001E-2</v>
      </c>
      <c r="B40" s="4">
        <f>IFERROR(Merged_data[[#This Row],[XAUUSD_Close]]/Merged_data!C39-1, "")</f>
        <v>-3.0645935478353925E-3</v>
      </c>
      <c r="C40" s="4">
        <f>IFERROR(Merged_data[[#This Row],[AAPL_Close]]/Merged_data!B39-1,"")</f>
        <v>1.3767771141933505E-2</v>
      </c>
      <c r="D40" s="4">
        <f t="shared" si="0"/>
        <v>-4.000660718025806E-3</v>
      </c>
      <c r="E40" s="4">
        <v>-7.8489454005903122E-3</v>
      </c>
      <c r="F40">
        <v>38</v>
      </c>
    </row>
    <row r="41" spans="1:6" x14ac:dyDescent="0.25">
      <c r="A41" s="4">
        <f>IFERROR(Merged_data[[#This Row],[BTCUSD_Close]]/Merged_data!D40-1,"")</f>
        <v>4.06390898157174E-2</v>
      </c>
      <c r="B41" s="4">
        <f>IFERROR(Merged_data[[#This Row],[XAUUSD_Close]]/Merged_data!C40-1, "")</f>
        <v>-1.0604081791778519E-3</v>
      </c>
      <c r="C41" s="4">
        <f>IFERROR(Merged_data[[#This Row],[AAPL_Close]]/Merged_data!B40-1,"")</f>
        <v>-1.4107181239554567E-2</v>
      </c>
      <c r="D41" s="4">
        <f t="shared" si="0"/>
        <v>7.5354093011777085E-3</v>
      </c>
      <c r="E41" s="4">
        <v>-7.8463305743932781E-3</v>
      </c>
      <c r="F41">
        <v>39</v>
      </c>
    </row>
    <row r="42" spans="1:6" x14ac:dyDescent="0.25">
      <c r="A42" s="4">
        <f>IFERROR(Merged_data[[#This Row],[BTCUSD_Close]]/Merged_data!D41-1,"")</f>
        <v>-4.8311136867318361E-4</v>
      </c>
      <c r="B42" s="4">
        <f>IFERROR(Merged_data[[#This Row],[XAUUSD_Close]]/Merged_data!C41-1, "")</f>
        <v>1.9333965570398792E-2</v>
      </c>
      <c r="C42" s="4">
        <f>IFERROR(Merged_data[[#This Row],[AAPL_Close]]/Merged_data!B41-1,"")</f>
        <v>1.3423625046161902E-2</v>
      </c>
      <c r="D42" s="4">
        <f t="shared" si="0"/>
        <v>1.1615740331406133E-2</v>
      </c>
      <c r="E42" s="4">
        <v>-7.840186047144572E-3</v>
      </c>
      <c r="F42">
        <v>40</v>
      </c>
    </row>
    <row r="43" spans="1:6" x14ac:dyDescent="0.25">
      <c r="A43" s="4">
        <f>IFERROR(Merged_data[[#This Row],[BTCUSD_Close]]/Merged_data!D42-1,"")</f>
        <v>7.703925505703868E-3</v>
      </c>
      <c r="B43" s="4">
        <f>IFERROR(Merged_data[[#This Row],[XAUUSD_Close]]/Merged_data!C42-1, "")</f>
        <v>7.8085815909674228E-3</v>
      </c>
      <c r="C43" s="4">
        <f>IFERROR(Merged_data[[#This Row],[AAPL_Close]]/Merged_data!B42-1,"")</f>
        <v>1.137111998946283E-3</v>
      </c>
      <c r="D43" s="4">
        <f t="shared" si="0"/>
        <v>5.7757438877820144E-3</v>
      </c>
      <c r="E43" s="4">
        <v>-7.720514081054417E-3</v>
      </c>
      <c r="F43">
        <v>41</v>
      </c>
    </row>
    <row r="44" spans="1:6" x14ac:dyDescent="0.25">
      <c r="A44" s="4">
        <f>IFERROR(Merged_data[[#This Row],[BTCUSD_Close]]/Merged_data!D43-1,"")</f>
        <v>2.4838458116575479E-2</v>
      </c>
      <c r="B44" s="4">
        <f>IFERROR(Merged_data[[#This Row],[XAUUSD_Close]]/Merged_data!C43-1, "")</f>
        <v>6.8382172767560423E-3</v>
      </c>
      <c r="C44" s="4">
        <f>IFERROR(Merged_data[[#This Row],[AAPL_Close]]/Merged_data!B43-1,"")</f>
        <v>3.1531077187549883E-3</v>
      </c>
      <c r="D44" s="4">
        <f t="shared" si="0"/>
        <v>1.1132756661301558E-2</v>
      </c>
      <c r="E44" s="4">
        <v>-7.5024940969750549E-3</v>
      </c>
      <c r="F44">
        <v>42</v>
      </c>
    </row>
    <row r="45" spans="1:6" x14ac:dyDescent="0.25">
      <c r="A45" s="4">
        <f>IFERROR(Merged_data[[#This Row],[BTCUSD_Close]]/Merged_data!D44-1,"")</f>
        <v>4.4587575801956714E-2</v>
      </c>
      <c r="B45" s="4">
        <f>IFERROR(Merged_data[[#This Row],[XAUUSD_Close]]/Merged_data!C44-1, "")</f>
        <v>7.3200227147096619E-3</v>
      </c>
      <c r="C45" s="4">
        <f>IFERROR(Merged_data[[#This Row],[AAPL_Close]]/Merged_data!B44-1,"")</f>
        <v>-2.094007379299434E-3</v>
      </c>
      <c r="D45" s="4">
        <f t="shared" si="0"/>
        <v>1.5676079612681047E-2</v>
      </c>
      <c r="E45" s="4">
        <v>-7.3287239718774384E-3</v>
      </c>
      <c r="F45">
        <v>43</v>
      </c>
    </row>
    <row r="46" spans="1:6" x14ac:dyDescent="0.25">
      <c r="A46" s="4">
        <f>IFERROR(Merged_data[[#This Row],[BTCUSD_Close]]/Merged_data!D45-1,"")</f>
        <v>7.7468502069044654E-3</v>
      </c>
      <c r="B46" s="4">
        <f>IFERROR(Merged_data[[#This Row],[XAUUSD_Close]]/Merged_data!C45-1, "")</f>
        <v>1.3591592952673759E-2</v>
      </c>
      <c r="C46" s="4">
        <f>IFERROR(Merged_data[[#This Row],[AAPL_Close]]/Merged_data!B45-1,"")</f>
        <v>5.9096942642233863E-3</v>
      </c>
      <c r="D46" s="4">
        <f t="shared" si="0"/>
        <v>9.5336005224078597E-3</v>
      </c>
      <c r="E46" s="4">
        <v>-7.2456869563709784E-3</v>
      </c>
      <c r="F46">
        <v>44</v>
      </c>
    </row>
    <row r="47" spans="1:6" x14ac:dyDescent="0.25">
      <c r="A47" s="4">
        <f>IFERROR(Merged_data[[#This Row],[BTCUSD_Close]]/Merged_data!D46-1,"")</f>
        <v>-4.8555493721116005E-2</v>
      </c>
      <c r="B47" s="4">
        <f>IFERROR(Merged_data[[#This Row],[XAUUSD_Close]]/Merged_data!C46-1, "")</f>
        <v>-2.9830558583861411E-2</v>
      </c>
      <c r="C47" s="4">
        <f>IFERROR(Merged_data[[#This Row],[AAPL_Close]]/Merged_data!B46-1,"")</f>
        <v>1.3047757579980779E-2</v>
      </c>
      <c r="D47" s="4">
        <f t="shared" si="0"/>
        <v>-2.2584544275885132E-2</v>
      </c>
      <c r="E47" s="4">
        <v>-6.9177693810289469E-3</v>
      </c>
      <c r="F47">
        <v>45</v>
      </c>
    </row>
    <row r="48" spans="1:6" x14ac:dyDescent="0.25">
      <c r="A48" s="4">
        <f>IFERROR(Merged_data[[#This Row],[BTCUSD_Close]]/Merged_data!D47-1,"")</f>
        <v>-2.7746165762810304E-2</v>
      </c>
      <c r="B48" s="4">
        <f>IFERROR(Merged_data[[#This Row],[XAUUSD_Close]]/Merged_data!C47-1, "")</f>
        <v>3.0454474465093639E-3</v>
      </c>
      <c r="C48" s="4">
        <f>IFERROR(Merged_data[[#This Row],[AAPL_Close]]/Merged_data!B47-1,"")</f>
        <v>9.4061406450169915E-3</v>
      </c>
      <c r="D48" s="4">
        <f t="shared" si="0"/>
        <v>-4.2838285567342489E-3</v>
      </c>
      <c r="E48" s="4">
        <v>-6.8540309907816448E-3</v>
      </c>
      <c r="F48">
        <v>46</v>
      </c>
    </row>
    <row r="49" spans="1:6" x14ac:dyDescent="0.25">
      <c r="A49" s="4">
        <f>IFERROR(Merged_data[[#This Row],[BTCUSD_Close]]/Merged_data!D48-1,"")</f>
        <v>4.7709713595677217E-2</v>
      </c>
      <c r="B49" s="4">
        <f>IFERROR(Merged_data[[#This Row],[XAUUSD_Close]]/Merged_data!C48-1, "")</f>
        <v>1.0329538873434796E-3</v>
      </c>
      <c r="C49" s="4">
        <f>IFERROR(Merged_data[[#This Row],[AAPL_Close]]/Merged_data!B48-1,"")</f>
        <v>-5.5365797565609665E-4</v>
      </c>
      <c r="D49" s="4">
        <f t="shared" si="0"/>
        <v>1.4559998240943728E-2</v>
      </c>
      <c r="E49" s="4">
        <v>-6.6630340699818883E-3</v>
      </c>
      <c r="F49">
        <v>47</v>
      </c>
    </row>
    <row r="50" spans="1:6" x14ac:dyDescent="0.25">
      <c r="A50" s="4">
        <f>IFERROR(Merged_data[[#This Row],[BTCUSD_Close]]/Merged_data!D49-1,"")</f>
        <v>1.2912386549814192E-2</v>
      </c>
      <c r="B50" s="4">
        <f>IFERROR(Merged_data[[#This Row],[XAUUSD_Close]]/Merged_data!C49-1, "")</f>
        <v>5.504667206637448E-3</v>
      </c>
      <c r="C50" s="4">
        <f>IFERROR(Merged_data[[#This Row],[AAPL_Close]]/Merged_data!B49-1,"")</f>
        <v>1.0214256494170515E-2</v>
      </c>
      <c r="D50" s="4">
        <f t="shared" si="0"/>
        <v>9.139859795850391E-3</v>
      </c>
      <c r="E50" s="4">
        <v>-6.5800414756280179E-3</v>
      </c>
      <c r="F50">
        <v>48</v>
      </c>
    </row>
    <row r="51" spans="1:6" x14ac:dyDescent="0.25">
      <c r="A51" s="4">
        <f>IFERROR(Merged_data[[#This Row],[BTCUSD_Close]]/Merged_data!D50-1,"")</f>
        <v>-2.0207694472229698E-2</v>
      </c>
      <c r="B51" s="4">
        <f>IFERROR(Merged_data[[#This Row],[XAUUSD_Close]]/Merged_data!C50-1, "")</f>
        <v>-4.2992618248565151E-3</v>
      </c>
      <c r="C51" s="4">
        <f>IFERROR(Merged_data[[#This Row],[AAPL_Close]]/Merged_data!B50-1,"")</f>
        <v>9.5246531600505779E-3</v>
      </c>
      <c r="D51" s="4">
        <f t="shared" si="0"/>
        <v>-4.9246171235963424E-3</v>
      </c>
      <c r="E51" s="4">
        <v>-6.0199272407658764E-3</v>
      </c>
      <c r="F51">
        <v>49</v>
      </c>
    </row>
    <row r="52" spans="1:6" x14ac:dyDescent="0.25">
      <c r="A52" s="4">
        <f>IFERROR(Merged_data[[#This Row],[BTCUSD_Close]]/Merged_data!D51-1,"")</f>
        <v>7.8076768676216268E-3</v>
      </c>
      <c r="B52" s="4">
        <f>IFERROR(Merged_data[[#This Row],[XAUUSD_Close]]/Merged_data!C51-1, "")</f>
        <v>1.7449394860291623E-3</v>
      </c>
      <c r="C52" s="4">
        <f>IFERROR(Merged_data[[#This Row],[AAPL_Close]]/Merged_data!B51-1,"")</f>
        <v>1.2773318513999543E-2</v>
      </c>
      <c r="D52" s="4">
        <f t="shared" si="0"/>
        <v>6.8722744088980155E-3</v>
      </c>
      <c r="E52" s="4">
        <v>-5.6554665904762205E-3</v>
      </c>
      <c r="F52">
        <v>50</v>
      </c>
    </row>
    <row r="53" spans="1:6" x14ac:dyDescent="0.25">
      <c r="A53" s="4">
        <f>IFERROR(Merged_data[[#This Row],[BTCUSD_Close]]/Merged_data!D52-1,"")</f>
        <v>2.2484425538995989E-2</v>
      </c>
      <c r="B53" s="4">
        <f>IFERROR(Merged_data[[#This Row],[XAUUSD_Close]]/Merged_data!C52-1, "")</f>
        <v>2.4322294995773319E-3</v>
      </c>
      <c r="C53" s="4">
        <f>IFERROR(Merged_data[[#This Row],[AAPL_Close]]/Merged_data!B52-1,"")</f>
        <v>1.4811208660638897E-3</v>
      </c>
      <c r="D53" s="4">
        <f t="shared" si="0"/>
        <v>8.1625557213488957E-3</v>
      </c>
      <c r="E53" s="4">
        <v>-5.5131371352911459E-3</v>
      </c>
      <c r="F53">
        <v>51</v>
      </c>
    </row>
    <row r="54" spans="1:6" x14ac:dyDescent="0.25">
      <c r="A54" s="4">
        <f>IFERROR(Merged_data[[#This Row],[BTCUSD_Close]]/Merged_data!D53-1,"")</f>
        <v>-1.6020278112027997E-2</v>
      </c>
      <c r="B54" s="4">
        <f>IFERROR(Merged_data[[#This Row],[XAUUSD_Close]]/Merged_data!C53-1, "")</f>
        <v>-6.8337172818331293E-3</v>
      </c>
      <c r="C54" s="4">
        <f>IFERROR(Merged_data[[#This Row],[AAPL_Close]]/Merged_data!B53-1,"")</f>
        <v>1.2358749788865531E-4</v>
      </c>
      <c r="D54" s="4">
        <f t="shared" si="0"/>
        <v>-7.5024940969750549E-3</v>
      </c>
      <c r="E54" s="4">
        <v>-5.4633589830035516E-3</v>
      </c>
      <c r="F54">
        <v>52</v>
      </c>
    </row>
    <row r="55" spans="1:6" x14ac:dyDescent="0.25">
      <c r="A55" s="4">
        <f>IFERROR(Merged_data[[#This Row],[BTCUSD_Close]]/Merged_data!D54-1,"")</f>
        <v>4.9402560940438045E-2</v>
      </c>
      <c r="B55" s="4">
        <f>IFERROR(Merged_data[[#This Row],[XAUUSD_Close]]/Merged_data!C54-1, "")</f>
        <v>0</v>
      </c>
      <c r="C55" s="4">
        <f>IFERROR(Merged_data[[#This Row],[AAPL_Close]]/Merged_data!B54-1,"")</f>
        <v>-8.2381483937665756E-4</v>
      </c>
      <c r="D55" s="4">
        <f t="shared" si="0"/>
        <v>1.4573623830318416E-2</v>
      </c>
      <c r="E55" s="4">
        <v>-5.0889328747018795E-3</v>
      </c>
      <c r="F55">
        <v>53</v>
      </c>
    </row>
    <row r="56" spans="1:6" x14ac:dyDescent="0.25">
      <c r="A56" s="4">
        <f>IFERROR(Merged_data[[#This Row],[BTCUSD_Close]]/Merged_data!D55-1,"")</f>
        <v>-4.4561994542785976E-2</v>
      </c>
      <c r="B56" s="4">
        <f>IFERROR(Merged_data[[#This Row],[XAUUSD_Close]]/Merged_data!C55-1, "")</f>
        <v>1.0794134465051952E-2</v>
      </c>
      <c r="C56" s="4">
        <f>IFERROR(Merged_data[[#This Row],[AAPL_Close]]/Merged_data!B55-1,"")</f>
        <v>1.6102369183709664E-2</v>
      </c>
      <c r="D56" s="4">
        <f t="shared" si="0"/>
        <v>-4.2202338217021138E-3</v>
      </c>
      <c r="E56" s="4">
        <v>-5.0324037303249641E-3</v>
      </c>
      <c r="F56">
        <v>54</v>
      </c>
    </row>
    <row r="57" spans="1:6" x14ac:dyDescent="0.25">
      <c r="A57" s="4">
        <f>IFERROR(Merged_data[[#This Row],[BTCUSD_Close]]/Merged_data!D56-1,"")</f>
        <v>-9.7945010578059932E-4</v>
      </c>
      <c r="B57" s="4">
        <f>IFERROR(Merged_data[[#This Row],[XAUUSD_Close]]/Merged_data!C56-1, "")</f>
        <v>1.2610909282268379E-2</v>
      </c>
      <c r="C57" s="4">
        <f>IFERROR(Merged_data[[#This Row],[AAPL_Close]]/Merged_data!B56-1,"")</f>
        <v>4.1342264452548516E-3</v>
      </c>
      <c r="D57" s="4">
        <f t="shared" si="0"/>
        <v>5.9907966147496276E-3</v>
      </c>
      <c r="E57" s="4">
        <v>-4.9773061121769924E-3</v>
      </c>
      <c r="F57">
        <v>55</v>
      </c>
    </row>
    <row r="58" spans="1:6" x14ac:dyDescent="0.25">
      <c r="A58" s="4">
        <f>IFERROR(Merged_data[[#This Row],[BTCUSD_Close]]/Merged_data!D57-1,"")</f>
        <v>4.4931691197566126E-2</v>
      </c>
      <c r="B58" s="4">
        <f>IFERROR(Merged_data[[#This Row],[XAUUSD_Close]]/Merged_data!C57-1, "")</f>
        <v>8.9775403729475123E-3</v>
      </c>
      <c r="C58" s="4">
        <f>IFERROR(Merged_data[[#This Row],[AAPL_Close]]/Merged_data!B57-1,"")</f>
        <v>-5.1677185270183612E-3</v>
      </c>
      <c r="D58" s="4">
        <f t="shared" si="0"/>
        <v>1.5520207950343335E-2</v>
      </c>
      <c r="E58" s="4">
        <v>-4.944697181532798E-3</v>
      </c>
      <c r="F58">
        <v>56</v>
      </c>
    </row>
    <row r="59" spans="1:6" x14ac:dyDescent="0.25">
      <c r="A59" s="4">
        <f>IFERROR(Merged_data[[#This Row],[BTCUSD_Close]]/Merged_data!D58-1,"")</f>
        <v>-7.7529332753920599E-3</v>
      </c>
      <c r="B59" s="4">
        <f>IFERROR(Merged_data[[#This Row],[XAUUSD_Close]]/Merged_data!C58-1, "")</f>
        <v>-1.3709793129835668E-2</v>
      </c>
      <c r="C59" s="4">
        <f>IFERROR(Merged_data[[#This Row],[AAPL_Close]]/Merged_data!B58-1,"")</f>
        <v>5.9662333126200284E-3</v>
      </c>
      <c r="D59" s="4">
        <f t="shared" si="0"/>
        <v>-6.0199272407658764E-3</v>
      </c>
      <c r="E59" s="4">
        <v>-4.9246171235963424E-3</v>
      </c>
      <c r="F59">
        <v>57</v>
      </c>
    </row>
    <row r="60" spans="1:6" x14ac:dyDescent="0.25">
      <c r="A60" s="4">
        <f>IFERROR(Merged_data[[#This Row],[BTCUSD_Close]]/Merged_data!D59-1,"")</f>
        <v>1.158589387560105E-2</v>
      </c>
      <c r="B60" s="4">
        <f>IFERROR(Merged_data[[#This Row],[XAUUSD_Close]]/Merged_data!C59-1, "")</f>
        <v>-1.2363546840292172E-2</v>
      </c>
      <c r="C60" s="4">
        <f>IFERROR(Merged_data[[#This Row],[AAPL_Close]]/Merged_data!B59-1,"")</f>
        <v>6.8231000290697175E-4</v>
      </c>
      <c r="D60" s="4">
        <f t="shared" si="0"/>
        <v>-1.2649575725644626E-3</v>
      </c>
      <c r="E60" s="4">
        <v>-4.8706940266108889E-3</v>
      </c>
      <c r="F60">
        <v>58</v>
      </c>
    </row>
    <row r="61" spans="1:6" x14ac:dyDescent="0.25">
      <c r="A61" s="4">
        <f>IFERROR(Merged_data[[#This Row],[BTCUSD_Close]]/Merged_data!D60-1,"")</f>
        <v>4.1453887101376541E-2</v>
      </c>
      <c r="B61" s="4">
        <f>IFERROR(Merged_data[[#This Row],[XAUUSD_Close]]/Merged_data!C60-1, "")</f>
        <v>1.8903056214403247E-3</v>
      </c>
      <c r="C61" s="4">
        <f>IFERROR(Merged_data[[#This Row],[AAPL_Close]]/Merged_data!B60-1,"")</f>
        <v>1.1728537019329632E-2</v>
      </c>
      <c r="D61" s="4">
        <f t="shared" si="0"/>
        <v>1.671084948478798E-2</v>
      </c>
      <c r="E61" s="4">
        <v>-4.6254549737671739E-3</v>
      </c>
      <c r="F61">
        <v>59</v>
      </c>
    </row>
    <row r="62" spans="1:6" x14ac:dyDescent="0.25">
      <c r="A62" s="4">
        <f>IFERROR(Merged_data[[#This Row],[BTCUSD_Close]]/Merged_data!D61-1,"")</f>
        <v>1.303805600695318E-3</v>
      </c>
      <c r="B62" s="4">
        <f>IFERROR(Merged_data[[#This Row],[XAUUSD_Close]]/Merged_data!C61-1, "")</f>
        <v>-2.297637335192948E-3</v>
      </c>
      <c r="C62" s="4">
        <f>IFERROR(Merged_data[[#This Row],[AAPL_Close]]/Merged_data!B61-1,"")</f>
        <v>9.7222886857761814E-3</v>
      </c>
      <c r="D62" s="4">
        <f t="shared" si="0"/>
        <v>2.3887733518642706E-3</v>
      </c>
      <c r="E62" s="4">
        <v>-4.5994352158503227E-3</v>
      </c>
      <c r="F62">
        <v>60</v>
      </c>
    </row>
    <row r="63" spans="1:6" x14ac:dyDescent="0.25">
      <c r="A63" s="4">
        <f>IFERROR(Merged_data[[#This Row],[BTCUSD_Close]]/Merged_data!D62-1,"")</f>
        <v>-4.5970070389311446E-2</v>
      </c>
      <c r="B63" s="4">
        <f>IFERROR(Merged_data[[#This Row],[XAUUSD_Close]]/Merged_data!C62-1, "")</f>
        <v>-2.315775155575206E-2</v>
      </c>
      <c r="C63" s="4">
        <f>IFERROR(Merged_data[[#This Row],[AAPL_Close]]/Merged_data!B62-1,"")</f>
        <v>-2.1421631740665581E-2</v>
      </c>
      <c r="D63" s="4">
        <f t="shared" si="0"/>
        <v>-2.9480611261293928E-2</v>
      </c>
      <c r="E63" s="4">
        <v>-4.5701053787628228E-3</v>
      </c>
      <c r="F63">
        <v>61</v>
      </c>
    </row>
    <row r="64" spans="1:6" x14ac:dyDescent="0.25">
      <c r="A64" s="4">
        <f>IFERROR(Merged_data[[#This Row],[BTCUSD_Close]]/Merged_data!D63-1,"")</f>
        <v>-2.8590643853229181E-2</v>
      </c>
      <c r="B64" s="4">
        <f>IFERROR(Merged_data[[#This Row],[XAUUSD_Close]]/Merged_data!C63-1, "")</f>
        <v>3.4598930894969016E-3</v>
      </c>
      <c r="C64" s="4">
        <f>IFERROR(Merged_data[[#This Row],[AAPL_Close]]/Merged_data!B63-1,"")</f>
        <v>7.0143434848937147E-3</v>
      </c>
      <c r="D64" s="4">
        <f t="shared" si="0"/>
        <v>-5.0889328747018795E-3</v>
      </c>
      <c r="E64" s="4">
        <v>-4.4765306763314356E-3</v>
      </c>
      <c r="F64">
        <v>62</v>
      </c>
    </row>
    <row r="65" spans="1:6" x14ac:dyDescent="0.25">
      <c r="A65" s="4">
        <f>IFERROR(Merged_data[[#This Row],[BTCUSD_Close]]/Merged_data!D64-1,"")</f>
        <v>-1.8385407333800341E-2</v>
      </c>
      <c r="B65" s="4">
        <f>IFERROR(Merged_data[[#This Row],[XAUUSD_Close]]/Merged_data!C64-1, "")</f>
        <v>1.1103251955741245E-2</v>
      </c>
      <c r="C65" s="4">
        <f>IFERROR(Merged_data[[#This Row],[AAPL_Close]]/Merged_data!B64-1,"")</f>
        <v>1.8816428605780811E-2</v>
      </c>
      <c r="D65" s="4">
        <f t="shared" si="0"/>
        <v>4.5706071638906389E-3</v>
      </c>
      <c r="E65" s="4">
        <v>-4.2838285567342489E-3</v>
      </c>
      <c r="F65">
        <v>63</v>
      </c>
    </row>
    <row r="66" spans="1:6" x14ac:dyDescent="0.25">
      <c r="A66" s="4">
        <f>IFERROR(Merged_data[[#This Row],[BTCUSD_Close]]/Merged_data!D65-1,"")</f>
        <v>-1.4143262243629939E-2</v>
      </c>
      <c r="B66" s="4">
        <f>IFERROR(Merged_data[[#This Row],[XAUUSD_Close]]/Merged_data!C65-1, "")</f>
        <v>-3.8675760267470327E-3</v>
      </c>
      <c r="C66" s="4">
        <f>IFERROR(Merged_data[[#This Row],[AAPL_Close]]/Merged_data!B65-1,"")</f>
        <v>3.0643835239230199E-3</v>
      </c>
      <c r="D66" s="4">
        <f t="shared" si="0"/>
        <v>-4.8706940266108889E-3</v>
      </c>
      <c r="E66" s="4">
        <v>-4.2707602604853184E-3</v>
      </c>
      <c r="F66">
        <v>64</v>
      </c>
    </row>
    <row r="67" spans="1:6" x14ac:dyDescent="0.25">
      <c r="A67" s="4">
        <f>IFERROR(Merged_data[[#This Row],[BTCUSD_Close]]/Merged_data!D66-1,"")</f>
        <v>3.846509934792075E-2</v>
      </c>
      <c r="B67" s="4">
        <f>IFERROR(Merged_data[[#This Row],[XAUUSD_Close]]/Merged_data!C66-1, "")</f>
        <v>1.238066625971701E-3</v>
      </c>
      <c r="C67" s="4">
        <f>IFERROR(Merged_data[[#This Row],[AAPL_Close]]/Merged_data!B66-1,"")</f>
        <v>1.1474959802345142E-2</v>
      </c>
      <c r="D67" s="4">
        <f t="shared" si="0"/>
        <v>1.5477244395468447E-2</v>
      </c>
      <c r="E67" s="4">
        <v>-4.2202338217021138E-3</v>
      </c>
      <c r="F67">
        <v>65</v>
      </c>
    </row>
    <row r="68" spans="1:6" x14ac:dyDescent="0.25">
      <c r="A68" s="4">
        <f>IFERROR(Merged_data[[#This Row],[BTCUSD_Close]]/Merged_data!D67-1,"")</f>
        <v>-3.0367992186890569E-2</v>
      </c>
      <c r="B68" s="4">
        <f>IFERROR(Merged_data[[#This Row],[XAUUSD_Close]]/Merged_data!C67-1, "")</f>
        <v>6.7330994044754178E-3</v>
      </c>
      <c r="C68" s="4">
        <f>IFERROR(Merged_data[[#This Row],[AAPL_Close]]/Merged_data!B67-1,"")</f>
        <v>3.1793297042448376E-3</v>
      </c>
      <c r="D68" s="4">
        <f t="shared" ref="D68:D131" si="1">SUMPRODUCT(A68:C68,$I$2:$K$2)</f>
        <v>-5.4633589830035516E-3</v>
      </c>
      <c r="E68" s="4">
        <v>-4.1390132856656599E-3</v>
      </c>
      <c r="F68">
        <v>66</v>
      </c>
    </row>
    <row r="69" spans="1:6" x14ac:dyDescent="0.25">
      <c r="A69" s="4">
        <f>IFERROR(Merged_data[[#This Row],[BTCUSD_Close]]/Merged_data!D68-1,"")</f>
        <v>-1.2625851022480705E-2</v>
      </c>
      <c r="B69" s="4">
        <f>IFERROR(Merged_data[[#This Row],[XAUUSD_Close]]/Merged_data!C68-1, "")</f>
        <v>-6.9253681474831241E-3</v>
      </c>
      <c r="C69" s="4">
        <f>IFERROR(Merged_data[[#This Row],[AAPL_Close]]/Merged_data!B68-1,"")</f>
        <v>-1.3245161090841617E-2</v>
      </c>
      <c r="D69" s="4">
        <f t="shared" si="1"/>
        <v>-1.0531450892989947E-2</v>
      </c>
      <c r="E69" s="4">
        <v>-4.1263061232285625E-3</v>
      </c>
      <c r="F69">
        <v>67</v>
      </c>
    </row>
    <row r="70" spans="1:6" x14ac:dyDescent="0.25">
      <c r="A70" s="4">
        <f>IFERROR(Merged_data[[#This Row],[BTCUSD_Close]]/Merged_data!D69-1,"")</f>
        <v>-1.9985185185185217E-2</v>
      </c>
      <c r="B70" s="4">
        <f>IFERROR(Merged_data[[#This Row],[XAUUSD_Close]]/Merged_data!C69-1, "")</f>
        <v>-3.6665258425074843E-3</v>
      </c>
      <c r="C70" s="4">
        <f>IFERROR(Merged_data[[#This Row],[AAPL_Close]]/Merged_data!B69-1,"")</f>
        <v>-1.3262360512163673E-2</v>
      </c>
      <c r="D70" s="4">
        <f t="shared" si="1"/>
        <v>-1.1440874046207659E-2</v>
      </c>
      <c r="E70" s="4">
        <v>-4.1198926086713382E-3</v>
      </c>
      <c r="F70">
        <v>68</v>
      </c>
    </row>
    <row r="71" spans="1:6" x14ac:dyDescent="0.25">
      <c r="A71" s="4">
        <f>IFERROR(Merged_data[[#This Row],[BTCUSD_Close]]/Merged_data!D70-1,"")</f>
        <v>7.6048952936680347E-3</v>
      </c>
      <c r="B71" s="4">
        <f>IFERROR(Merged_data[[#This Row],[XAUUSD_Close]]/Merged_data!C70-1, "")</f>
        <v>7.1451458480831231E-3</v>
      </c>
      <c r="C71" s="4">
        <f>IFERROR(Merged_data[[#This Row],[AAPL_Close]]/Merged_data!B70-1,"")</f>
        <v>-7.0577120786906589E-3</v>
      </c>
      <c r="D71" s="4">
        <f t="shared" si="1"/>
        <v>3.0222133037264621E-3</v>
      </c>
      <c r="E71" s="4">
        <v>-4.0913290225677579E-3</v>
      </c>
      <c r="F71">
        <v>69</v>
      </c>
    </row>
    <row r="72" spans="1:6" x14ac:dyDescent="0.25">
      <c r="A72" s="4">
        <f>IFERROR(Merged_data[[#This Row],[BTCUSD_Close]]/Merged_data!D71-1,"")</f>
        <v>3.7477080491278514E-2</v>
      </c>
      <c r="B72" s="4">
        <f>IFERROR(Merged_data[[#This Row],[XAUUSD_Close]]/Merged_data!C71-1, "")</f>
        <v>1.2735346731006958E-2</v>
      </c>
      <c r="C72" s="4">
        <f>IFERROR(Merged_data[[#This Row],[AAPL_Close]]/Merged_data!B71-1,"")</f>
        <v>-2.6236782666053782E-2</v>
      </c>
      <c r="D72" s="4">
        <f t="shared" si="1"/>
        <v>8.4662280399702017E-3</v>
      </c>
      <c r="E72" s="4">
        <v>-4.0688514386698722E-3</v>
      </c>
      <c r="F72">
        <v>70</v>
      </c>
    </row>
    <row r="73" spans="1:6" x14ac:dyDescent="0.25">
      <c r="A73" s="4">
        <f>IFERROR(Merged_data[[#This Row],[BTCUSD_Close]]/Merged_data!D72-1,"")</f>
        <v>1.5393609735892655E-2</v>
      </c>
      <c r="B73" s="4">
        <f>IFERROR(Merged_data[[#This Row],[XAUUSD_Close]]/Merged_data!C72-1, "")</f>
        <v>-7.4303708413436809E-3</v>
      </c>
      <c r="C73" s="4">
        <f>IFERROR(Merged_data[[#This Row],[AAPL_Close]]/Merged_data!B72-1,"")</f>
        <v>-2.0075375027711617E-3</v>
      </c>
      <c r="D73" s="4">
        <f t="shared" si="1"/>
        <v>1.0436733333989753E-3</v>
      </c>
      <c r="E73" s="4">
        <v>-4.000660718025806E-3</v>
      </c>
      <c r="F73">
        <v>71</v>
      </c>
    </row>
    <row r="74" spans="1:6" x14ac:dyDescent="0.25">
      <c r="A74" s="4">
        <f>IFERROR(Merged_data[[#This Row],[BTCUSD_Close]]/Merged_data!D73-1,"")</f>
        <v>3.8023177271950592E-2</v>
      </c>
      <c r="B74" s="4">
        <f>IFERROR(Merged_data[[#This Row],[XAUUSD_Close]]/Merged_data!C73-1, "")</f>
        <v>-8.244069955198885E-4</v>
      </c>
      <c r="C74" s="4">
        <f>IFERROR(Merged_data[[#This Row],[AAPL_Close]]/Merged_data!B73-1,"")</f>
        <v>6.73816193802379E-3</v>
      </c>
      <c r="D74" s="4">
        <f t="shared" si="1"/>
        <v>1.3098638964784358E-2</v>
      </c>
      <c r="E74" s="4">
        <v>-3.9346429270303183E-3</v>
      </c>
      <c r="F74">
        <v>72</v>
      </c>
    </row>
    <row r="75" spans="1:6" x14ac:dyDescent="0.25">
      <c r="A75" s="4">
        <f>IFERROR(Merged_data[[#This Row],[BTCUSD_Close]]/Merged_data!D74-1,"")</f>
        <v>-4.813947334894797E-2</v>
      </c>
      <c r="B75" s="4">
        <f>IFERROR(Merged_data[[#This Row],[XAUUSD_Close]]/Merged_data!C74-1, "")</f>
        <v>4.7987830437941081E-3</v>
      </c>
      <c r="C75" s="4">
        <f>IFERROR(Merged_data[[#This Row],[AAPL_Close]]/Merged_data!B74-1,"")</f>
        <v>-1.1388013778393491E-2</v>
      </c>
      <c r="D75" s="4">
        <f t="shared" si="1"/>
        <v>-1.5938732920684793E-2</v>
      </c>
      <c r="E75" s="4">
        <v>-3.7700782563932387E-3</v>
      </c>
      <c r="F75">
        <v>73</v>
      </c>
    </row>
    <row r="76" spans="1:6" x14ac:dyDescent="0.25">
      <c r="A76" s="4">
        <f>IFERROR(Merged_data[[#This Row],[BTCUSD_Close]]/Merged_data!D75-1,"")</f>
        <v>-1.9223958290434884E-2</v>
      </c>
      <c r="B76" s="4">
        <f>IFERROR(Merged_data[[#This Row],[XAUUSD_Close]]/Merged_data!C75-1, "")</f>
        <v>5.0458048842181302E-3</v>
      </c>
      <c r="C76" s="4">
        <f>IFERROR(Merged_data[[#This Row],[AAPL_Close]]/Merged_data!B75-1,"")</f>
        <v>2.0211288562643759E-3</v>
      </c>
      <c r="D76" s="4">
        <f t="shared" si="1"/>
        <v>-3.1425268765639005E-3</v>
      </c>
      <c r="E76" s="4">
        <v>-3.7226572463312617E-3</v>
      </c>
      <c r="F76">
        <v>74</v>
      </c>
    </row>
    <row r="77" spans="1:6" x14ac:dyDescent="0.25">
      <c r="A77" s="4">
        <f>IFERROR(Merged_data[[#This Row],[BTCUSD_Close]]/Merged_data!D76-1,"")</f>
        <v>-6.7739781821846146E-3</v>
      </c>
      <c r="B77" s="4">
        <f>IFERROR(Merged_data[[#This Row],[XAUUSD_Close]]/Merged_data!C76-1, "")</f>
        <v>1.0713346606062935E-2</v>
      </c>
      <c r="C77" s="4">
        <f>IFERROR(Merged_data[[#This Row],[AAPL_Close]]/Merged_data!B76-1,"")</f>
        <v>-2.4101504333155943E-2</v>
      </c>
      <c r="D77" s="4">
        <f t="shared" si="1"/>
        <v>-4.9773061121769924E-3</v>
      </c>
      <c r="E77" s="4">
        <v>-3.6887666281501747E-3</v>
      </c>
      <c r="F77">
        <v>75</v>
      </c>
    </row>
    <row r="78" spans="1:6" x14ac:dyDescent="0.25">
      <c r="A78" s="4">
        <f>IFERROR(Merged_data[[#This Row],[BTCUSD_Close]]/Merged_data!D77-1,"")</f>
        <v>-2.6993234780899877E-3</v>
      </c>
      <c r="B78" s="4">
        <f>IFERROR(Merged_data[[#This Row],[XAUUSD_Close]]/Merged_data!C77-1, "")</f>
        <v>-1.0248567244724227E-2</v>
      </c>
      <c r="C78" s="4">
        <f>IFERROR(Merged_data[[#This Row],[AAPL_Close]]/Merged_data!B77-1,"")</f>
        <v>-1.0342787100046547E-2</v>
      </c>
      <c r="D78" s="4">
        <f t="shared" si="1"/>
        <v>-8.0120600713306511E-3</v>
      </c>
      <c r="E78" s="4">
        <v>-3.6574616032206686E-3</v>
      </c>
      <c r="F78">
        <v>76</v>
      </c>
    </row>
    <row r="79" spans="1:6" x14ac:dyDescent="0.25">
      <c r="A79" s="4">
        <f>IFERROR(Merged_data[[#This Row],[BTCUSD_Close]]/Merged_data!D78-1,"")</f>
        <v>2.4665936844604053E-2</v>
      </c>
      <c r="B79" s="4">
        <f>IFERROR(Merged_data[[#This Row],[XAUUSD_Close]]/Merged_data!C78-1, "")</f>
        <v>5.3754254997568918E-3</v>
      </c>
      <c r="C79" s="4">
        <f>IFERROR(Merged_data[[#This Row],[AAPL_Close]]/Merged_data!B78-1,"")</f>
        <v>-4.7791307021777252E-3</v>
      </c>
      <c r="D79" s="4">
        <f t="shared" si="1"/>
        <v>8.1162120426306553E-3</v>
      </c>
      <c r="E79" s="4">
        <v>-3.6438084376040902E-3</v>
      </c>
      <c r="F79">
        <v>77</v>
      </c>
    </row>
    <row r="80" spans="1:6" x14ac:dyDescent="0.25">
      <c r="A80" s="4">
        <f>IFERROR(Merged_data[[#This Row],[BTCUSD_Close]]/Merged_data!D79-1,"")</f>
        <v>3.1238493966184278E-2</v>
      </c>
      <c r="B80" s="4">
        <f>IFERROR(Merged_data[[#This Row],[XAUUSD_Close]]/Merged_data!C79-1, "")</f>
        <v>7.1581707353511881E-3</v>
      </c>
      <c r="C80" s="4">
        <f>IFERROR(Merged_data[[#This Row],[AAPL_Close]]/Merged_data!B79-1,"")</f>
        <v>1.9676084866794952E-2</v>
      </c>
      <c r="D80" s="4">
        <f t="shared" si="1"/>
        <v>1.8137641944034243E-2</v>
      </c>
      <c r="E80" s="4">
        <v>-3.5217242607047949E-3</v>
      </c>
      <c r="F80">
        <v>78</v>
      </c>
    </row>
    <row r="81" spans="1:6" x14ac:dyDescent="0.25">
      <c r="A81" s="4">
        <f>IFERROR(Merged_data[[#This Row],[BTCUSD_Close]]/Merged_data!D80-1,"")</f>
        <v>1.1182563625276032E-3</v>
      </c>
      <c r="B81" s="4">
        <f>IFERROR(Merged_data[[#This Row],[XAUUSD_Close]]/Merged_data!C80-1, "")</f>
        <v>6.7345935973150972E-3</v>
      </c>
      <c r="C81" s="4">
        <f>IFERROR(Merged_data[[#This Row],[AAPL_Close]]/Merged_data!B80-1,"")</f>
        <v>-4.04025100059342E-2</v>
      </c>
      <c r="D81" s="4">
        <f t="shared" si="1"/>
        <v>-9.0914386540959409E-3</v>
      </c>
      <c r="E81" s="4">
        <v>-3.2831703186943827E-3</v>
      </c>
      <c r="F81">
        <v>79</v>
      </c>
    </row>
    <row r="82" spans="1:6" x14ac:dyDescent="0.25">
      <c r="A82" s="4">
        <f>IFERROR(Merged_data[[#This Row],[BTCUSD_Close]]/Merged_data!D81-1,"")</f>
        <v>4.936571018119551E-2</v>
      </c>
      <c r="B82" s="4">
        <f>IFERROR(Merged_data[[#This Row],[XAUUSD_Close]]/Merged_data!C81-1, "")</f>
        <v>-5.0908300594728617E-3</v>
      </c>
      <c r="C82" s="4">
        <f>IFERROR(Merged_data[[#This Row],[AAPL_Close]]/Merged_data!B81-1,"")</f>
        <v>7.5347902933657895E-3</v>
      </c>
      <c r="D82" s="4">
        <f t="shared" si="1"/>
        <v>1.5033818118579245E-2</v>
      </c>
      <c r="E82" s="4">
        <v>-3.2468124301904258E-3</v>
      </c>
      <c r="F82">
        <v>80</v>
      </c>
    </row>
    <row r="83" spans="1:6" x14ac:dyDescent="0.25">
      <c r="A83" s="4">
        <f>IFERROR(Merged_data[[#This Row],[BTCUSD_Close]]/Merged_data!D82-1,"")</f>
        <v>1.2076602894566024E-2</v>
      </c>
      <c r="B83" s="4">
        <f>IFERROR(Merged_data[[#This Row],[XAUUSD_Close]]/Merged_data!C82-1, "")</f>
        <v>1.627071327148899E-2</v>
      </c>
      <c r="C83" s="4">
        <f>IFERROR(Merged_data[[#This Row],[AAPL_Close]]/Merged_data!B82-1,"")</f>
        <v>-3.191614394476916E-2</v>
      </c>
      <c r="D83" s="4">
        <f t="shared" si="1"/>
        <v>5.5642299353465645E-4</v>
      </c>
      <c r="E83" s="4">
        <v>-3.1425268765639005E-3</v>
      </c>
      <c r="F83">
        <v>81</v>
      </c>
    </row>
    <row r="84" spans="1:6" x14ac:dyDescent="0.25">
      <c r="A84" s="4">
        <f>IFERROR(Merged_data[[#This Row],[BTCUSD_Close]]/Merged_data!D83-1,"")</f>
        <v>-2.0846499957552389E-2</v>
      </c>
      <c r="B84" s="4">
        <f>IFERROR(Merged_data[[#This Row],[XAUUSD_Close]]/Merged_data!C83-1, "")</f>
        <v>4.1879037164684885E-3</v>
      </c>
      <c r="C84" s="4">
        <f>IFERROR(Merged_data[[#This Row],[AAPL_Close]]/Merged_data!B83-1,"")</f>
        <v>5.3463432181477533E-3</v>
      </c>
      <c r="D84" s="4">
        <f t="shared" si="1"/>
        <v>-2.9748855352339943E-3</v>
      </c>
      <c r="E84" s="4">
        <v>-2.9748855352339943E-3</v>
      </c>
      <c r="F84">
        <v>82</v>
      </c>
    </row>
    <row r="85" spans="1:6" x14ac:dyDescent="0.25">
      <c r="A85" s="4">
        <f>IFERROR(Merged_data[[#This Row],[BTCUSD_Close]]/Merged_data!D84-1,"")</f>
        <v>1.8592911572883342E-3</v>
      </c>
      <c r="B85" s="4">
        <f>IFERROR(Merged_data[[#This Row],[XAUUSD_Close]]/Merged_data!C84-1, "")</f>
        <v>-5.1518246347903585E-4</v>
      </c>
      <c r="C85" s="4">
        <f>IFERROR(Merged_data[[#This Row],[AAPL_Close]]/Merged_data!B84-1,"")</f>
        <v>-7.6034063260344009E-4</v>
      </c>
      <c r="D85" s="4">
        <f t="shared" si="1"/>
        <v>1.2361217201385389E-4</v>
      </c>
      <c r="E85" s="4">
        <v>-2.9513318472001336E-3</v>
      </c>
      <c r="F85">
        <v>83</v>
      </c>
    </row>
    <row r="86" spans="1:6" x14ac:dyDescent="0.25">
      <c r="A86" s="4">
        <f>IFERROR(Merged_data[[#This Row],[BTCUSD_Close]]/Merged_data!D85-1,"")</f>
        <v>9.8465325589445207E-3</v>
      </c>
      <c r="B86" s="4">
        <f>IFERROR(Merged_data[[#This Row],[XAUUSD_Close]]/Merged_data!C85-1, "")</f>
        <v>5.8877230809997183E-3</v>
      </c>
      <c r="C86" s="4">
        <f>IFERROR(Merged_data[[#This Row],[AAPL_Close]]/Merged_data!B85-1,"")</f>
        <v>-3.9343998137985059E-3</v>
      </c>
      <c r="D86" s="4">
        <f t="shared" si="1"/>
        <v>4.1287290559436918E-3</v>
      </c>
      <c r="E86" s="4">
        <v>-2.8237772305438778E-3</v>
      </c>
      <c r="F86">
        <v>84</v>
      </c>
    </row>
    <row r="87" spans="1:6" x14ac:dyDescent="0.25">
      <c r="A87" s="4">
        <f>IFERROR(Merged_data[[#This Row],[BTCUSD_Close]]/Merged_data!D86-1,"")</f>
        <v>-3.249857170062842E-2</v>
      </c>
      <c r="B87" s="4">
        <f>IFERROR(Merged_data[[#This Row],[XAUUSD_Close]]/Merged_data!C86-1, "")</f>
        <v>-1.0889157935191962E-2</v>
      </c>
      <c r="C87" s="4">
        <f>IFERROR(Merged_data[[#This Row],[AAPL_Close]]/Merged_data!B86-1,"")</f>
        <v>3.1783764351674959E-2</v>
      </c>
      <c r="D87" s="4">
        <f t="shared" si="1"/>
        <v>-4.5701053787628228E-3</v>
      </c>
      <c r="E87" s="4">
        <v>-2.6796007117923515E-3</v>
      </c>
      <c r="F87">
        <v>85</v>
      </c>
    </row>
    <row r="88" spans="1:6" x14ac:dyDescent="0.25">
      <c r="A88" s="4">
        <f>IFERROR(Merged_data[[#This Row],[BTCUSD_Close]]/Merged_data!D87-1,"")</f>
        <v>-4.0154713750036874E-3</v>
      </c>
      <c r="B88" s="4">
        <f>IFERROR(Merged_data[[#This Row],[XAUUSD_Close]]/Merged_data!C87-1, "")</f>
        <v>8.376718850900966E-3</v>
      </c>
      <c r="C88" s="4">
        <f>IFERROR(Merged_data[[#This Row],[AAPL_Close]]/Merged_data!B87-1,"")</f>
        <v>3.6540538657189536E-2</v>
      </c>
      <c r="D88" s="4">
        <f t="shared" si="1"/>
        <v>1.3108207725016141E-2</v>
      </c>
      <c r="E88" s="4">
        <v>-2.3265143857711832E-3</v>
      </c>
      <c r="F88">
        <v>86</v>
      </c>
    </row>
    <row r="89" spans="1:6" x14ac:dyDescent="0.25">
      <c r="A89" s="4">
        <f>IFERROR(Merged_data[[#This Row],[BTCUSD_Close]]/Merged_data!D88-1,"")</f>
        <v>2.2618800581033494E-2</v>
      </c>
      <c r="B89" s="4">
        <f>IFERROR(Merged_data[[#This Row],[XAUUSD_Close]]/Merged_data!C88-1, "")</f>
        <v>-1.5449240020406485E-3</v>
      </c>
      <c r="C89" s="4">
        <f>IFERROR(Merged_data[[#This Row],[AAPL_Close]]/Merged_data!B88-1,"")</f>
        <v>4.617685862906562E-3</v>
      </c>
      <c r="D89" s="4">
        <f t="shared" si="1"/>
        <v>7.5529763323657576E-3</v>
      </c>
      <c r="E89" s="4">
        <v>-2.3058695371833914E-3</v>
      </c>
      <c r="F89">
        <v>87</v>
      </c>
    </row>
    <row r="90" spans="1:6" x14ac:dyDescent="0.25">
      <c r="A90" s="4">
        <f>IFERROR(Merged_data[[#This Row],[BTCUSD_Close]]/Merged_data!D89-1,"")</f>
        <v>1.5760281385281294E-2</v>
      </c>
      <c r="B90" s="4">
        <f>IFERROR(Merged_data[[#This Row],[XAUUSD_Close]]/Merged_data!C89-1, "")</f>
        <v>1.2528898906371211E-2</v>
      </c>
      <c r="C90" s="4">
        <f>IFERROR(Merged_data[[#This Row],[AAPL_Close]]/Merged_data!B89-1,"")</f>
        <v>-7.3944884293821733E-3</v>
      </c>
      <c r="D90" s="4">
        <f t="shared" si="1"/>
        <v>7.5212974493182212E-3</v>
      </c>
      <c r="E90" s="4">
        <v>-2.2705879155338064E-3</v>
      </c>
      <c r="F90">
        <v>88</v>
      </c>
    </row>
    <row r="91" spans="1:6" x14ac:dyDescent="0.25">
      <c r="A91" s="4">
        <f>IFERROR(Merged_data[[#This Row],[BTCUSD_Close]]/Merged_data!D90-1,"")</f>
        <v>-3.3504884939925206E-2</v>
      </c>
      <c r="B91" s="4">
        <f>IFERROR(Merged_data[[#This Row],[XAUUSD_Close]]/Merged_data!C90-1, "")</f>
        <v>2.5356140140542216E-3</v>
      </c>
      <c r="C91" s="4">
        <f>IFERROR(Merged_data[[#This Row],[AAPL_Close]]/Merged_data!B90-1,"")</f>
        <v>-6.6911334055256289E-3</v>
      </c>
      <c r="D91" s="4">
        <f t="shared" si="1"/>
        <v>-1.1044559898013562E-2</v>
      </c>
      <c r="E91" s="4">
        <v>-2.1297048073113277E-3</v>
      </c>
      <c r="F91">
        <v>89</v>
      </c>
    </row>
    <row r="92" spans="1:6" x14ac:dyDescent="0.25">
      <c r="A92" s="4">
        <f>IFERROR(Merged_data[[#This Row],[BTCUSD_Close]]/Merged_data!D91-1,"")</f>
        <v>1.1614516176658984E-3</v>
      </c>
      <c r="B92" s="4">
        <f>IFERROR(Merged_data[[#This Row],[XAUUSD_Close]]/Merged_data!C91-1, "")</f>
        <v>4.8977610235321212E-3</v>
      </c>
      <c r="C92" s="4">
        <f>IFERROR(Merged_data[[#This Row],[AAPL_Close]]/Merged_data!B91-1,"")</f>
        <v>-3.3854950984343102E-2</v>
      </c>
      <c r="D92" s="4">
        <f t="shared" si="1"/>
        <v>-7.8489454005903122E-3</v>
      </c>
      <c r="E92" s="4">
        <v>-2.1176133942613527E-3</v>
      </c>
      <c r="F92">
        <v>90</v>
      </c>
    </row>
    <row r="93" spans="1:6" x14ac:dyDescent="0.25">
      <c r="A93" s="4">
        <f>IFERROR(Merged_data[[#This Row],[BTCUSD_Close]]/Merged_data!D92-1,"")</f>
        <v>-3.9585115273066851E-2</v>
      </c>
      <c r="B93" s="4">
        <f>IFERROR(Merged_data[[#This Row],[XAUUSD_Close]]/Merged_data!C92-1, "")</f>
        <v>9.7975133214920351E-3</v>
      </c>
      <c r="C93" s="4">
        <f>IFERROR(Merged_data[[#This Row],[AAPL_Close]]/Merged_data!B92-1,"")</f>
        <v>2.1004566210045761E-2</v>
      </c>
      <c r="D93" s="4">
        <f t="shared" si="1"/>
        <v>-1.6551593903095128E-3</v>
      </c>
      <c r="E93" s="4">
        <v>-2.0582025239424444E-3</v>
      </c>
      <c r="F93">
        <v>91</v>
      </c>
    </row>
    <row r="94" spans="1:6" x14ac:dyDescent="0.25">
      <c r="A94" s="4">
        <f>IFERROR(Merged_data[[#This Row],[BTCUSD_Close]]/Merged_data!D93-1,"")</f>
        <v>-1.2139594589337999E-2</v>
      </c>
      <c r="B94" s="4">
        <f>IFERROR(Merged_data[[#This Row],[XAUUSD_Close]]/Merged_data!C93-1, "")</f>
        <v>8.4746955230812215E-3</v>
      </c>
      <c r="C94" s="4">
        <f>IFERROR(Merged_data[[#This Row],[AAPL_Close]]/Merged_data!B93-1,"")</f>
        <v>-1.414786018990033E-3</v>
      </c>
      <c r="D94" s="4">
        <f t="shared" si="1"/>
        <v>-6.7643597326592052E-4</v>
      </c>
      <c r="E94" s="4">
        <v>-1.9385496325003857E-3</v>
      </c>
      <c r="F94">
        <v>92</v>
      </c>
    </row>
    <row r="95" spans="1:6" x14ac:dyDescent="0.25">
      <c r="A95" s="4">
        <f>IFERROR(Merged_data[[#This Row],[BTCUSD_Close]]/Merged_data!D94-1,"")</f>
        <v>4.5853639328226059E-3</v>
      </c>
      <c r="B95" s="4">
        <f>IFERROR(Merged_data[[#This Row],[XAUUSD_Close]]/Merged_data!C94-1, "")</f>
        <v>-3.7098794071170893E-3</v>
      </c>
      <c r="C95" s="4">
        <f>IFERROR(Merged_data[[#This Row],[AAPL_Close]]/Merged_data!B94-1,"")</f>
        <v>3.2254591649978348E-3</v>
      </c>
      <c r="D95" s="4">
        <f t="shared" si="1"/>
        <v>8.5929516649929617E-4</v>
      </c>
      <c r="E95" s="4">
        <v>-1.6551593903095128E-3</v>
      </c>
      <c r="F95">
        <v>93</v>
      </c>
    </row>
    <row r="96" spans="1:6" x14ac:dyDescent="0.25">
      <c r="A96" s="4">
        <f>IFERROR(Merged_data[[#This Row],[BTCUSD_Close]]/Merged_data!D95-1,"")</f>
        <v>-1.0580204074054134E-2</v>
      </c>
      <c r="B96" s="4">
        <f>IFERROR(Merged_data[[#This Row],[XAUUSD_Close]]/Merged_data!C95-1, "")</f>
        <v>1.6176272349603948E-3</v>
      </c>
      <c r="C96" s="4">
        <f>IFERROR(Merged_data[[#This Row],[AAPL_Close]]/Merged_data!B95-1,"")</f>
        <v>-2.3969368657818402E-2</v>
      </c>
      <c r="D96" s="4">
        <f t="shared" si="1"/>
        <v>-9.7178209255776027E-3</v>
      </c>
      <c r="E96" s="4">
        <v>-1.616867887660045E-3</v>
      </c>
      <c r="F96">
        <v>94</v>
      </c>
    </row>
    <row r="97" spans="1:6" x14ac:dyDescent="0.25">
      <c r="A97" s="4">
        <f>IFERROR(Merged_data[[#This Row],[BTCUSD_Close]]/Merged_data!D96-1,"")</f>
        <v>1.5725686643487391E-2</v>
      </c>
      <c r="B97" s="4">
        <f>IFERROR(Merged_data[[#This Row],[XAUUSD_Close]]/Merged_data!C96-1, "")</f>
        <v>1.6566136077227123E-2</v>
      </c>
      <c r="C97" s="4">
        <f>IFERROR(Merged_data[[#This Row],[AAPL_Close]]/Merged_data!B96-1,"")</f>
        <v>1.1874395285424999E-3</v>
      </c>
      <c r="D97" s="4">
        <f t="shared" si="1"/>
        <v>1.1700392282499817E-2</v>
      </c>
      <c r="E97" s="4">
        <v>-1.5935116344553692E-3</v>
      </c>
      <c r="F97">
        <v>95</v>
      </c>
    </row>
    <row r="98" spans="1:6" x14ac:dyDescent="0.25">
      <c r="A98" s="4">
        <f>IFERROR(Merged_data[[#This Row],[BTCUSD_Close]]/Merged_data!D97-1,"")</f>
        <v>-1.9404092667500761E-2</v>
      </c>
      <c r="B98" s="4">
        <f>IFERROR(Merged_data[[#This Row],[XAUUSD_Close]]/Merged_data!C97-1, "")</f>
        <v>-3.5986375726648756E-3</v>
      </c>
      <c r="C98" s="4">
        <f>IFERROR(Merged_data[[#This Row],[AAPL_Close]]/Merged_data!B97-1,"")</f>
        <v>2.1831759279595797E-2</v>
      </c>
      <c r="D98" s="4">
        <f t="shared" si="1"/>
        <v>-7.1115504543743917E-4</v>
      </c>
      <c r="E98" s="4">
        <v>-1.5637475247486821E-3</v>
      </c>
      <c r="F98">
        <v>96</v>
      </c>
    </row>
    <row r="99" spans="1:6" x14ac:dyDescent="0.25">
      <c r="A99" s="4">
        <f>IFERROR(Merged_data[[#This Row],[BTCUSD_Close]]/Merged_data!D98-1,"")</f>
        <v>2.3867092887183583E-2</v>
      </c>
      <c r="B99" s="4">
        <f>IFERROR(Merged_data[[#This Row],[XAUUSD_Close]]/Merged_data!C98-1, "")</f>
        <v>2.184581616383241E-3</v>
      </c>
      <c r="C99" s="4">
        <f>IFERROR(Merged_data[[#This Row],[AAPL_Close]]/Merged_data!B98-1,"")</f>
        <v>1.8270140142722102E-2</v>
      </c>
      <c r="D99" s="4">
        <f t="shared" si="1"/>
        <v>1.3515002555525001E-2</v>
      </c>
      <c r="E99" s="4">
        <v>-1.5335122906307121E-3</v>
      </c>
      <c r="F99">
        <v>97</v>
      </c>
    </row>
    <row r="100" spans="1:6" x14ac:dyDescent="0.25">
      <c r="A100" s="4">
        <f>IFERROR(Merged_data[[#This Row],[BTCUSD_Close]]/Merged_data!D99-1,"")</f>
        <v>-1.4897114629678243E-2</v>
      </c>
      <c r="B100" s="4">
        <f>IFERROR(Merged_data[[#This Row],[XAUUSD_Close]]/Merged_data!C99-1, "")</f>
        <v>8.343922504485235E-3</v>
      </c>
      <c r="C100" s="4">
        <f>IFERROR(Merged_data[[#This Row],[AAPL_Close]]/Merged_data!B99-1,"")</f>
        <v>1.9673238485245159E-2</v>
      </c>
      <c r="D100" s="4">
        <f t="shared" si="1"/>
        <v>4.7704061584641702E-3</v>
      </c>
      <c r="E100" s="4">
        <v>-1.2649575725644626E-3</v>
      </c>
      <c r="F100">
        <v>98</v>
      </c>
    </row>
    <row r="101" spans="1:6" x14ac:dyDescent="0.25">
      <c r="A101" s="4">
        <f>IFERROR(Merged_data[[#This Row],[BTCUSD_Close]]/Merged_data!D100-1,"")</f>
        <v>8.2295216707277685E-3</v>
      </c>
      <c r="B101" s="4">
        <f>IFERROR(Merged_data[[#This Row],[XAUUSD_Close]]/Merged_data!C100-1, "")</f>
        <v>-1.467825991926619E-2</v>
      </c>
      <c r="C101" s="4">
        <f>IFERROR(Merged_data[[#This Row],[AAPL_Close]]/Merged_data!B100-1,"")</f>
        <v>1.2710636359872352E-2</v>
      </c>
      <c r="D101" s="4">
        <f t="shared" si="1"/>
        <v>4.107434414735594E-4</v>
      </c>
      <c r="E101" s="4">
        <v>-1.1851783450492763E-3</v>
      </c>
      <c r="F101">
        <v>99</v>
      </c>
    </row>
    <row r="102" spans="1:6" x14ac:dyDescent="0.25">
      <c r="A102" s="4">
        <f>IFERROR(Merged_data[[#This Row],[BTCUSD_Close]]/Merged_data!D101-1,"")</f>
        <v>-1.9415686944563859E-2</v>
      </c>
      <c r="B102" s="4">
        <f>IFERROR(Merged_data[[#This Row],[XAUUSD_Close]]/Merged_data!C101-1, "")</f>
        <v>1.7375119577423881E-2</v>
      </c>
      <c r="C102" s="4">
        <f>IFERROR(Merged_data[[#This Row],[AAPL_Close]]/Merged_data!B101-1,"")</f>
        <v>-5.3147996729352442E-4</v>
      </c>
      <c r="D102" s="4">
        <f t="shared" si="1"/>
        <v>9.6589775741233767E-4</v>
      </c>
      <c r="E102" s="4">
        <v>-1.1659455018205988E-3</v>
      </c>
      <c r="F102">
        <v>100</v>
      </c>
    </row>
    <row r="103" spans="1:6" x14ac:dyDescent="0.25">
      <c r="A103" s="4">
        <f>IFERROR(Merged_data[[#This Row],[BTCUSD_Close]]/Merged_data!D102-1,"")</f>
        <v>1.3233319792457232E-2</v>
      </c>
      <c r="B103" s="4">
        <f>IFERROR(Merged_data[[#This Row],[XAUUSD_Close]]/Merged_data!C102-1, "")</f>
        <v>-8.0060232549417076E-4</v>
      </c>
      <c r="C103" s="4">
        <f>IFERROR(Merged_data[[#This Row],[AAPL_Close]]/Merged_data!B102-1,"")</f>
        <v>1.636192579866691E-3</v>
      </c>
      <c r="D103" s="4">
        <f t="shared" si="1"/>
        <v>4.1406127814995084E-3</v>
      </c>
      <c r="E103" s="4">
        <v>-1.0708438438422844E-3</v>
      </c>
      <c r="F103">
        <v>101</v>
      </c>
    </row>
    <row r="104" spans="1:6" x14ac:dyDescent="0.25">
      <c r="A104" s="4">
        <f>IFERROR(Merged_data[[#This Row],[BTCUSD_Close]]/Merged_data!D103-1,"")</f>
        <v>1.6803449368990142E-2</v>
      </c>
      <c r="B104" s="4">
        <f>IFERROR(Merged_data[[#This Row],[XAUUSD_Close]]/Merged_data!C103-1, "")</f>
        <v>2.2963306443364306E-3</v>
      </c>
      <c r="C104" s="4">
        <f>IFERROR(Merged_data[[#This Row],[AAPL_Close]]/Merged_data!B103-1,"")</f>
        <v>3.9204475844325515E-3</v>
      </c>
      <c r="D104" s="4">
        <f t="shared" si="1"/>
        <v>7.13570134376138E-3</v>
      </c>
      <c r="E104" s="4">
        <v>-8.215772256441764E-4</v>
      </c>
      <c r="F104">
        <v>102</v>
      </c>
    </row>
    <row r="105" spans="1:6" x14ac:dyDescent="0.25">
      <c r="A105" s="4">
        <f>IFERROR(Merged_data[[#This Row],[BTCUSD_Close]]/Merged_data!D104-1,"")</f>
        <v>-3.062665435894929E-2</v>
      </c>
      <c r="B105" s="4">
        <f>IFERROR(Merged_data[[#This Row],[XAUUSD_Close]]/Merged_data!C104-1, "")</f>
        <v>-1.6175257468937776E-3</v>
      </c>
      <c r="C105" s="4">
        <f>IFERROR(Merged_data[[#This Row],[AAPL_Close]]/Merged_data!B104-1,"")</f>
        <v>-1.1389984948948495E-3</v>
      </c>
      <c r="D105" s="4">
        <f t="shared" si="1"/>
        <v>-1.0176706154910753E-2</v>
      </c>
      <c r="E105" s="4">
        <v>-7.1115504543743917E-4</v>
      </c>
      <c r="F105">
        <v>103</v>
      </c>
    </row>
    <row r="106" spans="1:6" x14ac:dyDescent="0.25">
      <c r="A106" s="4">
        <f>IFERROR(Merged_data[[#This Row],[BTCUSD_Close]]/Merged_data!D105-1,"")</f>
        <v>-2.8443261673382736E-2</v>
      </c>
      <c r="B106" s="4">
        <f>IFERROR(Merged_data[[#This Row],[XAUUSD_Close]]/Merged_data!C105-1, "")</f>
        <v>6.0785302495469651E-3</v>
      </c>
      <c r="C106" s="4">
        <f>IFERROR(Merged_data[[#This Row],[AAPL_Close]]/Merged_data!B105-1,"")</f>
        <v>6.605579311748988E-3</v>
      </c>
      <c r="D106" s="4">
        <f t="shared" si="1"/>
        <v>-4.1198926086713382E-3</v>
      </c>
      <c r="E106" s="4">
        <v>-6.7722998766391821E-4</v>
      </c>
      <c r="F106">
        <v>104</v>
      </c>
    </row>
    <row r="107" spans="1:6" x14ac:dyDescent="0.25">
      <c r="A107" s="4">
        <f>IFERROR(Merged_data[[#This Row],[BTCUSD_Close]]/Merged_data!D106-1,"")</f>
        <v>-4.0224973387452789E-2</v>
      </c>
      <c r="B107" s="4">
        <f>IFERROR(Merged_data[[#This Row],[XAUUSD_Close]]/Merged_data!C106-1, "")</f>
        <v>-1.2789728931576039E-2</v>
      </c>
      <c r="C107" s="4">
        <f>IFERROR(Merged_data[[#This Row],[AAPL_Close]]/Merged_data!B106-1,"")</f>
        <v>-5.340410726134559E-4</v>
      </c>
      <c r="D107" s="4">
        <f t="shared" si="1"/>
        <v>-1.7343595910650288E-2</v>
      </c>
      <c r="E107" s="4">
        <v>-6.7643597326592052E-4</v>
      </c>
      <c r="F107">
        <v>105</v>
      </c>
    </row>
    <row r="108" spans="1:6" x14ac:dyDescent="0.25">
      <c r="A108" s="4">
        <f>IFERROR(Merged_data[[#This Row],[BTCUSD_Close]]/Merged_data!D107-1,"")</f>
        <v>-5.0717262196613433E-2</v>
      </c>
      <c r="B108" s="4">
        <f>IFERROR(Merged_data[[#This Row],[XAUUSD_Close]]/Merged_data!C107-1, "")</f>
        <v>4.7512945991345923E-4</v>
      </c>
      <c r="C108" s="4">
        <f>IFERROR(Merged_data[[#This Row],[AAPL_Close]]/Merged_data!B107-1,"")</f>
        <v>-2.7040155440414382E-2</v>
      </c>
      <c r="D108" s="4">
        <f t="shared" si="1"/>
        <v>-2.313717350714296E-2</v>
      </c>
      <c r="E108" s="4">
        <v>-5.2569593465975287E-4</v>
      </c>
      <c r="F108">
        <v>106</v>
      </c>
    </row>
    <row r="109" spans="1:6" x14ac:dyDescent="0.25">
      <c r="A109" s="4">
        <f>IFERROR(Merged_data[[#This Row],[BTCUSD_Close]]/Merged_data!D108-1,"")</f>
        <v>4.5690022643158912E-3</v>
      </c>
      <c r="B109" s="4">
        <f>IFERROR(Merged_data[[#This Row],[XAUUSD_Close]]/Merged_data!C108-1, "")</f>
        <v>-1.347903908269843E-2</v>
      </c>
      <c r="C109" s="4">
        <f>IFERROR(Merged_data[[#This Row],[AAPL_Close]]/Merged_data!B108-1,"")</f>
        <v>-1.273090364453322E-2</v>
      </c>
      <c r="D109" s="4">
        <f t="shared" si="1"/>
        <v>-7.840186047144572E-3</v>
      </c>
      <c r="E109" s="4">
        <v>-4.6824164877518087E-4</v>
      </c>
      <c r="F109">
        <v>107</v>
      </c>
    </row>
    <row r="110" spans="1:6" x14ac:dyDescent="0.25">
      <c r="A110" s="4">
        <f>IFERROR(Merged_data[[#This Row],[BTCUSD_Close]]/Merged_data!D109-1,"")</f>
        <v>-5.6285422170214705E-3</v>
      </c>
      <c r="B110" s="4">
        <f>IFERROR(Merged_data[[#This Row],[XAUUSD_Close]]/Merged_data!C109-1, "")</f>
        <v>-7.6901152909035764E-3</v>
      </c>
      <c r="C110" s="4">
        <f>IFERROR(Merged_data[[#This Row],[AAPL_Close]]/Merged_data!B109-1,"")</f>
        <v>1.913190054782965E-2</v>
      </c>
      <c r="D110" s="4">
        <f t="shared" si="1"/>
        <v>9.7496138288102364E-4</v>
      </c>
      <c r="E110" s="4">
        <v>-3.9926801523807527E-4</v>
      </c>
      <c r="F110">
        <v>108</v>
      </c>
    </row>
    <row r="111" spans="1:6" x14ac:dyDescent="0.25">
      <c r="A111" s="4">
        <f>IFERROR(Merged_data[[#This Row],[BTCUSD_Close]]/Merged_data!D110-1,"")</f>
        <v>2.9080582871637617E-2</v>
      </c>
      <c r="B111" s="4">
        <f>IFERROR(Merged_data[[#This Row],[XAUUSD_Close]]/Merged_data!C110-1, "")</f>
        <v>1.3266455220678486E-2</v>
      </c>
      <c r="C111" s="4">
        <f>IFERROR(Merged_data[[#This Row],[AAPL_Close]]/Merged_data!B110-1,"")</f>
        <v>-1.5754217664571635E-2</v>
      </c>
      <c r="D111" s="4">
        <f t="shared" si="1"/>
        <v>9.3044916503911869E-3</v>
      </c>
      <c r="E111" s="4">
        <v>-1.5678451370441081E-4</v>
      </c>
      <c r="F111">
        <v>109</v>
      </c>
    </row>
    <row r="112" spans="1:6" x14ac:dyDescent="0.25">
      <c r="A112" s="4">
        <f>IFERROR(Merged_data[[#This Row],[BTCUSD_Close]]/Merged_data!D111-1,"")</f>
        <v>1.0188877132837559E-2</v>
      </c>
      <c r="B112" s="4">
        <f>IFERROR(Merged_data[[#This Row],[XAUUSD_Close]]/Merged_data!C111-1, "")</f>
        <v>8.7008524553893185E-3</v>
      </c>
      <c r="C112" s="4">
        <f>IFERROR(Merged_data[[#This Row],[AAPL_Close]]/Merged_data!B111-1,"")</f>
        <v>-8.8224173423517849E-3</v>
      </c>
      <c r="D112" s="4">
        <f t="shared" si="1"/>
        <v>3.8902789193014601E-3</v>
      </c>
      <c r="E112" s="4">
        <v>-4.9413907871565139E-5</v>
      </c>
      <c r="F112">
        <v>110</v>
      </c>
    </row>
    <row r="113" spans="1:6" x14ac:dyDescent="0.25">
      <c r="A113" s="4">
        <f>IFERROR(Merged_data[[#This Row],[BTCUSD_Close]]/Merged_data!D112-1,"")</f>
        <v>3.4188268735800165E-2</v>
      </c>
      <c r="B113" s="4">
        <f>IFERROR(Merged_data[[#This Row],[XAUUSD_Close]]/Merged_data!C112-1, "")</f>
        <v>4.0438795198083355E-4</v>
      </c>
      <c r="C113" s="4">
        <f>IFERROR(Merged_data[[#This Row],[AAPL_Close]]/Merged_data!B112-1,"")</f>
        <v>-8.053236129360597E-4</v>
      </c>
      <c r="D113" s="4">
        <f t="shared" si="1"/>
        <v>1.0176638717651565E-2</v>
      </c>
      <c r="E113" s="4">
        <v>4.5227284828264279E-5</v>
      </c>
      <c r="F113">
        <v>111</v>
      </c>
    </row>
    <row r="114" spans="1:6" x14ac:dyDescent="0.25">
      <c r="A114" s="4">
        <f>IFERROR(Merged_data[[#This Row],[BTCUSD_Close]]/Merged_data!D113-1,"")</f>
        <v>-1.6517979057324439E-3</v>
      </c>
      <c r="B114" s="4">
        <f>IFERROR(Merged_data[[#This Row],[XAUUSD_Close]]/Merged_data!C113-1, "")</f>
        <v>-2.7507819003347311E-3</v>
      </c>
      <c r="C114" s="4">
        <f>IFERROR(Merged_data[[#This Row],[AAPL_Close]]/Merged_data!B113-1,"")</f>
        <v>-1.7392042080257575E-3</v>
      </c>
      <c r="D114" s="4">
        <f t="shared" si="1"/>
        <v>-2.1176133942613527E-3</v>
      </c>
      <c r="E114" s="4">
        <v>1.2361217201385389E-4</v>
      </c>
      <c r="F114">
        <v>112</v>
      </c>
    </row>
    <row r="115" spans="1:6" x14ac:dyDescent="0.25">
      <c r="A115" s="4">
        <f>IFERROR(Merged_data[[#This Row],[BTCUSD_Close]]/Merged_data!D114-1,"")</f>
        <v>-2.8715080705445817E-2</v>
      </c>
      <c r="B115" s="4">
        <f>IFERROR(Merged_data[[#This Row],[XAUUSD_Close]]/Merged_data!C114-1, "")</f>
        <v>-6.1144431391124687E-4</v>
      </c>
      <c r="C115" s="4">
        <f>IFERROR(Merged_data[[#This Row],[AAPL_Close]]/Merged_data!B114-1,"")</f>
        <v>1.589257638210162E-2</v>
      </c>
      <c r="D115" s="4">
        <f t="shared" si="1"/>
        <v>-4.0913290225677579E-3</v>
      </c>
      <c r="E115" s="4">
        <v>2.0651790201211564E-4</v>
      </c>
      <c r="F115">
        <v>113</v>
      </c>
    </row>
    <row r="116" spans="1:6" x14ac:dyDescent="0.25">
      <c r="A116" s="4">
        <f>IFERROR(Merged_data[[#This Row],[BTCUSD_Close]]/Merged_data!D115-1,"")</f>
        <v>-9.4080584142678947E-2</v>
      </c>
      <c r="B116" s="4">
        <f>IFERROR(Merged_data[[#This Row],[XAUUSD_Close]]/Merged_data!C115-1, "")</f>
        <v>-8.3798498638876229E-3</v>
      </c>
      <c r="C116" s="4">
        <f>IFERROR(Merged_data[[#This Row],[AAPL_Close]]/Merged_data!B115-1,"")</f>
        <v>-4.8479524825364995E-2</v>
      </c>
      <c r="D116" s="4">
        <f t="shared" si="1"/>
        <v>-4.6119972635968232E-2</v>
      </c>
      <c r="E116" s="4">
        <v>2.8865225473920816E-4</v>
      </c>
      <c r="F116">
        <v>114</v>
      </c>
    </row>
    <row r="117" spans="1:6" x14ac:dyDescent="0.25">
      <c r="A117" s="4">
        <f>IFERROR(Merged_data[[#This Row],[BTCUSD_Close]]/Merged_data!D116-1,"")</f>
        <v>4.6044657679416678E-2</v>
      </c>
      <c r="B117" s="4">
        <f>IFERROR(Merged_data[[#This Row],[XAUUSD_Close]]/Merged_data!C116-1, "")</f>
        <v>1.1275641425590566E-2</v>
      </c>
      <c r="C117" s="4">
        <f>IFERROR(Merged_data[[#This Row],[AAPL_Close]]/Merged_data!B116-1,"")</f>
        <v>-2.9189379286091E-2</v>
      </c>
      <c r="D117" s="4">
        <f t="shared" si="1"/>
        <v>9.5668400882339289E-3</v>
      </c>
      <c r="E117" s="4">
        <v>3.2767646278812889E-4</v>
      </c>
      <c r="F117">
        <v>115</v>
      </c>
    </row>
    <row r="118" spans="1:6" x14ac:dyDescent="0.25">
      <c r="A118" s="4">
        <f>IFERROR(Merged_data[[#This Row],[BTCUSD_Close]]/Merged_data!D117-1,"")</f>
        <v>6.2891265610016678E-3</v>
      </c>
      <c r="B118" s="4">
        <f>IFERROR(Merged_data[[#This Row],[XAUUSD_Close]]/Merged_data!C117-1, "")</f>
        <v>7.0779534603135907E-3</v>
      </c>
      <c r="C118" s="4">
        <f>IFERROR(Merged_data[[#This Row],[AAPL_Close]]/Merged_data!B117-1,"")</f>
        <v>-1.7478717623618967E-2</v>
      </c>
      <c r="D118" s="4">
        <f t="shared" si="1"/>
        <v>-5.2569593465975287E-4</v>
      </c>
      <c r="E118" s="4">
        <v>4.107434414735594E-4</v>
      </c>
      <c r="F118">
        <v>116</v>
      </c>
    </row>
    <row r="119" spans="1:6" x14ac:dyDescent="0.25">
      <c r="A119" s="4">
        <f>IFERROR(Merged_data[[#This Row],[BTCUSD_Close]]/Merged_data!D118-1,"")</f>
        <v>-2.716705087858573E-2</v>
      </c>
      <c r="B119" s="4">
        <f>IFERROR(Merged_data[[#This Row],[XAUUSD_Close]]/Merged_data!C118-1, "")</f>
        <v>1.6733261633130825E-2</v>
      </c>
      <c r="C119" s="4">
        <f>IFERROR(Merged_data[[#This Row],[AAPL_Close]]/Merged_data!B118-1,"")</f>
        <v>-3.364365379297618E-2</v>
      </c>
      <c r="D119" s="4">
        <f t="shared" si="1"/>
        <v>-1.1549906748216241E-2</v>
      </c>
      <c r="E119" s="4">
        <v>4.4082059798185021E-4</v>
      </c>
      <c r="F119">
        <v>117</v>
      </c>
    </row>
    <row r="120" spans="1:6" x14ac:dyDescent="0.25">
      <c r="A120" s="4">
        <f>IFERROR(Merged_data[[#This Row],[BTCUSD_Close]]/Merged_data!D119-1,"")</f>
        <v>3.4230841556838865E-2</v>
      </c>
      <c r="B120" s="4">
        <f>IFERROR(Merged_data[[#This Row],[XAUUSD_Close]]/Merged_data!C119-1, "")</f>
        <v>-7.6322462403644042E-4</v>
      </c>
      <c r="C120" s="4">
        <f>IFERROR(Merged_data[[#This Row],[AAPL_Close]]/Merged_data!B119-1,"")</f>
        <v>1.8170545593285015E-2</v>
      </c>
      <c r="D120" s="4">
        <f t="shared" si="1"/>
        <v>1.5415126295422587E-2</v>
      </c>
      <c r="E120" s="4">
        <v>5.5301983416823457E-4</v>
      </c>
      <c r="F120">
        <v>118</v>
      </c>
    </row>
    <row r="121" spans="1:6" x14ac:dyDescent="0.25">
      <c r="A121" s="4">
        <f>IFERROR(Merged_data[[#This Row],[BTCUSD_Close]]/Merged_data!D120-1,"")</f>
        <v>-1.0921311888423268E-3</v>
      </c>
      <c r="B121" s="4">
        <f>IFERROR(Merged_data[[#This Row],[XAUUSD_Close]]/Merged_data!C120-1, "")</f>
        <v>5.1054506715977332E-3</v>
      </c>
      <c r="C121" s="4">
        <f>IFERROR(Merged_data[[#This Row],[AAPL_Close]]/Merged_data!B120-1,"")</f>
        <v>2.3888706730994524E-3</v>
      </c>
      <c r="D121" s="4">
        <f t="shared" si="1"/>
        <v>2.431202113916231E-3</v>
      </c>
      <c r="E121" s="4">
        <v>5.5642299353465645E-4</v>
      </c>
      <c r="F121">
        <v>119</v>
      </c>
    </row>
    <row r="122" spans="1:6" x14ac:dyDescent="0.25">
      <c r="A122" s="4">
        <f>IFERROR(Merged_data[[#This Row],[BTCUSD_Close]]/Merged_data!D121-1,"")</f>
        <v>-2.0049848017083982E-2</v>
      </c>
      <c r="B122" s="4">
        <f>IFERROR(Merged_data[[#This Row],[XAUUSD_Close]]/Merged_data!C121-1, "")</f>
        <v>1.1420581711404143E-2</v>
      </c>
      <c r="C122" s="4">
        <f>IFERROR(Merged_data[[#This Row],[AAPL_Close]]/Merged_data!B121-1,"")</f>
        <v>-6.1214953271028216E-3</v>
      </c>
      <c r="D122" s="4">
        <f t="shared" si="1"/>
        <v>-3.2831703186943827E-3</v>
      </c>
      <c r="E122" s="4">
        <v>6.8443532601540884E-4</v>
      </c>
      <c r="F122">
        <v>120</v>
      </c>
    </row>
    <row r="123" spans="1:6" x14ac:dyDescent="0.25">
      <c r="A123" s="4">
        <f>IFERROR(Merged_data[[#This Row],[BTCUSD_Close]]/Merged_data!D122-1,"")</f>
        <v>4.5874600280198408E-2</v>
      </c>
      <c r="B123" s="4">
        <f>IFERROR(Merged_data[[#This Row],[XAUUSD_Close]]/Merged_data!C122-1, "")</f>
        <v>5.1605674646981736E-3</v>
      </c>
      <c r="C123" s="4">
        <f>IFERROR(Merged_data[[#This Row],[AAPL_Close]]/Merged_data!B122-1,"")</f>
        <v>1.1989280173021921E-2</v>
      </c>
      <c r="D123" s="4">
        <f t="shared" si="1"/>
        <v>1.9423391121845365E-2</v>
      </c>
      <c r="E123" s="4">
        <v>8.5929516649929617E-4</v>
      </c>
      <c r="F123">
        <v>121</v>
      </c>
    </row>
    <row r="124" spans="1:6" x14ac:dyDescent="0.25">
      <c r="A124" s="4">
        <f>IFERROR(Merged_data[[#This Row],[BTCUSD_Close]]/Merged_data!D123-1,"")</f>
        <v>-2.3865655858635426E-2</v>
      </c>
      <c r="B124" s="4">
        <f>IFERROR(Merged_data[[#This Row],[XAUUSD_Close]]/Merged_data!C123-1, "")</f>
        <v>-1.4425236295205757E-3</v>
      </c>
      <c r="C124" s="4">
        <f>IFERROR(Merged_data[[#This Row],[AAPL_Close]]/Merged_data!B123-1,"")</f>
        <v>-5.2964133060769969E-3</v>
      </c>
      <c r="D124" s="4">
        <f t="shared" si="1"/>
        <v>-9.3256302012219572E-3</v>
      </c>
      <c r="E124" s="4">
        <v>9.0716863083886105E-4</v>
      </c>
      <c r="F124">
        <v>122</v>
      </c>
    </row>
    <row r="125" spans="1:6" x14ac:dyDescent="0.25">
      <c r="A125" s="4">
        <f>IFERROR(Merged_data[[#This Row],[BTCUSD_Close]]/Merged_data!D124-1,"")</f>
        <v>9.263564462635987E-4</v>
      </c>
      <c r="B125" s="4">
        <f>IFERROR(Merged_data[[#This Row],[XAUUSD_Close]]/Merged_data!C124-1, "")</f>
        <v>-7.2131879532866261E-3</v>
      </c>
      <c r="C125" s="4">
        <f>IFERROR(Merged_data[[#This Row],[AAPL_Close]]/Merged_data!B124-1,"")</f>
        <v>1.9476879962634364E-2</v>
      </c>
      <c r="D125" s="4">
        <f t="shared" si="1"/>
        <v>3.2356957413547383E-3</v>
      </c>
      <c r="E125" s="4">
        <v>9.6589775741233767E-4</v>
      </c>
      <c r="F125">
        <v>123</v>
      </c>
    </row>
    <row r="126" spans="1:6" x14ac:dyDescent="0.25">
      <c r="A126" s="4">
        <f>IFERROR(Merged_data[[#This Row],[BTCUSD_Close]]/Merged_data!D125-1,"")</f>
        <v>3.8804430990319716E-2</v>
      </c>
      <c r="B126" s="4">
        <f>IFERROR(Merged_data[[#This Row],[XAUUSD_Close]]/Merged_data!C125-1, "")</f>
        <v>-4.061061431821833E-3</v>
      </c>
      <c r="C126" s="4">
        <f>IFERROR(Merged_data[[#This Row],[AAPL_Close]]/Merged_data!B125-1,"")</f>
        <v>1.1270444861868123E-2</v>
      </c>
      <c r="D126" s="4">
        <f t="shared" si="1"/>
        <v>1.3398038182927619E-2</v>
      </c>
      <c r="E126" s="4">
        <v>9.7496138288102364E-4</v>
      </c>
      <c r="F126">
        <v>124</v>
      </c>
    </row>
    <row r="127" spans="1:6" x14ac:dyDescent="0.25">
      <c r="A127" s="4">
        <f>IFERROR(Merged_data[[#This Row],[BTCUSD_Close]]/Merged_data!D126-1,"")</f>
        <v>6.3817377082941995E-4</v>
      </c>
      <c r="B127" s="4">
        <f>IFERROR(Merged_data[[#This Row],[XAUUSD_Close]]/Merged_data!C126-1, "")</f>
        <v>3.2740506581308004E-3</v>
      </c>
      <c r="C127" s="4">
        <f>IFERROR(Merged_data[[#This Row],[AAPL_Close]]/Merged_data!B126-1,"")</f>
        <v>1.3681873782449117E-2</v>
      </c>
      <c r="D127" s="4">
        <f t="shared" si="1"/>
        <v>5.6056345292358808E-3</v>
      </c>
      <c r="E127" s="4">
        <v>9.8711970759595086E-4</v>
      </c>
      <c r="F127">
        <v>125</v>
      </c>
    </row>
    <row r="128" spans="1:6" x14ac:dyDescent="0.25">
      <c r="A128" s="4">
        <f>IFERROR(Merged_data[[#This Row],[BTCUSD_Close]]/Merged_data!D127-1,"")</f>
        <v>-7.5286194978329002E-3</v>
      </c>
      <c r="B128" s="4">
        <f>IFERROR(Merged_data[[#This Row],[XAUUSD_Close]]/Merged_data!C127-1, "")</f>
        <v>-6.9503743273024998E-4</v>
      </c>
      <c r="C128" s="4">
        <f>IFERROR(Merged_data[[#This Row],[AAPL_Close]]/Merged_data!B127-1,"")</f>
        <v>-9.921787709497254E-3</v>
      </c>
      <c r="D128" s="4">
        <f t="shared" si="1"/>
        <v>-5.5131371352911459E-3</v>
      </c>
      <c r="E128" s="4">
        <v>1.0436733333989753E-3</v>
      </c>
      <c r="F128">
        <v>126</v>
      </c>
    </row>
    <row r="129" spans="1:6" x14ac:dyDescent="0.25">
      <c r="A129" s="4">
        <f>IFERROR(Merged_data[[#This Row],[BTCUSD_Close]]/Merged_data!D128-1,"")</f>
        <v>6.0022502680399104E-3</v>
      </c>
      <c r="B129" s="4">
        <f>IFERROR(Merged_data[[#This Row],[XAUUSD_Close]]/Merged_data!C128-1, "")</f>
        <v>1.189009445835465E-2</v>
      </c>
      <c r="C129" s="4">
        <f>IFERROR(Merged_data[[#This Row],[AAPL_Close]]/Merged_data!B128-1,"")</f>
        <v>1.047262221820966E-2</v>
      </c>
      <c r="D129" s="4">
        <f t="shared" si="1"/>
        <v>9.6984995292167305E-3</v>
      </c>
      <c r="E129" s="4">
        <v>1.171052445384912E-3</v>
      </c>
      <c r="F129">
        <v>127</v>
      </c>
    </row>
    <row r="130" spans="1:6" x14ac:dyDescent="0.25">
      <c r="A130" s="4">
        <f>IFERROR(Merged_data[[#This Row],[BTCUSD_Close]]/Merged_data!D129-1,"")</f>
        <v>-4.1135454860781295E-2</v>
      </c>
      <c r="B130" s="4">
        <f>IFERROR(Merged_data[[#This Row],[XAUUSD_Close]]/Merged_data!C129-1, "")</f>
        <v>9.8290794116300262E-3</v>
      </c>
      <c r="C130" s="4">
        <f>IFERROR(Merged_data[[#This Row],[AAPL_Close]]/Merged_data!B129-1,"")</f>
        <v>-2.6580299307571997E-2</v>
      </c>
      <c r="D130" s="4">
        <f t="shared" si="1"/>
        <v>-1.6383094485853976E-2</v>
      </c>
      <c r="E130" s="4">
        <v>1.1746299598374924E-3</v>
      </c>
      <c r="F130">
        <v>128</v>
      </c>
    </row>
    <row r="131" spans="1:6" x14ac:dyDescent="0.25">
      <c r="A131" s="4">
        <f>IFERROR(Merged_data[[#This Row],[BTCUSD_Close]]/Merged_data!D130-1,"")</f>
        <v>-1.4837294760505548E-2</v>
      </c>
      <c r="B131" s="4">
        <f>IFERROR(Merged_data[[#This Row],[XAUUSD_Close]]/Merged_data!C130-1, "")</f>
        <v>1.232477108824237E-2</v>
      </c>
      <c r="C131" s="4">
        <f>IFERROR(Merged_data[[#This Row],[AAPL_Close]]/Merged_data!B130-1,"")</f>
        <v>1.9412574575493391E-2</v>
      </c>
      <c r="D131" s="4">
        <f t="shared" si="1"/>
        <v>6.3024923797933008E-3</v>
      </c>
      <c r="E131" s="4">
        <v>1.2860951050127408E-3</v>
      </c>
      <c r="F131">
        <v>129</v>
      </c>
    </row>
    <row r="132" spans="1:6" x14ac:dyDescent="0.25">
      <c r="A132" s="4">
        <f>IFERROR(Merged_data[[#This Row],[BTCUSD_Close]]/Merged_data!D131-1,"")</f>
        <v>3.2204665344144567E-2</v>
      </c>
      <c r="B132" s="4">
        <f>IFERROR(Merged_data[[#This Row],[XAUUSD_Close]]/Merged_data!C131-1, "")</f>
        <v>-2.8543756153396327E-3</v>
      </c>
      <c r="C132" s="4">
        <f>IFERROR(Merged_data[[#This Row],[AAPL_Close]]/Merged_data!B131-1,"")</f>
        <v>4.7719803718542231E-3</v>
      </c>
      <c r="D132" s="4">
        <f t="shared" ref="D132:D195" si="2">SUMPRODUCT(A132:C132,$I$2:$K$2)</f>
        <v>9.9512434686637834E-3</v>
      </c>
      <c r="E132" s="4">
        <v>1.3447813348947965E-3</v>
      </c>
      <c r="F132">
        <v>130</v>
      </c>
    </row>
    <row r="133" spans="1:6" x14ac:dyDescent="0.25">
      <c r="A133" s="4">
        <f>IFERROR(Merged_data[[#This Row],[BTCUSD_Close]]/Merged_data!D132-1,"")</f>
        <v>-4.5106285059512974E-3</v>
      </c>
      <c r="B133" s="4">
        <f>IFERROR(Merged_data[[#This Row],[XAUUSD_Close]]/Merged_data!C132-1, "")</f>
        <v>6.8087825428018167E-3</v>
      </c>
      <c r="C133" s="4">
        <f>IFERROR(Merged_data[[#This Row],[AAPL_Close]]/Merged_data!B132-1,"")</f>
        <v>3.1363412339262542E-3</v>
      </c>
      <c r="D133" s="4">
        <f t="shared" si="2"/>
        <v>2.3112268355132137E-3</v>
      </c>
      <c r="E133" s="4">
        <v>1.4442238225644164E-3</v>
      </c>
      <c r="F133">
        <v>131</v>
      </c>
    </row>
    <row r="134" spans="1:6" x14ac:dyDescent="0.25">
      <c r="A134" s="4">
        <f>IFERROR(Merged_data[[#This Row],[BTCUSD_Close]]/Merged_data!D133-1,"")</f>
        <v>-2.4814723961109619E-2</v>
      </c>
      <c r="B134" s="4">
        <f>IFERROR(Merged_data[[#This Row],[XAUUSD_Close]]/Merged_data!C133-1, "")</f>
        <v>-6.643140869348918E-3</v>
      </c>
      <c r="C134" s="4">
        <f>IFERROR(Merged_data[[#This Row],[AAPL_Close]]/Merged_data!B133-1,"")</f>
        <v>-9.2456116843092517E-2</v>
      </c>
      <c r="D134" s="4">
        <f t="shared" si="2"/>
        <v>-3.7838508589000203E-2</v>
      </c>
      <c r="E134" s="4">
        <v>1.5132518584688674E-3</v>
      </c>
      <c r="F134">
        <v>132</v>
      </c>
    </row>
    <row r="135" spans="1:6" x14ac:dyDescent="0.25">
      <c r="A135" s="4">
        <f>IFERROR(Merged_data[[#This Row],[BTCUSD_Close]]/Merged_data!D134-1,"")</f>
        <v>1.6063941331482257E-2</v>
      </c>
      <c r="B135" s="4">
        <f>IFERROR(Merged_data[[#This Row],[XAUUSD_Close]]/Merged_data!C134-1, "")</f>
        <v>-2.5154627921797457E-2</v>
      </c>
      <c r="C135" s="4">
        <f>IFERROR(Merged_data[[#This Row],[AAPL_Close]]/Merged_data!B134-1,"")</f>
        <v>-7.2887445248289828E-2</v>
      </c>
      <c r="D135" s="4">
        <f t="shared" si="2"/>
        <v>-2.7108902343761253E-2</v>
      </c>
      <c r="E135" s="4">
        <v>1.6735949527546972E-3</v>
      </c>
      <c r="F135">
        <v>133</v>
      </c>
    </row>
    <row r="136" spans="1:6" x14ac:dyDescent="0.25">
      <c r="A136" s="4">
        <f>IFERROR(Merged_data[[#This Row],[BTCUSD_Close]]/Merged_data!D135-1,"")</f>
        <v>-5.7414844209358606E-2</v>
      </c>
      <c r="B136" s="4">
        <f>IFERROR(Merged_data[[#This Row],[XAUUSD_Close]]/Merged_data!C135-1, "")</f>
        <v>-1.7504367858489633E-2</v>
      </c>
      <c r="C136" s="4">
        <f>IFERROR(Merged_data[[#This Row],[AAPL_Close]]/Merged_data!B135-1,"")</f>
        <v>-3.673426053721196E-2</v>
      </c>
      <c r="D136" s="4">
        <f t="shared" si="2"/>
        <v>-3.5246478567367026E-2</v>
      </c>
      <c r="E136" s="4">
        <v>1.8345695752752132E-3</v>
      </c>
      <c r="F136">
        <v>134</v>
      </c>
    </row>
    <row r="137" spans="1:6" x14ac:dyDescent="0.25">
      <c r="A137" s="4">
        <f>IFERROR(Merged_data[[#This Row],[BTCUSD_Close]]/Merged_data!D136-1,"")</f>
        <v>-2.7479770888262478E-2</v>
      </c>
      <c r="B137" s="4">
        <f>IFERROR(Merged_data[[#This Row],[XAUUSD_Close]]/Merged_data!C136-1, "")</f>
        <v>-1.340826317739463E-4</v>
      </c>
      <c r="C137" s="4">
        <f>IFERROR(Merged_data[[#This Row],[AAPL_Close]]/Merged_data!B136-1,"")</f>
        <v>-4.9818141739226385E-2</v>
      </c>
      <c r="D137" s="4">
        <f t="shared" si="2"/>
        <v>-2.3243006840956239E-2</v>
      </c>
      <c r="E137" s="4">
        <v>2.1553102798647526E-3</v>
      </c>
      <c r="F137">
        <v>135</v>
      </c>
    </row>
    <row r="138" spans="1:6" x14ac:dyDescent="0.25">
      <c r="A138" s="4">
        <f>IFERROR(Merged_data[[#This Row],[BTCUSD_Close]]/Merged_data!D137-1,"")</f>
        <v>8.1296759399921426E-2</v>
      </c>
      <c r="B138" s="4">
        <f>IFERROR(Merged_data[[#This Row],[XAUUSD_Close]]/Merged_data!C137-1, "")</f>
        <v>3.3560354494968747E-2</v>
      </c>
      <c r="C138" s="4">
        <f>IFERROR(Merged_data[[#This Row],[AAPL_Close]]/Merged_data!B137-1,"")</f>
        <v>0.15328848161466202</v>
      </c>
      <c r="D138" s="4">
        <f t="shared" si="2"/>
        <v>8.3799714102362532E-2</v>
      </c>
      <c r="E138" s="4">
        <v>2.1901209285824065E-3</v>
      </c>
      <c r="F138">
        <v>136</v>
      </c>
    </row>
    <row r="139" spans="1:6" x14ac:dyDescent="0.25">
      <c r="A139" s="4">
        <f>IFERROR(Merged_data[[#This Row],[BTCUSD_Close]]/Merged_data!D138-1,"")</f>
        <v>-4.3294851689165692E-2</v>
      </c>
      <c r="B139" s="4">
        <f>IFERROR(Merged_data[[#This Row],[XAUUSD_Close]]/Merged_data!C138-1, "")</f>
        <v>3.0057347856267125E-2</v>
      </c>
      <c r="C139" s="4">
        <f>IFERROR(Merged_data[[#This Row],[AAPL_Close]]/Merged_data!B138-1,"")</f>
        <v>-4.2393764143827006E-2</v>
      </c>
      <c r="D139" s="4">
        <f t="shared" si="2"/>
        <v>-1.368364560739096E-2</v>
      </c>
      <c r="E139" s="4">
        <v>2.2520464711448078E-3</v>
      </c>
      <c r="F139">
        <v>137</v>
      </c>
    </row>
    <row r="140" spans="1:6" x14ac:dyDescent="0.25">
      <c r="A140" s="4">
        <f>IFERROR(Merged_data[[#This Row],[BTCUSD_Close]]/Merged_data!D139-1,"")</f>
        <v>5.2678283418452931E-2</v>
      </c>
      <c r="B140" s="4">
        <f>IFERROR(Merged_data[[#This Row],[XAUUSD_Close]]/Merged_data!C139-1, "")</f>
        <v>1.7437622122398633E-2</v>
      </c>
      <c r="C140" s="4">
        <f>IFERROR(Merged_data[[#This Row],[AAPL_Close]]/Merged_data!B139-1,"")</f>
        <v>4.0594475370234306E-2</v>
      </c>
      <c r="D140" s="4">
        <f t="shared" si="2"/>
        <v>3.495687648556562E-2</v>
      </c>
      <c r="E140" s="4">
        <v>2.3112268355132137E-3</v>
      </c>
      <c r="F140">
        <v>138</v>
      </c>
    </row>
    <row r="141" spans="1:6" x14ac:dyDescent="0.25">
      <c r="A141" s="4">
        <f>IFERROR(Merged_data[[#This Row],[BTCUSD_Close]]/Merged_data!D140-1,"")</f>
        <v>1.0158663539578949E-2</v>
      </c>
      <c r="B141" s="4">
        <f>IFERROR(Merged_data[[#This Row],[XAUUSD_Close]]/Merged_data!C140-1, "")</f>
        <v>-6.2751858569226604E-3</v>
      </c>
      <c r="C141" s="4">
        <f>IFERROR(Merged_data[[#This Row],[AAPL_Close]]/Merged_data!B140-1,"")</f>
        <v>2.2053999495331933E-2</v>
      </c>
      <c r="D141" s="4">
        <f t="shared" si="2"/>
        <v>7.1537245677042007E-3</v>
      </c>
      <c r="E141" s="4">
        <v>2.3887733518642706E-3</v>
      </c>
      <c r="F141">
        <v>139</v>
      </c>
    </row>
    <row r="142" spans="1:6" x14ac:dyDescent="0.25">
      <c r="A142" s="4">
        <f>IFERROR(Merged_data[[#This Row],[BTCUSD_Close]]/Merged_data!D141-1,"")</f>
        <v>-6.0126556131694375E-3</v>
      </c>
      <c r="B142" s="4">
        <f>IFERROR(Merged_data[[#This Row],[XAUUSD_Close]]/Merged_data!C141-1, "")</f>
        <v>6.0298283398818597E-3</v>
      </c>
      <c r="C142" s="4">
        <f>IFERROR(Merged_data[[#This Row],[AAPL_Close]]/Merged_data!B141-1,"")</f>
        <v>-1.8763578905788281E-3</v>
      </c>
      <c r="D142" s="4">
        <f t="shared" si="2"/>
        <v>4.5227284828264279E-5</v>
      </c>
      <c r="E142" s="4">
        <v>2.431202113916231E-3</v>
      </c>
      <c r="F142">
        <v>140</v>
      </c>
    </row>
    <row r="143" spans="1:6" x14ac:dyDescent="0.25">
      <c r="A143" s="4">
        <f>IFERROR(Merged_data[[#This Row],[BTCUSD_Close]]/Merged_data!D142-1,"")</f>
        <v>3.549379600745306E-3</v>
      </c>
      <c r="B143" s="4">
        <f>IFERROR(Merged_data[[#This Row],[XAUUSD_Close]]/Merged_data!C142-1, "")</f>
        <v>3.498072020222498E-2</v>
      </c>
      <c r="C143" s="4">
        <f>IFERROR(Merged_data[[#This Row],[AAPL_Close]]/Merged_data!B142-1,"")</f>
        <v>-3.893341248639548E-2</v>
      </c>
      <c r="D143" s="4">
        <f t="shared" si="2"/>
        <v>3.3770782151949404E-3</v>
      </c>
      <c r="E143" s="4">
        <v>3.0222133037264621E-3</v>
      </c>
      <c r="F143">
        <v>141</v>
      </c>
    </row>
    <row r="144" spans="1:6" x14ac:dyDescent="0.25">
      <c r="A144" s="4">
        <f>IFERROR(Merged_data[[#This Row],[BTCUSD_Close]]/Merged_data!D143-1,"")</f>
        <v>6.6180890489737632E-3</v>
      </c>
      <c r="B144" s="4">
        <f>IFERROR(Merged_data[[#This Row],[XAUUSD_Close]]/Merged_data!C143-1, "")</f>
        <v>-4.6933119556812342E-3</v>
      </c>
      <c r="C144" s="4">
        <f>IFERROR(Merged_data[[#This Row],[AAPL_Close]]/Merged_data!B143-1,"")</f>
        <v>1.3949657692901463E-2</v>
      </c>
      <c r="D144" s="4">
        <f t="shared" si="2"/>
        <v>4.292999240290073E-3</v>
      </c>
      <c r="E144" s="4">
        <v>3.0925505723275676E-3</v>
      </c>
      <c r="F144">
        <v>142</v>
      </c>
    </row>
    <row r="145" spans="1:6" x14ac:dyDescent="0.25">
      <c r="A145" s="4">
        <f>IFERROR(Merged_data[[#This Row],[BTCUSD_Close]]/Merged_data!D144-1,"")</f>
        <v>2.6029121865379201E-2</v>
      </c>
      <c r="B145" s="4">
        <f>IFERROR(Merged_data[[#This Row],[XAUUSD_Close]]/Merged_data!C144-1, "")</f>
        <v>2.9164218533283881E-2</v>
      </c>
      <c r="C145" s="4">
        <f>IFERROR(Merged_data[[#This Row],[AAPL_Close]]/Merged_data!B144-1,"")</f>
        <v>-1.9392831759569518E-2</v>
      </c>
      <c r="D145" s="4">
        <f t="shared" si="2"/>
        <v>1.3656574445056458E-2</v>
      </c>
      <c r="E145" s="4">
        <v>3.2356957413547383E-3</v>
      </c>
      <c r="F145">
        <v>143</v>
      </c>
    </row>
    <row r="146" spans="1:6" x14ac:dyDescent="0.25">
      <c r="A146" s="4">
        <f>IFERROR(Merged_data[[#This Row],[BTCUSD_Close]]/Merged_data!D145-1,"")</f>
        <v>6.5599351086792268E-2</v>
      </c>
      <c r="B146" s="4">
        <f>IFERROR(Merged_data[[#This Row],[XAUUSD_Close]]/Merged_data!C145-1, "")</f>
        <v>-1.2628471223468107E-2</v>
      </c>
      <c r="C146" s="4">
        <f>IFERROR(Merged_data[[#This Row],[AAPL_Close]]/Merged_data!B145-1,"")</f>
        <v>3.406502381445442E-2</v>
      </c>
      <c r="D146" s="4">
        <f t="shared" si="2"/>
        <v>2.4847923980986765E-2</v>
      </c>
      <c r="E146" s="4">
        <v>3.3770782151949404E-3</v>
      </c>
      <c r="F146">
        <v>144</v>
      </c>
    </row>
    <row r="147" spans="1:6" x14ac:dyDescent="0.25">
      <c r="A147" s="4">
        <f>IFERROR(Merged_data[[#This Row],[BTCUSD_Close]]/Merged_data!D146-1,"")</f>
        <v>5.4144599194496656E-3</v>
      </c>
      <c r="B147" s="4">
        <f>IFERROR(Merged_data[[#This Row],[XAUUSD_Close]]/Merged_data!C146-1, "")</f>
        <v>-2.7455074589785688E-2</v>
      </c>
      <c r="C147" s="4">
        <f>IFERROR(Merged_data[[#This Row],[AAPL_Close]]/Merged_data!B146-1,"")</f>
        <v>2.4331631120456443E-2</v>
      </c>
      <c r="D147" s="4">
        <f t="shared" si="2"/>
        <v>-2.0582025239424444E-3</v>
      </c>
      <c r="E147" s="4">
        <v>3.447587682533183E-3</v>
      </c>
      <c r="F147">
        <v>145</v>
      </c>
    </row>
    <row r="148" spans="1:6" x14ac:dyDescent="0.25">
      <c r="A148" s="4">
        <f>IFERROR(Merged_data[[#This Row],[BTCUSD_Close]]/Merged_data!D147-1,"")</f>
        <v>-1.4094176474488407E-3</v>
      </c>
      <c r="B148" s="4">
        <f>IFERROR(Merged_data[[#This Row],[XAUUSD_Close]]/Merged_data!C147-1, "")</f>
        <v>1.8631037639166292E-2</v>
      </c>
      <c r="C148" s="4">
        <f>IFERROR(Merged_data[[#This Row],[AAPL_Close]]/Merged_data!B147-1,"")</f>
        <v>1.842619745845564E-2</v>
      </c>
      <c r="D148" s="4">
        <f t="shared" si="2"/>
        <v>1.2557448998968556E-2</v>
      </c>
      <c r="E148" s="4">
        <v>3.8902789193014601E-3</v>
      </c>
      <c r="F148">
        <v>146</v>
      </c>
    </row>
    <row r="149" spans="1:6" x14ac:dyDescent="0.25">
      <c r="A149" s="4">
        <f>IFERROR(Merged_data[[#This Row],[BTCUSD_Close]]/Merged_data!D148-1,"")</f>
        <v>2.0896960870403269E-2</v>
      </c>
      <c r="B149" s="4">
        <f>IFERROR(Merged_data[[#This Row],[XAUUSD_Close]]/Merged_data!C148-1, "")</f>
        <v>-1.331802800039994E-2</v>
      </c>
      <c r="C149" s="4">
        <f>IFERROR(Merged_data[[#This Row],[AAPL_Close]]/Merged_data!B148-1,"")</f>
        <v>4.367231367279345E-3</v>
      </c>
      <c r="D149" s="4">
        <f t="shared" si="2"/>
        <v>2.2520464711448078E-3</v>
      </c>
      <c r="E149" s="4">
        <v>4.1204482377890216E-3</v>
      </c>
      <c r="F149">
        <v>147</v>
      </c>
    </row>
    <row r="150" spans="1:6" x14ac:dyDescent="0.25">
      <c r="A150" s="4">
        <f>IFERROR(Merged_data[[#This Row],[BTCUSD_Close]]/Merged_data!D149-1,"")</f>
        <v>-8.3108333490674591E-3</v>
      </c>
      <c r="B150" s="4">
        <f>IFERROR(Merged_data[[#This Row],[XAUUSD_Close]]/Merged_data!C149-1, "")</f>
        <v>1.1770098805289564E-2</v>
      </c>
      <c r="C150" s="4">
        <f>IFERROR(Merged_data[[#This Row],[AAPL_Close]]/Merged_data!B149-1,"")</f>
        <v>4.1093272171253137E-3</v>
      </c>
      <c r="D150" s="4">
        <f t="shared" si="2"/>
        <v>3.447587682533183E-3</v>
      </c>
      <c r="E150" s="4">
        <v>4.1228615494914083E-3</v>
      </c>
      <c r="F150">
        <v>148</v>
      </c>
    </row>
    <row r="151" spans="1:6" x14ac:dyDescent="0.25">
      <c r="A151" s="4">
        <f>IFERROR(Merged_data[[#This Row],[BTCUSD_Close]]/Merged_data!D150-1,"")</f>
        <v>1.9610518599846305E-3</v>
      </c>
      <c r="B151" s="4">
        <f>IFERROR(Merged_data[[#This Row],[XAUUSD_Close]]/Merged_data!C150-1, "")</f>
        <v>-7.9667811542563083E-3</v>
      </c>
      <c r="C151" s="4">
        <f>IFERROR(Merged_data[[#This Row],[AAPL_Close]]/Merged_data!B150-1,"")</f>
        <v>5.0918435328828338E-3</v>
      </c>
      <c r="D151" s="4">
        <f t="shared" si="2"/>
        <v>-1.0708438438422844E-3</v>
      </c>
      <c r="E151" s="4">
        <v>4.1287290559436918E-3</v>
      </c>
      <c r="F151">
        <v>149</v>
      </c>
    </row>
    <row r="152" spans="1:6" x14ac:dyDescent="0.25">
      <c r="A152" s="4">
        <f>IFERROR(Merged_data[[#This Row],[BTCUSD_Close]]/Merged_data!D151-1,"")</f>
        <v>-3.4457094899525975E-3</v>
      </c>
      <c r="B152" s="4">
        <f>IFERROR(Merged_data[[#This Row],[XAUUSD_Close]]/Merged_data!C151-1, "")</f>
        <v>-8.6954686795819303E-3</v>
      </c>
      <c r="C152" s="4">
        <f>IFERROR(Merged_data[[#This Row],[AAPL_Close]]/Merged_data!B151-1,"")</f>
        <v>6.1076653567539996E-3</v>
      </c>
      <c r="D152" s="4">
        <f t="shared" si="2"/>
        <v>-2.6796007117923515E-3</v>
      </c>
      <c r="E152" s="4">
        <v>4.1406127814995084E-3</v>
      </c>
      <c r="F152">
        <v>150</v>
      </c>
    </row>
    <row r="153" spans="1:6" x14ac:dyDescent="0.25">
      <c r="A153" s="4">
        <f>IFERROR(Merged_data[[#This Row],[BTCUSD_Close]]/Merged_data!D152-1,"")</f>
        <v>2.1770104057093009E-2</v>
      </c>
      <c r="B153" s="4">
        <f>IFERROR(Merged_data[[#This Row],[XAUUSD_Close]]/Merged_data!C152-1, "")</f>
        <v>-1.5037708307991782E-2</v>
      </c>
      <c r="C153" s="4">
        <f>IFERROR(Merged_data[[#This Row],[AAPL_Close]]/Merged_data!B152-1,"")</f>
        <v>3.8588235294116924E-3</v>
      </c>
      <c r="D153" s="4">
        <f t="shared" si="2"/>
        <v>1.6735949527546972E-3</v>
      </c>
      <c r="E153" s="4">
        <v>4.292999240290073E-3</v>
      </c>
      <c r="F153">
        <v>151</v>
      </c>
    </row>
    <row r="154" spans="1:6" x14ac:dyDescent="0.25">
      <c r="A154" s="4">
        <f>IFERROR(Merged_data[[#This Row],[BTCUSD_Close]]/Merged_data!D153-1,"")</f>
        <v>4.9826240575936431E-3</v>
      </c>
      <c r="B154" s="4">
        <f>IFERROR(Merged_data[[#This Row],[XAUUSD_Close]]/Merged_data!C153-1, "")</f>
        <v>-1.6301579215485251E-3</v>
      </c>
      <c r="C154" s="4">
        <f>IFERROR(Merged_data[[#This Row],[AAPL_Close]]/Merged_data!B153-1,"")</f>
        <v>-3.7361710106881718E-2</v>
      </c>
      <c r="D154" s="4">
        <f t="shared" si="2"/>
        <v>-1.0365788983405833E-2</v>
      </c>
      <c r="E154" s="4">
        <v>4.3499398831936438E-3</v>
      </c>
      <c r="F154">
        <v>152</v>
      </c>
    </row>
    <row r="155" spans="1:6" x14ac:dyDescent="0.25">
      <c r="A155" s="4">
        <f>IFERROR(Merged_data[[#This Row],[BTCUSD_Close]]/Merged_data!D154-1,"")</f>
        <v>-2.3438193113380246E-2</v>
      </c>
      <c r="B155" s="4">
        <f>IFERROR(Merged_data[[#This Row],[XAUUSD_Close]]/Merged_data!C154-1, "")</f>
        <v>3.1000380372765202E-2</v>
      </c>
      <c r="C155" s="4">
        <f>IFERROR(Merged_data[[#This Row],[AAPL_Close]]/Merged_data!B154-1,"")</f>
        <v>-3.1458485512539602E-2</v>
      </c>
      <c r="D155" s="4">
        <f t="shared" si="2"/>
        <v>-4.0688514386698722E-3</v>
      </c>
      <c r="E155" s="4">
        <v>4.5178435197382408E-3</v>
      </c>
      <c r="F155">
        <v>153</v>
      </c>
    </row>
    <row r="156" spans="1:6" x14ac:dyDescent="0.25">
      <c r="A156" s="4">
        <f>IFERROR(Merged_data[[#This Row],[BTCUSD_Close]]/Merged_data!D155-1,"")</f>
        <v>1.700755727109815E-4</v>
      </c>
      <c r="B156" s="4">
        <f>IFERROR(Merged_data[[#This Row],[XAUUSD_Close]]/Merged_data!C155-1, "")</f>
        <v>2.9349878446211175E-2</v>
      </c>
      <c r="C156" s="4">
        <f>IFERROR(Merged_data[[#This Row],[AAPL_Close]]/Merged_data!B155-1,"")</f>
        <v>-1.9106038513750923E-3</v>
      </c>
      <c r="D156" s="4">
        <f t="shared" si="2"/>
        <v>1.1217792894885238E-2</v>
      </c>
      <c r="E156" s="4">
        <v>4.5706071638906389E-3</v>
      </c>
      <c r="F156">
        <v>154</v>
      </c>
    </row>
    <row r="157" spans="1:6" x14ac:dyDescent="0.25">
      <c r="A157" s="4">
        <f>IFERROR(Merged_data[[#This Row],[BTCUSD_Close]]/Merged_data!D156-1,"")</f>
        <v>2.5785832050942314E-2</v>
      </c>
      <c r="B157" s="4">
        <f>IFERROR(Merged_data[[#This Row],[XAUUSD_Close]]/Merged_data!C156-1, "")</f>
        <v>-1.9605072025619341E-2</v>
      </c>
      <c r="C157" s="4">
        <f>IFERROR(Merged_data[[#This Row],[AAPL_Close]]/Merged_data!B156-1,"")</f>
        <v>-1.1384816885799176E-2</v>
      </c>
      <c r="D157" s="4">
        <f t="shared" si="2"/>
        <v>-3.5217242607047949E-3</v>
      </c>
      <c r="E157" s="4">
        <v>4.7704061584641702E-3</v>
      </c>
      <c r="F157">
        <v>155</v>
      </c>
    </row>
    <row r="158" spans="1:6" x14ac:dyDescent="0.25">
      <c r="A158" s="4">
        <f>IFERROR(Merged_data[[#This Row],[BTCUSD_Close]]/Merged_data!D157-1,"")</f>
        <v>5.8243660247546014E-2</v>
      </c>
      <c r="B158" s="4">
        <f>IFERROR(Merged_data[[#This Row],[XAUUSD_Close]]/Merged_data!C157-1, "")</f>
        <v>-1.752868566808885E-2</v>
      </c>
      <c r="C158" s="4">
        <f>IFERROR(Merged_data[[#This Row],[AAPL_Close]]/Merged_data!B157-1,"")</f>
        <v>6.3184713375796786E-3</v>
      </c>
      <c r="D158" s="4">
        <f t="shared" si="2"/>
        <v>1.2357165208302167E-2</v>
      </c>
      <c r="E158" s="4">
        <v>5.2917657144195161E-3</v>
      </c>
      <c r="F158">
        <v>156</v>
      </c>
    </row>
    <row r="159" spans="1:6" x14ac:dyDescent="0.25">
      <c r="A159" s="4">
        <f>IFERROR(Merged_data[[#This Row],[BTCUSD_Close]]/Merged_data!D158-1,"")</f>
        <v>3.9502617291637954E-3</v>
      </c>
      <c r="B159" s="4">
        <f>IFERROR(Merged_data[[#This Row],[XAUUSD_Close]]/Merged_data!C158-1, "")</f>
        <v>7.0896775384130528E-3</v>
      </c>
      <c r="C159" s="4">
        <f>IFERROR(Merged_data[[#This Row],[AAPL_Close]]/Merged_data!B158-1,"")</f>
        <v>5.2660894222491539E-3</v>
      </c>
      <c r="D159" s="4">
        <f t="shared" si="2"/>
        <v>5.6007763607891061E-3</v>
      </c>
      <c r="E159" s="4">
        <v>5.3068369658121565E-3</v>
      </c>
      <c r="F159">
        <v>157</v>
      </c>
    </row>
    <row r="160" spans="1:6" x14ac:dyDescent="0.25">
      <c r="A160" s="4">
        <f>IFERROR(Merged_data[[#This Row],[BTCUSD_Close]]/Merged_data!D159-1,"")</f>
        <v>-6.8033803690494832E-3</v>
      </c>
      <c r="B160" s="4">
        <f>IFERROR(Merged_data[[#This Row],[XAUUSD_Close]]/Merged_data!C159-1, "")</f>
        <v>-2.7945790633368883E-2</v>
      </c>
      <c r="C160" s="4">
        <f>IFERROR(Merged_data[[#This Row],[AAPL_Close]]/Merged_data!B159-1,"")</f>
        <v>6.1753891099581848E-2</v>
      </c>
      <c r="D160" s="4">
        <f t="shared" si="2"/>
        <v>5.3068369658121565E-3</v>
      </c>
      <c r="E160" s="4">
        <v>5.6007763607891061E-3</v>
      </c>
      <c r="F160">
        <v>158</v>
      </c>
    </row>
    <row r="161" spans="1:6" x14ac:dyDescent="0.25">
      <c r="A161" s="4">
        <f>IFERROR(Merged_data[[#This Row],[BTCUSD_Close]]/Merged_data!D160-1,"")</f>
        <v>1.8149528697722461E-2</v>
      </c>
      <c r="B161" s="4">
        <f>IFERROR(Merged_data[[#This Row],[XAUUSD_Close]]/Merged_data!C160-1, "")</f>
        <v>4.4222422406026141E-3</v>
      </c>
      <c r="C161" s="4">
        <f>IFERROR(Merged_data[[#This Row],[AAPL_Close]]/Merged_data!B160-1,"")</f>
        <v>1.0152284263959421E-2</v>
      </c>
      <c r="D161" s="4">
        <f t="shared" si="2"/>
        <v>1.025944078474561E-2</v>
      </c>
      <c r="E161" s="4">
        <v>5.6056345292358808E-3</v>
      </c>
      <c r="F161">
        <v>159</v>
      </c>
    </row>
    <row r="162" spans="1:6" x14ac:dyDescent="0.25">
      <c r="A162" s="4">
        <f>IFERROR(Merged_data[[#This Row],[BTCUSD_Close]]/Merged_data!D161-1,"")</f>
        <v>-6.9578884821068776E-3</v>
      </c>
      <c r="B162" s="4">
        <f>IFERROR(Merged_data[[#This Row],[XAUUSD_Close]]/Merged_data!C161-1, "")</f>
        <v>-2.2366143882346479E-2</v>
      </c>
      <c r="C162" s="4">
        <f>IFERROR(Merged_data[[#This Row],[AAPL_Close]]/Merged_data!B161-1,"")</f>
        <v>-2.8178274550321181E-3</v>
      </c>
      <c r="D162" s="4">
        <f t="shared" si="2"/>
        <v>-1.1879172334080292E-2</v>
      </c>
      <c r="E162" s="4">
        <v>5.6255823215220369E-3</v>
      </c>
      <c r="F162">
        <v>160</v>
      </c>
    </row>
    <row r="163" spans="1:6" x14ac:dyDescent="0.25">
      <c r="A163" s="4">
        <f>IFERROR(Merged_data[[#This Row],[BTCUSD_Close]]/Merged_data!D162-1,"")</f>
        <v>-3.1655342804199904E-3</v>
      </c>
      <c r="B163" s="4">
        <f>IFERROR(Merged_data[[#This Row],[XAUUSD_Close]]/Merged_data!C162-1, "")</f>
        <v>1.9606423857524424E-2</v>
      </c>
      <c r="C163" s="4">
        <f>IFERROR(Merged_data[[#This Row],[AAPL_Close]]/Merged_data!B162-1,"")</f>
        <v>-4.1444920642397243E-3</v>
      </c>
      <c r="D163" s="4">
        <f t="shared" si="2"/>
        <v>5.6495616396118557E-3</v>
      </c>
      <c r="E163" s="4">
        <v>5.6495616396118557E-3</v>
      </c>
      <c r="F163">
        <v>161</v>
      </c>
    </row>
    <row r="164" spans="1:6" x14ac:dyDescent="0.25">
      <c r="A164" s="4">
        <f>IFERROR(Merged_data[[#This Row],[BTCUSD_Close]]/Merged_data!D163-1,"")</f>
        <v>6.1575400821005655E-3</v>
      </c>
      <c r="B164" s="4">
        <f>IFERROR(Merged_data[[#This Row],[XAUUSD_Close]]/Merged_data!C163-1, "")</f>
        <v>-1.4621137528820882E-2</v>
      </c>
      <c r="C164" s="4">
        <f>IFERROR(Merged_data[[#This Row],[AAPL_Close]]/Merged_data!B163-1,"")</f>
        <v>-8.9855757862378205E-4</v>
      </c>
      <c r="D164" s="4">
        <f t="shared" si="2"/>
        <v>-4.2707602604853184E-3</v>
      </c>
      <c r="E164" s="4">
        <v>5.7757438877820144E-3</v>
      </c>
      <c r="F164">
        <v>162</v>
      </c>
    </row>
    <row r="165" spans="1:6" x14ac:dyDescent="0.25">
      <c r="A165" s="4">
        <f>IFERROR(Merged_data[[#This Row],[BTCUSD_Close]]/Merged_data!D164-1,"")</f>
        <v>1.4914745390862461E-2</v>
      </c>
      <c r="B165" s="4">
        <f>IFERROR(Merged_data[[#This Row],[XAUUSD_Close]]/Merged_data!C164-1, "")</f>
        <v>1.168221371606859E-2</v>
      </c>
      <c r="C165" s="4">
        <f>IFERROR(Merged_data[[#This Row],[AAPL_Close]]/Merged_data!B164-1,"")</f>
        <v>-1.1739089273880454E-2</v>
      </c>
      <c r="D165" s="4">
        <f t="shared" si="2"/>
        <v>5.6255823215220369E-3</v>
      </c>
      <c r="E165" s="4">
        <v>5.9907966147496276E-3</v>
      </c>
      <c r="F165">
        <v>163</v>
      </c>
    </row>
    <row r="166" spans="1:6" x14ac:dyDescent="0.25">
      <c r="A166" s="4">
        <f>IFERROR(Merged_data[[#This Row],[BTCUSD_Close]]/Merged_data!D165-1,"")</f>
        <v>1.0855755920890386E-2</v>
      </c>
      <c r="B166" s="4">
        <f>IFERROR(Merged_data[[#This Row],[XAUUSD_Close]]/Merged_data!C165-1, "")</f>
        <v>1.864847333621289E-2</v>
      </c>
      <c r="C166" s="4">
        <f>IFERROR(Merged_data[[#This Row],[AAPL_Close]]/Merged_data!B165-1,"")</f>
        <v>-9.196283168885877E-3</v>
      </c>
      <c r="D166" s="4">
        <f t="shared" si="2"/>
        <v>7.9572311600865087E-3</v>
      </c>
      <c r="E166" s="4">
        <v>6.1151416640864648E-3</v>
      </c>
      <c r="F166">
        <v>164</v>
      </c>
    </row>
    <row r="167" spans="1:6" x14ac:dyDescent="0.25">
      <c r="A167" s="4">
        <f>IFERROR(Merged_data[[#This Row],[BTCUSD_Close]]/Merged_data!D166-1,"")</f>
        <v>1.7229574466089526E-2</v>
      </c>
      <c r="B167" s="4">
        <f>IFERROR(Merged_data[[#This Row],[XAUUSD_Close]]/Merged_data!C166-1, "")</f>
        <v>7.7340778149443956E-3</v>
      </c>
      <c r="C167" s="4">
        <f>IFERROR(Merged_data[[#This Row],[AAPL_Close]]/Merged_data!B166-1,"")</f>
        <v>-2.3059073769699401E-2</v>
      </c>
      <c r="D167" s="4">
        <f t="shared" si="2"/>
        <v>1.3447813348947965E-3</v>
      </c>
      <c r="E167" s="4">
        <v>6.2870200028612103E-3</v>
      </c>
      <c r="F167">
        <v>165</v>
      </c>
    </row>
    <row r="168" spans="1:6" x14ac:dyDescent="0.25">
      <c r="A168" s="4">
        <f>IFERROR(Merged_data[[#This Row],[BTCUSD_Close]]/Merged_data!D167-1,"")</f>
        <v>2.2239433502987405E-2</v>
      </c>
      <c r="B168" s="4">
        <f>IFERROR(Merged_data[[#This Row],[XAUUSD_Close]]/Merged_data!C167-1, "")</f>
        <v>-6.2390097212126072E-3</v>
      </c>
      <c r="C168" s="4">
        <f>IFERROR(Merged_data[[#This Row],[AAPL_Close]]/Merged_data!B167-1,"")</f>
        <v>-3.6122519669453679E-3</v>
      </c>
      <c r="D168" s="4">
        <f t="shared" si="2"/>
        <v>3.0925505723275676E-3</v>
      </c>
      <c r="E168" s="4">
        <v>6.3024923797933008E-3</v>
      </c>
      <c r="F168">
        <v>166</v>
      </c>
    </row>
    <row r="169" spans="1:6" x14ac:dyDescent="0.25">
      <c r="A169" s="4">
        <f>IFERROR(Merged_data[[#This Row],[BTCUSD_Close]]/Merged_data!D168-1,"")</f>
        <v>-1.9590864812209063E-2</v>
      </c>
      <c r="B169" s="4">
        <f>IFERROR(Merged_data[[#This Row],[XAUUSD_Close]]/Merged_data!C168-1, "")</f>
        <v>2.0081979030243557E-2</v>
      </c>
      <c r="C169" s="4">
        <f>IFERROR(Merged_data[[#This Row],[AAPL_Close]]/Merged_data!B168-1,"")</f>
        <v>-3.0244338498212175E-2</v>
      </c>
      <c r="D169" s="4">
        <f t="shared" si="2"/>
        <v>-6.9177693810289469E-3</v>
      </c>
      <c r="E169" s="4">
        <v>6.3217026083493E-3</v>
      </c>
      <c r="F169">
        <v>167</v>
      </c>
    </row>
    <row r="170" spans="1:6" x14ac:dyDescent="0.25">
      <c r="A170" s="4">
        <f>IFERROR(Merged_data[[#This Row],[BTCUSD_Close]]/Merged_data!D169-1,"")</f>
        <v>1.6099948480163828E-3</v>
      </c>
      <c r="B170" s="4">
        <f>IFERROR(Merged_data[[#This Row],[XAUUSD_Close]]/Merged_data!C169-1, "")</f>
        <v>-1.7913303242276579E-2</v>
      </c>
      <c r="C170" s="4">
        <f>IFERROR(Merged_data[[#This Row],[AAPL_Close]]/Merged_data!B169-1,"")</f>
        <v>2.5298304911148595E-2</v>
      </c>
      <c r="D170" s="4">
        <f t="shared" si="2"/>
        <v>9.0716863083886105E-4</v>
      </c>
      <c r="E170" s="4">
        <v>6.8722744088980155E-3</v>
      </c>
      <c r="F170">
        <v>168</v>
      </c>
    </row>
    <row r="171" spans="1:6" x14ac:dyDescent="0.25">
      <c r="A171" s="4">
        <f>IFERROR(Merged_data[[#This Row],[BTCUSD_Close]]/Merged_data!D170-1,"")</f>
        <v>-1.2207107494190406E-2</v>
      </c>
      <c r="B171" s="4">
        <f>IFERROR(Merged_data[[#This Row],[XAUUSD_Close]]/Merged_data!C170-1, "")</f>
        <v>-3.9930863254971083E-3</v>
      </c>
      <c r="C171" s="4">
        <f>IFERROR(Merged_data[[#This Row],[AAPL_Close]]/Merged_data!B170-1,"")</f>
        <v>1.0488986564105574E-3</v>
      </c>
      <c r="D171" s="4">
        <f t="shared" si="2"/>
        <v>-4.944697181532798E-3</v>
      </c>
      <c r="E171" s="4">
        <v>6.9086480636983971E-3</v>
      </c>
      <c r="F171">
        <v>169</v>
      </c>
    </row>
    <row r="172" spans="1:6" x14ac:dyDescent="0.25">
      <c r="A172" s="4">
        <f>IFERROR(Merged_data[[#This Row],[BTCUSD_Close]]/Merged_data!D171-1,"")</f>
        <v>-1.042383440888206E-2</v>
      </c>
      <c r="B172" s="4">
        <f>IFERROR(Merged_data[[#This Row],[XAUUSD_Close]]/Merged_data!C171-1, "")</f>
        <v>9.1847210287372416E-3</v>
      </c>
      <c r="C172" s="4">
        <f>IFERROR(Merged_data[[#This Row],[AAPL_Close]]/Merged_data!B171-1,"")</f>
        <v>-2.3450753417822989E-3</v>
      </c>
      <c r="D172" s="4">
        <f t="shared" si="2"/>
        <v>-1.5678451370441081E-4</v>
      </c>
      <c r="E172" s="4">
        <v>6.958107413276203E-3</v>
      </c>
      <c r="F172">
        <v>170</v>
      </c>
    </row>
    <row r="173" spans="1:6" x14ac:dyDescent="0.25">
      <c r="A173" s="4">
        <f>IFERROR(Merged_data[[#This Row],[BTCUSD_Close]]/Merged_data!D172-1,"")</f>
        <v>-1.72616306931902E-2</v>
      </c>
      <c r="B173" s="4">
        <f>IFERROR(Merged_data[[#This Row],[XAUUSD_Close]]/Merged_data!C172-1, "")</f>
        <v>-6.8797246301676163E-3</v>
      </c>
      <c r="C173" s="4">
        <f>IFERROR(Merged_data[[#This Row],[AAPL_Close]]/Merged_data!B172-1,"")</f>
        <v>4.5011252813202951E-3</v>
      </c>
      <c r="D173" s="4">
        <f t="shared" si="2"/>
        <v>-6.5800414756280179E-3</v>
      </c>
      <c r="E173" s="4">
        <v>7.13570134376138E-3</v>
      </c>
      <c r="F173">
        <v>171</v>
      </c>
    </row>
    <row r="174" spans="1:6" x14ac:dyDescent="0.25">
      <c r="A174" s="4">
        <f>IFERROR(Merged_data[[#This Row],[BTCUSD_Close]]/Merged_data!D173-1,"")</f>
        <v>3.5187026696243962E-3</v>
      </c>
      <c r="B174" s="4">
        <f>IFERROR(Merged_data[[#This Row],[XAUUSD_Close]]/Merged_data!C173-1, "")</f>
        <v>2.6321020851954202E-2</v>
      </c>
      <c r="C174" s="4">
        <f>IFERROR(Merged_data[[#This Row],[AAPL_Close]]/Merged_data!B173-1,"")</f>
        <v>4.2320139407516777E-3</v>
      </c>
      <c r="D174" s="4">
        <f t="shared" si="2"/>
        <v>1.2853623323894503E-2</v>
      </c>
      <c r="E174" s="4">
        <v>7.1537245677042007E-3</v>
      </c>
      <c r="F174">
        <v>172</v>
      </c>
    </row>
    <row r="175" spans="1:6" x14ac:dyDescent="0.25">
      <c r="A175" s="4">
        <f>IFERROR(Merged_data[[#This Row],[BTCUSD_Close]]/Merged_data!D174-1,"")</f>
        <v>4.7926671240186014E-3</v>
      </c>
      <c r="B175" s="4">
        <f>IFERROR(Merged_data[[#This Row],[XAUUSD_Close]]/Merged_data!C174-1, "")</f>
        <v>-8.330326884747552E-3</v>
      </c>
      <c r="C175" s="4">
        <f>IFERROR(Merged_data[[#This Row],[AAPL_Close]]/Merged_data!B174-1,"")</f>
        <v>7.7838373822509688E-3</v>
      </c>
      <c r="D175" s="4">
        <f t="shared" si="2"/>
        <v>4.4082059798185021E-4</v>
      </c>
      <c r="E175" s="4">
        <v>7.2649836686426656E-3</v>
      </c>
      <c r="F175">
        <v>173</v>
      </c>
    </row>
    <row r="176" spans="1:6" x14ac:dyDescent="0.25">
      <c r="A176" s="4">
        <f>IFERROR(Merged_data[[#This Row],[BTCUSD_Close]]/Merged_data!D175-1,"")</f>
        <v>-4.4758427765397846E-3</v>
      </c>
      <c r="B176" s="4">
        <f>IFERROR(Merged_data[[#This Row],[XAUUSD_Close]]/Merged_data!C175-1, "")</f>
        <v>5.7388659440278378E-3</v>
      </c>
      <c r="C176" s="4">
        <f>IFERROR(Merged_data[[#This Row],[AAPL_Close]]/Merged_data!B175-1,"")</f>
        <v>-2.2138042996999729E-3</v>
      </c>
      <c r="D176" s="4">
        <f t="shared" si="2"/>
        <v>2.8865225473920816E-4</v>
      </c>
      <c r="E176" s="4">
        <v>7.3257958135307449E-3</v>
      </c>
      <c r="F176">
        <v>174</v>
      </c>
    </row>
    <row r="177" spans="1:6" x14ac:dyDescent="0.25">
      <c r="A177" s="4">
        <f>IFERROR(Merged_data[[#This Row],[BTCUSD_Close]]/Merged_data!D176-1,"")</f>
        <v>-3.2043283198232131E-2</v>
      </c>
      <c r="B177" s="4">
        <f>IFERROR(Merged_data[[#This Row],[XAUUSD_Close]]/Merged_data!C176-1, "")</f>
        <v>-5.8929135305741953E-3</v>
      </c>
      <c r="C177" s="4">
        <f>IFERROR(Merged_data[[#This Row],[AAPL_Close]]/Merged_data!B176-1,"")</f>
        <v>-1.0797751701015712E-2</v>
      </c>
      <c r="D177" s="4">
        <f t="shared" si="2"/>
        <v>-1.5209475882004031E-2</v>
      </c>
      <c r="E177" s="4">
        <v>7.5212974493182212E-3</v>
      </c>
      <c r="F177">
        <v>175</v>
      </c>
    </row>
    <row r="178" spans="1:6" x14ac:dyDescent="0.25">
      <c r="A178" s="4">
        <f>IFERROR(Merged_data[[#This Row],[BTCUSD_Close]]/Merged_data!D177-1,"")</f>
        <v>2.6412383510957538E-2</v>
      </c>
      <c r="B178" s="4">
        <f>IFERROR(Merged_data[[#This Row],[XAUUSD_Close]]/Merged_data!C177-1, "")</f>
        <v>-1.2045084436384967E-2</v>
      </c>
      <c r="C178" s="4">
        <f>IFERROR(Merged_data[[#This Row],[AAPL_Close]]/Merged_data!B177-1,"")</f>
        <v>1.6398345212580434E-2</v>
      </c>
      <c r="D178" s="4">
        <f t="shared" si="2"/>
        <v>8.0251848425074053E-3</v>
      </c>
      <c r="E178" s="4">
        <v>7.5354093011777085E-3</v>
      </c>
      <c r="F178">
        <v>176</v>
      </c>
    </row>
    <row r="179" spans="1:6" x14ac:dyDescent="0.25">
      <c r="A179" s="4">
        <f>IFERROR(Merged_data[[#This Row],[BTCUSD_Close]]/Merged_data!D178-1,"")</f>
        <v>5.4111578765711377E-2</v>
      </c>
      <c r="B179" s="4">
        <f>IFERROR(Merged_data[[#This Row],[XAUUSD_Close]]/Merged_data!C178-1, "")</f>
        <v>3.9940406377785287E-3</v>
      </c>
      <c r="C179" s="4">
        <f>IFERROR(Merged_data[[#This Row],[AAPL_Close]]/Merged_data!B178-1,"")</f>
        <v>-1.2112593173793651E-2</v>
      </c>
      <c r="D179" s="4">
        <f t="shared" si="2"/>
        <v>1.4197311932686727E-2</v>
      </c>
      <c r="E179" s="4">
        <v>7.5529763323657576E-3</v>
      </c>
      <c r="F179">
        <v>177</v>
      </c>
    </row>
    <row r="180" spans="1:6" x14ac:dyDescent="0.25">
      <c r="A180" s="4">
        <f>IFERROR(Merged_data[[#This Row],[BTCUSD_Close]]/Merged_data!D179-1,"")</f>
        <v>-2.6376344966205778E-4</v>
      </c>
      <c r="B180" s="4">
        <f>IFERROR(Merged_data[[#This Row],[XAUUSD_Close]]/Merged_data!C179-1, "")</f>
        <v>-7.336878488963805E-4</v>
      </c>
      <c r="C180" s="4">
        <f>IFERROR(Merged_data[[#This Row],[AAPL_Close]]/Merged_data!B179-1,"")</f>
        <v>6.0560933234052872E-3</v>
      </c>
      <c r="D180" s="4">
        <f t="shared" si="2"/>
        <v>1.4442238225644164E-3</v>
      </c>
      <c r="E180" s="4">
        <v>7.9572311600865087E-3</v>
      </c>
      <c r="F180">
        <v>178</v>
      </c>
    </row>
    <row r="181" spans="1:6" x14ac:dyDescent="0.25">
      <c r="A181" s="4">
        <f>IFERROR(Merged_data[[#This Row],[BTCUSD_Close]]/Merged_data!D180-1,"")</f>
        <v>-1.2436543605232941E-2</v>
      </c>
      <c r="B181" s="4">
        <f>IFERROR(Merged_data[[#This Row],[XAUUSD_Close]]/Merged_data!C180-1, "")</f>
        <v>9.5840636730886164E-3</v>
      </c>
      <c r="C181" s="4">
        <f>IFERROR(Merged_data[[#This Row],[AAPL_Close]]/Merged_data!B180-1,"")</f>
        <v>-1.9193763260472618E-2</v>
      </c>
      <c r="D181" s="4">
        <f t="shared" si="2"/>
        <v>-5.6554665904762205E-3</v>
      </c>
      <c r="E181" s="4">
        <v>8.0251848425074053E-3</v>
      </c>
      <c r="F181">
        <v>179</v>
      </c>
    </row>
    <row r="182" spans="1:6" x14ac:dyDescent="0.25">
      <c r="A182" s="4">
        <f>IFERROR(Merged_data[[#This Row],[BTCUSD_Close]]/Merged_data!D181-1,"")</f>
        <v>-2.3767629961953363E-2</v>
      </c>
      <c r="B182" s="4">
        <f>IFERROR(Merged_data[[#This Row],[XAUUSD_Close]]/Merged_data!C181-1, "")</f>
        <v>9.1816129296662385E-3</v>
      </c>
      <c r="C182" s="4">
        <f>IFERROR(Merged_data[[#This Row],[AAPL_Close]]/Merged_data!B181-1,"")</f>
        <v>2.1128886205854513E-3</v>
      </c>
      <c r="D182" s="4">
        <f t="shared" si="2"/>
        <v>-2.8237772305438778E-3</v>
      </c>
      <c r="E182" s="4">
        <v>8.1162120426306553E-3</v>
      </c>
      <c r="F182">
        <v>180</v>
      </c>
    </row>
    <row r="183" spans="1:6" x14ac:dyDescent="0.25">
      <c r="A183" s="4">
        <f>IFERROR(Merged_data[[#This Row],[BTCUSD_Close]]/Merged_data!D182-1,"")</f>
        <v>-6.8226212831812294E-3</v>
      </c>
      <c r="B183" s="4">
        <f>IFERROR(Merged_data[[#This Row],[XAUUSD_Close]]/Merged_data!C182-1, "")</f>
        <v>1.377780665587669E-2</v>
      </c>
      <c r="C183" s="4">
        <f>IFERROR(Merged_data[[#This Row],[AAPL_Close]]/Merged_data!B182-1,"")</f>
        <v>-1.3805220883534086E-2</v>
      </c>
      <c r="D183" s="4">
        <f t="shared" si="2"/>
        <v>-6.7722998766391821E-4</v>
      </c>
      <c r="E183" s="4">
        <v>8.1625557213488957E-3</v>
      </c>
      <c r="F183">
        <v>181</v>
      </c>
    </row>
    <row r="184" spans="1:6" x14ac:dyDescent="0.25">
      <c r="A184" s="4">
        <f>IFERROR(Merged_data[[#This Row],[BTCUSD_Close]]/Merged_data!D183-1,"")</f>
        <v>3.1535041045910539E-2</v>
      </c>
      <c r="B184" s="4">
        <f>IFERROR(Merged_data[[#This Row],[XAUUSD_Close]]/Merged_data!C183-1, "")</f>
        <v>-1.3777009960583175E-2</v>
      </c>
      <c r="C184" s="4">
        <f>IFERROR(Merged_data[[#This Row],[AAPL_Close]]/Merged_data!B183-1,"")</f>
        <v>1.0027996945787709E-2</v>
      </c>
      <c r="D184" s="4">
        <f t="shared" si="2"/>
        <v>6.958107413276203E-3</v>
      </c>
      <c r="E184" s="4">
        <v>8.2232306101725373E-3</v>
      </c>
      <c r="F184">
        <v>182</v>
      </c>
    </row>
    <row r="185" spans="1:6" x14ac:dyDescent="0.25">
      <c r="A185" s="4">
        <f>IFERROR(Merged_data[[#This Row],[BTCUSD_Close]]/Merged_data!D184-1,"")</f>
        <v>-3.6733077270257097E-2</v>
      </c>
      <c r="B185" s="4">
        <f>IFERROR(Merged_data[[#This Row],[XAUUSD_Close]]/Merged_data!C184-1, "")</f>
        <v>1.0014061041463407E-3</v>
      </c>
      <c r="C185" s="4">
        <f>IFERROR(Merged_data[[#This Row],[AAPL_Close]]/Merged_data!B184-1,"")</f>
        <v>-1.4010684406813856E-2</v>
      </c>
      <c r="D185" s="4">
        <f t="shared" si="2"/>
        <v>-1.4822566061462749E-2</v>
      </c>
      <c r="E185" s="4">
        <v>8.3920137936029249E-3</v>
      </c>
      <c r="F185">
        <v>183</v>
      </c>
    </row>
    <row r="186" spans="1:6" x14ac:dyDescent="0.25">
      <c r="A186" s="4">
        <f>IFERROR(Merged_data[[#This Row],[BTCUSD_Close]]/Merged_data!D185-1,"")</f>
        <v>5.0392526224194434E-3</v>
      </c>
      <c r="B186" s="4">
        <f>IFERROR(Merged_data[[#This Row],[XAUUSD_Close]]/Merged_data!C185-1, "")</f>
        <v>-5.6719087064684981E-3</v>
      </c>
      <c r="C186" s="4">
        <f>IFERROR(Merged_data[[#This Row],[AAPL_Close]]/Merged_data!B185-1,"")</f>
        <v>4.8047434062565841E-3</v>
      </c>
      <c r="D186" s="4">
        <f t="shared" si="2"/>
        <v>6.8443532601540884E-4</v>
      </c>
      <c r="E186" s="4">
        <v>8.4325918973088936E-3</v>
      </c>
      <c r="F186">
        <v>184</v>
      </c>
    </row>
    <row r="187" spans="1:6" x14ac:dyDescent="0.25">
      <c r="A187" s="4">
        <f>IFERROR(Merged_data[[#This Row],[BTCUSD_Close]]/Merged_data!D186-1,"")</f>
        <v>-1.5879207657031991E-2</v>
      </c>
      <c r="B187" s="4">
        <f>IFERROR(Merged_data[[#This Row],[XAUUSD_Close]]/Merged_data!C186-1, "")</f>
        <v>-1.1708281271795018E-3</v>
      </c>
      <c r="C187" s="4">
        <f>IFERROR(Merged_data[[#This Row],[AAPL_Close]]/Merged_data!B186-1,"")</f>
        <v>2.248448468816755E-2</v>
      </c>
      <c r="D187" s="4">
        <f t="shared" si="2"/>
        <v>1.5132518584688674E-3</v>
      </c>
      <c r="E187" s="4">
        <v>8.4662280399702017E-3</v>
      </c>
      <c r="F187">
        <v>185</v>
      </c>
    </row>
    <row r="188" spans="1:6" x14ac:dyDescent="0.25">
      <c r="A188" s="4">
        <f>IFERROR(Merged_data[[#This Row],[BTCUSD_Close]]/Merged_data!D187-1,"")</f>
        <v>3.3933698773165322E-3</v>
      </c>
      <c r="B188" s="4">
        <f>IFERROR(Merged_data[[#This Row],[XAUUSD_Close]]/Merged_data!C187-1, "")</f>
        <v>9.7757664988340487E-4</v>
      </c>
      <c r="C188" s="4">
        <f>IFERROR(Merged_data[[#This Row],[AAPL_Close]]/Merged_data!B187-1,"")</f>
        <v>2.4875621890547706E-3</v>
      </c>
      <c r="D188" s="4">
        <f t="shared" si="2"/>
        <v>2.1553102798647526E-3</v>
      </c>
      <c r="E188" s="4">
        <v>8.468924036370451E-3</v>
      </c>
      <c r="F188">
        <v>186</v>
      </c>
    </row>
    <row r="189" spans="1:6" x14ac:dyDescent="0.25">
      <c r="A189" s="4">
        <f>IFERROR(Merged_data[[#This Row],[BTCUSD_Close]]/Merged_data!D188-1,"")</f>
        <v>2.2324353489806104E-2</v>
      </c>
      <c r="B189" s="4">
        <f>IFERROR(Merged_data[[#This Row],[XAUUSD_Close]]/Merged_data!C188-1, "")</f>
        <v>-1.3274933914754983E-2</v>
      </c>
      <c r="C189" s="4">
        <f>IFERROR(Merged_data[[#This Row],[AAPL_Close]]/Merged_data!B188-1,"")</f>
        <v>-5.9553349875930417E-3</v>
      </c>
      <c r="D189" s="4">
        <f t="shared" si="2"/>
        <v>-3.9926801523807527E-4</v>
      </c>
      <c r="E189" s="4">
        <v>8.5084201722865575E-3</v>
      </c>
      <c r="F189">
        <v>187</v>
      </c>
    </row>
    <row r="190" spans="1:6" x14ac:dyDescent="0.25">
      <c r="A190" s="4">
        <f>IFERROR(Merged_data[[#This Row],[BTCUSD_Close]]/Merged_data!D189-1,"")</f>
        <v>1.4815512935300035E-2</v>
      </c>
      <c r="B190" s="4">
        <f>IFERROR(Merged_data[[#This Row],[XAUUSD_Close]]/Merged_data!C189-1, "")</f>
        <v>2.4849317170247964E-3</v>
      </c>
      <c r="C190" s="4">
        <f>IFERROR(Merged_data[[#This Row],[AAPL_Close]]/Merged_data!B189-1,"")</f>
        <v>6.2905641537693846E-3</v>
      </c>
      <c r="D190" s="4">
        <f t="shared" si="2"/>
        <v>7.3257958135307449E-3</v>
      </c>
      <c r="E190" s="4">
        <v>8.5357732212913325E-3</v>
      </c>
      <c r="F190">
        <v>188</v>
      </c>
    </row>
    <row r="191" spans="1:6" x14ac:dyDescent="0.25">
      <c r="A191" s="4">
        <f>IFERROR(Merged_data[[#This Row],[BTCUSD_Close]]/Merged_data!D190-1,"")</f>
        <v>-5.3028966260204591E-3</v>
      </c>
      <c r="B191" s="4">
        <f>IFERROR(Merged_data[[#This Row],[XAUUSD_Close]]/Merged_data!C190-1, "")</f>
        <v>-1.3174103733312181E-3</v>
      </c>
      <c r="C191" s="4">
        <f>IFERROR(Merged_data[[#This Row],[AAPL_Close]]/Merged_data!B190-1,"")</f>
        <v>-2.7783290335383626E-3</v>
      </c>
      <c r="D191" s="4">
        <f t="shared" si="2"/>
        <v>-2.9513318472001336E-3</v>
      </c>
      <c r="E191" s="4">
        <v>8.5772322987474961E-3</v>
      </c>
      <c r="F191">
        <v>189</v>
      </c>
    </row>
    <row r="192" spans="1:6" x14ac:dyDescent="0.25">
      <c r="A192" s="4">
        <f>IFERROR(Merged_data[[#This Row],[BTCUSD_Close]]/Merged_data!D191-1,"")</f>
        <v>-2.0820495583814269E-3</v>
      </c>
      <c r="B192" s="4">
        <f>IFERROR(Merged_data[[#This Row],[XAUUSD_Close]]/Merged_data!C191-1, "")</f>
        <v>-1.7058780223594083E-2</v>
      </c>
      <c r="C192" s="4">
        <f>IFERROR(Merged_data[[#This Row],[AAPL_Close]]/Merged_data!B191-1,"")</f>
        <v>3.9800995024874553E-4</v>
      </c>
      <c r="D192" s="4">
        <f t="shared" si="2"/>
        <v>-7.3287239718774384E-3</v>
      </c>
      <c r="E192" s="4">
        <v>8.9313570959453029E-3</v>
      </c>
      <c r="F192">
        <v>190</v>
      </c>
    </row>
    <row r="193" spans="1:6" x14ac:dyDescent="0.25">
      <c r="A193" s="4">
        <f>IFERROR(Merged_data[[#This Row],[BTCUSD_Close]]/Merged_data!D192-1,"")</f>
        <v>2.7132471955315651E-3</v>
      </c>
      <c r="B193" s="4">
        <f>IFERROR(Merged_data[[#This Row],[XAUUSD_Close]]/Merged_data!C192-1, "")</f>
        <v>9.7565523893083927E-3</v>
      </c>
      <c r="C193" s="4">
        <f>IFERROR(Merged_data[[#This Row],[AAPL_Close]]/Merged_data!B192-1,"")</f>
        <v>2.0340163119156429E-2</v>
      </c>
      <c r="D193" s="4">
        <f t="shared" si="2"/>
        <v>1.0818644050129755E-2</v>
      </c>
      <c r="E193" s="4">
        <v>9.139859795850391E-3</v>
      </c>
      <c r="F193">
        <v>191</v>
      </c>
    </row>
    <row r="194" spans="1:6" x14ac:dyDescent="0.25">
      <c r="A194" s="4">
        <f>IFERROR(Merged_data[[#This Row],[BTCUSD_Close]]/Merged_data!D193-1,"")</f>
        <v>-1.273641682140092E-2</v>
      </c>
      <c r="B194" s="4">
        <f>IFERROR(Merged_data[[#This Row],[XAUUSD_Close]]/Merged_data!C193-1, "")</f>
        <v>1.0740073568368702E-2</v>
      </c>
      <c r="C194" s="4">
        <f>IFERROR(Merged_data[[#This Row],[AAPL_Close]]/Merged_data!B193-1,"")</f>
        <v>1.2916118340888127E-2</v>
      </c>
      <c r="D194" s="4">
        <f t="shared" si="2"/>
        <v>4.3499398831936438E-3</v>
      </c>
      <c r="E194" s="4">
        <v>9.3044916503911869E-3</v>
      </c>
      <c r="F194">
        <v>192</v>
      </c>
    </row>
    <row r="195" spans="1:6" x14ac:dyDescent="0.25">
      <c r="A195" s="4">
        <f>IFERROR(Merged_data[[#This Row],[BTCUSD_Close]]/Merged_data!D194-1,"")</f>
        <v>3.4855587479207584E-2</v>
      </c>
      <c r="B195" s="4">
        <f>IFERROR(Merged_data[[#This Row],[XAUUSD_Close]]/Merged_data!C194-1, "")</f>
        <v>5.7360660770848781E-3</v>
      </c>
      <c r="C195" s="4">
        <f>IFERROR(Merged_data[[#This Row],[AAPL_Close]]/Merged_data!B194-1,"")</f>
        <v>2.2230776633625382E-2</v>
      </c>
      <c r="D195" s="4">
        <f t="shared" si="2"/>
        <v>1.942033566468384E-2</v>
      </c>
      <c r="E195" s="4">
        <v>9.5336005224078597E-3</v>
      </c>
      <c r="F195">
        <v>193</v>
      </c>
    </row>
    <row r="196" spans="1:6" x14ac:dyDescent="0.25">
      <c r="A196" s="4">
        <f>IFERROR(Merged_data[[#This Row],[BTCUSD_Close]]/Merged_data!D195-1,"")</f>
        <v>3.360853364506422E-3</v>
      </c>
      <c r="B196" s="4">
        <f>IFERROR(Merged_data[[#This Row],[XAUUSD_Close]]/Merged_data!C195-1, "")</f>
        <v>-9.4023394164116647E-3</v>
      </c>
      <c r="C196" s="4">
        <f>IFERROR(Merged_data[[#This Row],[AAPL_Close]]/Merged_data!B195-1,"")</f>
        <v>5.2250047072115446E-3</v>
      </c>
      <c r="D196" s="4">
        <f t="shared" ref="D196:D250" si="3">SUMPRODUCT(A196:C196,$I$2:$K$2)</f>
        <v>-1.1851783450492763E-3</v>
      </c>
      <c r="E196" s="4">
        <v>9.5668400882339289E-3</v>
      </c>
      <c r="F196">
        <v>194</v>
      </c>
    </row>
    <row r="197" spans="1:6" x14ac:dyDescent="0.25">
      <c r="A197" s="4">
        <f>IFERROR(Merged_data[[#This Row],[BTCUSD_Close]]/Merged_data!D196-1,"")</f>
        <v>-1.4954853273137725E-2</v>
      </c>
      <c r="B197" s="4">
        <f>IFERROR(Merged_data[[#This Row],[XAUUSD_Close]]/Merged_data!C196-1, "")</f>
        <v>3.2650803266884854E-3</v>
      </c>
      <c r="C197" s="4">
        <f>IFERROR(Merged_data[[#This Row],[AAPL_Close]]/Merged_data!B196-1,"")</f>
        <v>-1.6857878716928232E-2</v>
      </c>
      <c r="D197" s="4">
        <f t="shared" si="3"/>
        <v>-8.2377874663443935E-3</v>
      </c>
      <c r="E197" s="4">
        <v>9.6984995292167305E-3</v>
      </c>
      <c r="F197">
        <v>195</v>
      </c>
    </row>
    <row r="198" spans="1:6" x14ac:dyDescent="0.25">
      <c r="A198" s="4">
        <f>IFERROR(Merged_data[[#This Row],[BTCUSD_Close]]/Merged_data!D197-1,"")</f>
        <v>6.2741981685625614E-3</v>
      </c>
      <c r="B198" s="4">
        <f>IFERROR(Merged_data[[#This Row],[XAUUSD_Close]]/Merged_data!C197-1, "")</f>
        <v>-1.0596455162100948E-2</v>
      </c>
      <c r="C198" s="4">
        <f>IFERROR(Merged_data[[#This Row],[AAPL_Close]]/Merged_data!B197-1,"")</f>
        <v>2.8578232912601642E-4</v>
      </c>
      <c r="D198" s="4">
        <f t="shared" si="3"/>
        <v>-2.2705879155338064E-3</v>
      </c>
      <c r="E198" s="4">
        <v>9.9512434686637834E-3</v>
      </c>
      <c r="F198">
        <v>196</v>
      </c>
    </row>
    <row r="199" spans="1:6" x14ac:dyDescent="0.25">
      <c r="A199" s="4">
        <f>IFERROR(Merged_data[[#This Row],[BTCUSD_Close]]/Merged_data!D198-1,"")</f>
        <v>1.7970615243342536E-2</v>
      </c>
      <c r="B199" s="4">
        <f>IFERROR(Merged_data[[#This Row],[XAUUSD_Close]]/Merged_data!C198-1, "")</f>
        <v>3.6588265404249309E-3</v>
      </c>
      <c r="C199" s="4">
        <f>IFERROR(Merged_data[[#This Row],[AAPL_Close]]/Merged_data!B198-1,"")</f>
        <v>5.3806961573257261E-3</v>
      </c>
      <c r="D199" s="4">
        <f t="shared" si="3"/>
        <v>8.468924036370451E-3</v>
      </c>
      <c r="E199" s="4">
        <v>1.0176638717651565E-2</v>
      </c>
      <c r="F199">
        <v>197</v>
      </c>
    </row>
    <row r="200" spans="1:6" x14ac:dyDescent="0.25">
      <c r="A200" s="4">
        <f>IFERROR(Merged_data[[#This Row],[BTCUSD_Close]]/Merged_data!D199-1,"")</f>
        <v>5.0741044769387678E-2</v>
      </c>
      <c r="B200" s="4">
        <f>IFERROR(Merged_data[[#This Row],[XAUUSD_Close]]/Merged_data!C199-1, "")</f>
        <v>3.1264287341736807E-3</v>
      </c>
      <c r="C200" s="4">
        <f>IFERROR(Merged_data[[#This Row],[AAPL_Close]]/Merged_data!B199-1,"")</f>
        <v>6.0149663730226788E-3</v>
      </c>
      <c r="D200" s="4">
        <f t="shared" si="3"/>
        <v>1.8277374836392576E-2</v>
      </c>
      <c r="E200" s="4">
        <v>1.025944078474561E-2</v>
      </c>
      <c r="F200">
        <v>198</v>
      </c>
    </row>
    <row r="201" spans="1:6" x14ac:dyDescent="0.25">
      <c r="A201" s="4">
        <f>IFERROR(Merged_data[[#This Row],[BTCUSD_Close]]/Merged_data!D200-1,"")</f>
        <v>1.3272436943047028E-2</v>
      </c>
      <c r="B201" s="4">
        <f>IFERROR(Merged_data[[#This Row],[XAUUSD_Close]]/Merged_data!C200-1, "")</f>
        <v>9.7471604626291342E-3</v>
      </c>
      <c r="C201" s="4">
        <f>IFERROR(Merged_data[[#This Row],[AAPL_Close]]/Merged_data!B200-1,"")</f>
        <v>-5.8848453462643224E-3</v>
      </c>
      <c r="D201" s="4">
        <f t="shared" si="3"/>
        <v>6.1151416640864648E-3</v>
      </c>
      <c r="E201" s="4">
        <v>1.0529840623894992E-2</v>
      </c>
      <c r="F201">
        <v>199</v>
      </c>
    </row>
    <row r="202" spans="1:6" x14ac:dyDescent="0.25">
      <c r="A202" s="4">
        <f>IFERROR(Merged_data[[#This Row],[BTCUSD_Close]]/Merged_data!D201-1,"")</f>
        <v>1.7004439624495937E-2</v>
      </c>
      <c r="B202" s="4">
        <f>IFERROR(Merged_data[[#This Row],[XAUUSD_Close]]/Merged_data!C201-1, "")</f>
        <v>-3.8552694889980588E-3</v>
      </c>
      <c r="C202" s="4">
        <f>IFERROR(Merged_data[[#This Row],[AAPL_Close]]/Merged_data!B201-1,"")</f>
        <v>-1.2028793332070409E-2</v>
      </c>
      <c r="D202" s="4">
        <f t="shared" si="3"/>
        <v>-4.9413907871565139E-5</v>
      </c>
      <c r="E202" s="4">
        <v>1.0818644050129755E-2</v>
      </c>
      <c r="F202">
        <v>200</v>
      </c>
    </row>
    <row r="203" spans="1:6" x14ac:dyDescent="0.25">
      <c r="A203" s="4">
        <f>IFERROR(Merged_data[[#This Row],[BTCUSD_Close]]/Merged_data!D202-1,"")</f>
        <v>-2.071895697088344E-2</v>
      </c>
      <c r="B203" s="4">
        <f>IFERROR(Merged_data[[#This Row],[XAUUSD_Close]]/Merged_data!C202-1, "")</f>
        <v>-5.8381847791464381E-3</v>
      </c>
      <c r="C203" s="4">
        <f>IFERROR(Merged_data[[#This Row],[AAPL_Close]]/Merged_data!B202-1,"")</f>
        <v>2.3487680951010947E-3</v>
      </c>
      <c r="D203" s="4">
        <f t="shared" si="3"/>
        <v>-7.8463305743932781E-3</v>
      </c>
      <c r="E203" s="4">
        <v>1.0818789247942639E-2</v>
      </c>
      <c r="F203">
        <v>201</v>
      </c>
    </row>
    <row r="204" spans="1:6" x14ac:dyDescent="0.25">
      <c r="A204" s="4">
        <f>IFERROR(Merged_data[[#This Row],[BTCUSD_Close]]/Merged_data!D203-1,"")</f>
        <v>1.5287371967196428E-2</v>
      </c>
      <c r="B204" s="4">
        <f>IFERROR(Merged_data[[#This Row],[XAUUSD_Close]]/Merged_data!C203-1, "")</f>
        <v>7.0969032652072883E-3</v>
      </c>
      <c r="C204" s="4">
        <f>IFERROR(Merged_data[[#This Row],[AAPL_Close]]/Merged_data!B203-1,"")</f>
        <v>5.0212806656781961E-3</v>
      </c>
      <c r="D204" s="4">
        <f t="shared" si="3"/>
        <v>8.9313570959453029E-3</v>
      </c>
      <c r="E204" s="4">
        <v>1.1079548960651341E-2</v>
      </c>
      <c r="F204">
        <v>202</v>
      </c>
    </row>
    <row r="205" spans="1:6" x14ac:dyDescent="0.25">
      <c r="A205" s="4">
        <f>IFERROR(Merged_data[[#This Row],[BTCUSD_Close]]/Merged_data!D204-1,"")</f>
        <v>8.2868993254849865E-3</v>
      </c>
      <c r="B205" s="4">
        <f>IFERROR(Merged_data[[#This Row],[XAUUSD_Close]]/Merged_data!C204-1, "")</f>
        <v>-2.5003173939344148E-3</v>
      </c>
      <c r="C205" s="4">
        <f>IFERROR(Merged_data[[#This Row],[AAPL_Close]]/Merged_data!B204-1,"")</f>
        <v>-6.6615911686329632E-4</v>
      </c>
      <c r="D205" s="4">
        <f t="shared" si="3"/>
        <v>1.2860951050127408E-3</v>
      </c>
      <c r="E205" s="4">
        <v>1.1132756661301558E-2</v>
      </c>
      <c r="F205">
        <v>203</v>
      </c>
    </row>
    <row r="206" spans="1:6" x14ac:dyDescent="0.25">
      <c r="A206" s="4">
        <f>IFERROR(Merged_data[[#This Row],[BTCUSD_Close]]/Merged_data!D205-1,"")</f>
        <v>-2.4074658866155896E-2</v>
      </c>
      <c r="B206" s="4">
        <f>IFERROR(Merged_data[[#This Row],[XAUUSD_Close]]/Merged_data!C205-1, "")</f>
        <v>2.7222048361810192E-3</v>
      </c>
      <c r="C206" s="4">
        <f>IFERROR(Merged_data[[#This Row],[AAPL_Close]]/Merged_data!B205-1,"")</f>
        <v>5.5232834968097499E-3</v>
      </c>
      <c r="D206" s="4">
        <f t="shared" si="3"/>
        <v>-4.4765306763314356E-3</v>
      </c>
      <c r="E206" s="4">
        <v>1.1217792894885238E-2</v>
      </c>
      <c r="F206">
        <v>204</v>
      </c>
    </row>
    <row r="207" spans="1:6" x14ac:dyDescent="0.25">
      <c r="A207" s="4">
        <f>IFERROR(Merged_data[[#This Row],[BTCUSD_Close]]/Merged_data!D206-1,"")</f>
        <v>-1.3879782351388092E-3</v>
      </c>
      <c r="B207" s="4">
        <f>IFERROR(Merged_data[[#This Row],[XAUUSD_Close]]/Merged_data!C206-1, "")</f>
        <v>1.4586528367422913E-2</v>
      </c>
      <c r="C207" s="4">
        <f>IFERROR(Merged_data[[#This Row],[AAPL_Close]]/Merged_data!B206-1,"")</f>
        <v>6.155885974050479E-3</v>
      </c>
      <c r="D207" s="4">
        <f t="shared" si="3"/>
        <v>7.2649836686426656E-3</v>
      </c>
      <c r="E207" s="4">
        <v>1.1564930039848664E-2</v>
      </c>
      <c r="F207">
        <v>205</v>
      </c>
    </row>
    <row r="208" spans="1:6" x14ac:dyDescent="0.25">
      <c r="A208" s="4">
        <f>IFERROR(Merged_data[[#This Row],[BTCUSD_Close]]/Merged_data!D207-1,"")</f>
        <v>1.8426931800740176E-2</v>
      </c>
      <c r="B208" s="4">
        <f>IFERROR(Merged_data[[#This Row],[XAUUSD_Close]]/Merged_data!C207-1, "")</f>
        <v>1.0187996650118381E-2</v>
      </c>
      <c r="C208" s="4">
        <f>IFERROR(Merged_data[[#This Row],[AAPL_Close]]/Merged_data!B207-1,"")</f>
        <v>9.0361445783133654E-3</v>
      </c>
      <c r="D208" s="4">
        <f t="shared" si="3"/>
        <v>1.2314121573763414E-2</v>
      </c>
      <c r="E208" s="4">
        <v>1.1615740331406133E-2</v>
      </c>
      <c r="F208">
        <v>206</v>
      </c>
    </row>
    <row r="209" spans="1:6" x14ac:dyDescent="0.25">
      <c r="A209" s="4">
        <f>IFERROR(Merged_data[[#This Row],[BTCUSD_Close]]/Merged_data!D208-1,"")</f>
        <v>-1.1010172897391923E-2</v>
      </c>
      <c r="B209" s="4">
        <f>IFERROR(Merged_data[[#This Row],[XAUUSD_Close]]/Merged_data!C208-1, "")</f>
        <v>-1.2961335996701351E-2</v>
      </c>
      <c r="C209" s="4">
        <f>IFERROR(Merged_data[[#This Row],[AAPL_Close]]/Merged_data!B208-1,"")</f>
        <v>-1.1660447761193682E-3</v>
      </c>
      <c r="D209" s="4">
        <f t="shared" si="3"/>
        <v>-8.8373997007339285E-3</v>
      </c>
      <c r="E209" s="4">
        <v>1.1643418701640394E-2</v>
      </c>
      <c r="F209">
        <v>207</v>
      </c>
    </row>
    <row r="210" spans="1:6" x14ac:dyDescent="0.25">
      <c r="A210" s="4">
        <f>IFERROR(Merged_data[[#This Row],[BTCUSD_Close]]/Merged_data!D209-1,"")</f>
        <v>4.0467321368100606E-3</v>
      </c>
      <c r="B210" s="4">
        <f>IFERROR(Merged_data[[#This Row],[XAUUSD_Close]]/Merged_data!C209-1, "")</f>
        <v>-5.5029647813206184E-3</v>
      </c>
      <c r="C210" s="4">
        <f>IFERROR(Merged_data[[#This Row],[AAPL_Close]]/Merged_data!B209-1,"")</f>
        <v>-1.8211533971516092E-3</v>
      </c>
      <c r="D210" s="4">
        <f t="shared" si="3"/>
        <v>-1.5335122906307121E-3</v>
      </c>
      <c r="E210" s="4">
        <v>1.1700392282499817E-2</v>
      </c>
      <c r="F210">
        <v>208</v>
      </c>
    </row>
    <row r="211" spans="1:6" x14ac:dyDescent="0.25">
      <c r="A211" s="4">
        <f>IFERROR(Merged_data[[#This Row],[BTCUSD_Close]]/Merged_data!D210-1,"")</f>
        <v>-1.5514595524376507E-2</v>
      </c>
      <c r="B211" s="4">
        <f>IFERROR(Merged_data[[#This Row],[XAUUSD_Close]]/Merged_data!C210-1, "")</f>
        <v>-9.2292849456381276E-3</v>
      </c>
      <c r="C211" s="4">
        <f>IFERROR(Merged_data[[#This Row],[AAPL_Close]]/Merged_data!B210-1,"")</f>
        <v>5.6137724550908707E-4</v>
      </c>
      <c r="D211" s="4">
        <f t="shared" si="3"/>
        <v>-8.1776794619154766E-3</v>
      </c>
      <c r="E211" s="4">
        <v>1.181568507674069E-2</v>
      </c>
      <c r="F211">
        <v>209</v>
      </c>
    </row>
    <row r="212" spans="1:6" x14ac:dyDescent="0.25">
      <c r="A212" s="4">
        <f>IFERROR(Merged_data[[#This Row],[BTCUSD_Close]]/Merged_data!D211-1,"")</f>
        <v>1.1648024118261713E-2</v>
      </c>
      <c r="B212" s="4">
        <f>IFERROR(Merged_data[[#This Row],[XAUUSD_Close]]/Merged_data!C211-1, "")</f>
        <v>-6.8643474899888757E-3</v>
      </c>
      <c r="C212" s="4">
        <f>IFERROR(Merged_data[[#This Row],[AAPL_Close]]/Merged_data!B211-1,"")</f>
        <v>7.9483822704329299E-4</v>
      </c>
      <c r="D212" s="4">
        <f t="shared" si="3"/>
        <v>9.8711970759595086E-4</v>
      </c>
      <c r="E212" s="4">
        <v>1.2314121573763414E-2</v>
      </c>
      <c r="F212">
        <v>210</v>
      </c>
    </row>
    <row r="213" spans="1:6" x14ac:dyDescent="0.25">
      <c r="A213" s="4">
        <f>IFERROR(Merged_data[[#This Row],[BTCUSD_Close]]/Merged_data!D212-1,"")</f>
        <v>-4.402377283733161E-3</v>
      </c>
      <c r="B213" s="4">
        <f>IFERROR(Merged_data[[#This Row],[XAUUSD_Close]]/Merged_data!C212-1, "")</f>
        <v>3.6173021080816437E-3</v>
      </c>
      <c r="C213" s="4">
        <f>IFERROR(Merged_data[[#This Row],[AAPL_Close]]/Merged_data!B212-1,"")</f>
        <v>-1.2987619715019827E-2</v>
      </c>
      <c r="D213" s="4">
        <f t="shared" si="3"/>
        <v>-3.7700782563932387E-3</v>
      </c>
      <c r="E213" s="4">
        <v>1.2357165208302167E-2</v>
      </c>
      <c r="F213">
        <v>211</v>
      </c>
    </row>
    <row r="214" spans="1:6" x14ac:dyDescent="0.25">
      <c r="A214" s="4">
        <f>IFERROR(Merged_data[[#This Row],[BTCUSD_Close]]/Merged_data!D213-1,"")</f>
        <v>-2.4065035119644751E-3</v>
      </c>
      <c r="B214" s="4">
        <f>IFERROR(Merged_data[[#This Row],[XAUUSD_Close]]/Merged_data!C213-1, "")</f>
        <v>-1.5359456985554298E-2</v>
      </c>
      <c r="C214" s="4">
        <f>IFERROR(Merged_data[[#This Row],[AAPL_Close]]/Merged_data!B213-1,"")</f>
        <v>-1.0507880910682998E-2</v>
      </c>
      <c r="D214" s="4">
        <f t="shared" si="3"/>
        <v>-1.0018098121015962E-2</v>
      </c>
      <c r="E214" s="4">
        <v>1.2433375519209467E-2</v>
      </c>
      <c r="F214">
        <v>212</v>
      </c>
    </row>
    <row r="215" spans="1:6" x14ac:dyDescent="0.25">
      <c r="A215" s="4">
        <f>IFERROR(Merged_data[[#This Row],[BTCUSD_Close]]/Merged_data!D214-1,"")</f>
        <v>-6.5635255508673662E-3</v>
      </c>
      <c r="B215" s="4">
        <f>IFERROR(Merged_data[[#This Row],[XAUUSD_Close]]/Merged_data!C214-1, "")</f>
        <v>4.416092711996944E-3</v>
      </c>
      <c r="C215" s="4">
        <f>IFERROR(Merged_data[[#This Row],[AAPL_Close]]/Merged_data!B214-1,"")</f>
        <v>-7.0796460176991705E-3</v>
      </c>
      <c r="D215" s="4">
        <f t="shared" si="3"/>
        <v>-2.3265143857711832E-3</v>
      </c>
      <c r="E215" s="4">
        <v>1.2557448998968556E-2</v>
      </c>
      <c r="F215">
        <v>213</v>
      </c>
    </row>
    <row r="216" spans="1:6" x14ac:dyDescent="0.25">
      <c r="A216" s="4">
        <f>IFERROR(Merged_data[[#This Row],[BTCUSD_Close]]/Merged_data!D215-1,"")</f>
        <v>-2.7929126088635292E-2</v>
      </c>
      <c r="B216" s="4">
        <f>IFERROR(Merged_data[[#This Row],[XAUUSD_Close]]/Merged_data!C215-1, "")</f>
        <v>2.039826929302091E-2</v>
      </c>
      <c r="C216" s="4">
        <f>IFERROR(Merged_data[[#This Row],[AAPL_Close]]/Merged_data!B215-1,"")</f>
        <v>-2.5003613238907318E-2</v>
      </c>
      <c r="D216" s="4">
        <f t="shared" si="3"/>
        <v>-7.720514081054417E-3</v>
      </c>
      <c r="E216" s="4">
        <v>1.2853623323894503E-2</v>
      </c>
      <c r="F216">
        <v>214</v>
      </c>
    </row>
    <row r="217" spans="1:6" x14ac:dyDescent="0.25">
      <c r="A217" s="4">
        <f>IFERROR(Merged_data[[#This Row],[BTCUSD_Close]]/Merged_data!D216-1,"")</f>
        <v>1.6020831494394816E-2</v>
      </c>
      <c r="B217" s="4">
        <f>IFERROR(Merged_data[[#This Row],[XAUUSD_Close]]/Merged_data!C216-1, "")</f>
        <v>4.9477301059397405E-3</v>
      </c>
      <c r="C217" s="4">
        <f>IFERROR(Merged_data[[#This Row],[AAPL_Close]]/Merged_data!B216-1,"")</f>
        <v>4.792963731593991E-3</v>
      </c>
      <c r="D217" s="4">
        <f t="shared" si="3"/>
        <v>8.2232306101725373E-3</v>
      </c>
      <c r="E217" s="4">
        <v>1.2928702997661809E-2</v>
      </c>
      <c r="F217">
        <v>215</v>
      </c>
    </row>
    <row r="218" spans="1:6" x14ac:dyDescent="0.25">
      <c r="A218" s="4">
        <f>IFERROR(Merged_data[[#This Row],[BTCUSD_Close]]/Merged_data!D217-1,"")</f>
        <v>-1.3022892141957398E-2</v>
      </c>
      <c r="B218" s="4">
        <f>IFERROR(Merged_data[[#This Row],[XAUUSD_Close]]/Merged_data!C217-1, "")</f>
        <v>2.1311881151435674E-3</v>
      </c>
      <c r="C218" s="4">
        <f>IFERROR(Merged_data[[#This Row],[AAPL_Close]]/Merged_data!B217-1,"")</f>
        <v>-2.1145807720679421E-3</v>
      </c>
      <c r="D218" s="4">
        <f t="shared" si="3"/>
        <v>-3.6887666281501747E-3</v>
      </c>
      <c r="E218" s="4">
        <v>1.3098638964784358E-2</v>
      </c>
      <c r="F218">
        <v>216</v>
      </c>
    </row>
    <row r="219" spans="1:6" x14ac:dyDescent="0.25">
      <c r="A219" s="4">
        <f>IFERROR(Merged_data[[#This Row],[BTCUSD_Close]]/Merged_data!D218-1,"")</f>
        <v>1.3001073886942605E-2</v>
      </c>
      <c r="B219" s="4">
        <f>IFERROR(Merged_data[[#This Row],[XAUUSD_Close]]/Merged_data!C218-1, "")</f>
        <v>-3.410339569847709E-3</v>
      </c>
      <c r="C219" s="4">
        <f>IFERROR(Merged_data[[#This Row],[AAPL_Close]]/Merged_data!B218-1,"")</f>
        <v>5.0906761285235635E-2</v>
      </c>
      <c r="D219" s="4">
        <f t="shared" si="3"/>
        <v>1.7808214723714386E-2</v>
      </c>
      <c r="E219" s="4">
        <v>1.3108207725016141E-2</v>
      </c>
      <c r="F219">
        <v>217</v>
      </c>
    </row>
    <row r="220" spans="1:6" x14ac:dyDescent="0.25">
      <c r="A220" s="4">
        <f>IFERROR(Merged_data[[#This Row],[BTCUSD_Close]]/Merged_data!D219-1,"")</f>
        <v>1.7978328684514544E-2</v>
      </c>
      <c r="B220" s="4">
        <f>IFERROR(Merged_data[[#This Row],[XAUUSD_Close]]/Merged_data!C219-1, "")</f>
        <v>8.4333398132883097E-3</v>
      </c>
      <c r="C220" s="4">
        <f>IFERROR(Merged_data[[#This Row],[AAPL_Close]]/Merged_data!B219-1,"")</f>
        <v>3.1793669402110147E-2</v>
      </c>
      <c r="D220" s="4">
        <f t="shared" si="3"/>
        <v>1.8304935351302731E-2</v>
      </c>
      <c r="E220" s="4">
        <v>1.3398038182927619E-2</v>
      </c>
      <c r="F220">
        <v>218</v>
      </c>
    </row>
    <row r="221" spans="1:6" x14ac:dyDescent="0.25">
      <c r="A221" s="4">
        <f>IFERROR(Merged_data[[#This Row],[BTCUSD_Close]]/Merged_data!D220-1,"")</f>
        <v>-5.710529909860651E-3</v>
      </c>
      <c r="B221" s="4">
        <f>IFERROR(Merged_data[[#This Row],[XAUUSD_Close]]/Merged_data!C220-1, "")</f>
        <v>2.1337461518999845E-4</v>
      </c>
      <c r="C221" s="4">
        <f>IFERROR(Merged_data[[#This Row],[AAPL_Close]]/Merged_data!B220-1,"")</f>
        <v>4.235786029177846E-2</v>
      </c>
      <c r="D221" s="4">
        <f t="shared" si="3"/>
        <v>1.1079548960651341E-2</v>
      </c>
      <c r="E221" s="4">
        <v>1.3515002555525001E-2</v>
      </c>
      <c r="F221">
        <v>219</v>
      </c>
    </row>
    <row r="222" spans="1:6" x14ac:dyDescent="0.25">
      <c r="A222" s="4">
        <f>IFERROR(Merged_data[[#This Row],[BTCUSD_Close]]/Merged_data!D221-1,"")</f>
        <v>1.9238858889280008E-2</v>
      </c>
      <c r="B222" s="4">
        <f>IFERROR(Merged_data[[#This Row],[XAUUSD_Close]]/Merged_data!C221-1, "")</f>
        <v>-1.6442523992167168E-2</v>
      </c>
      <c r="C222" s="4">
        <f>IFERROR(Merged_data[[#This Row],[AAPL_Close]]/Merged_data!B221-1,"")</f>
        <v>-9.4615216917374179E-3</v>
      </c>
      <c r="D222" s="4">
        <f t="shared" si="3"/>
        <v>-3.6438084376040902E-3</v>
      </c>
      <c r="E222" s="4">
        <v>1.3656574445056458E-2</v>
      </c>
      <c r="F222">
        <v>220</v>
      </c>
    </row>
    <row r="223" spans="1:6" x14ac:dyDescent="0.25">
      <c r="A223" s="4">
        <f>IFERROR(Merged_data[[#This Row],[BTCUSD_Close]]/Merged_data!D222-1,"")</f>
        <v>9.9305953303459038E-3</v>
      </c>
      <c r="B223" s="4">
        <f>IFERROR(Merged_data[[#This Row],[XAUUSD_Close]]/Merged_data!C222-1, "")</f>
        <v>1.6693466960846504E-3</v>
      </c>
      <c r="C223" s="4">
        <f>IFERROR(Merged_data[[#This Row],[AAPL_Close]]/Merged_data!B222-1,"")</f>
        <v>1.0872435953869219E-2</v>
      </c>
      <c r="D223" s="4">
        <f t="shared" si="3"/>
        <v>6.9086480636983971E-3</v>
      </c>
      <c r="E223" s="4">
        <v>1.3871920242086966E-2</v>
      </c>
      <c r="F223">
        <v>221</v>
      </c>
    </row>
    <row r="224" spans="1:6" x14ac:dyDescent="0.25">
      <c r="A224" s="4">
        <f>IFERROR(Merged_data[[#This Row],[BTCUSD_Close]]/Merged_data!D223-1,"")</f>
        <v>2.2318040416002827E-2</v>
      </c>
      <c r="B224" s="4">
        <f>IFERROR(Merged_data[[#This Row],[XAUUSD_Close]]/Merged_data!C223-1, "")</f>
        <v>2.326619785825601E-3</v>
      </c>
      <c r="C224" s="4">
        <f>IFERROR(Merged_data[[#This Row],[AAPL_Close]]/Merged_data!B223-1,"")</f>
        <v>1.6024384933594593E-2</v>
      </c>
      <c r="D224" s="4">
        <f t="shared" si="3"/>
        <v>1.2433375519209467E-2</v>
      </c>
      <c r="E224" s="4">
        <v>1.4197311932686727E-2</v>
      </c>
      <c r="F224">
        <v>222</v>
      </c>
    </row>
    <row r="225" spans="1:6" x14ac:dyDescent="0.25">
      <c r="A225" s="4">
        <f>IFERROR(Merged_data[[#This Row],[BTCUSD_Close]]/Merged_data!D224-1,"")</f>
        <v>-3.7526819438892467E-2</v>
      </c>
      <c r="B225" s="4">
        <f>IFERROR(Merged_data[[#This Row],[XAUUSD_Close]]/Merged_data!C224-1, "")</f>
        <v>-6.0965525872357373E-3</v>
      </c>
      <c r="C225" s="4">
        <f>IFERROR(Merged_data[[#This Row],[AAPL_Close]]/Merged_data!B224-1,"")</f>
        <v>-2.3571765310933523E-3</v>
      </c>
      <c r="D225" s="4">
        <f t="shared" si="3"/>
        <v>-1.4403819825890039E-2</v>
      </c>
      <c r="E225" s="4">
        <v>1.4437820628089893E-2</v>
      </c>
      <c r="F225">
        <v>223</v>
      </c>
    </row>
    <row r="226" spans="1:6" x14ac:dyDescent="0.25">
      <c r="A226" s="4">
        <f>IFERROR(Merged_data[[#This Row],[BTCUSD_Close]]/Merged_data!D225-1,"")</f>
        <v>-8.5184651505776365E-3</v>
      </c>
      <c r="B226" s="4">
        <f>IFERROR(Merged_data[[#This Row],[XAUUSD_Close]]/Merged_data!C225-1, "")</f>
        <v>1.0792871308502594E-3</v>
      </c>
      <c r="C226" s="4">
        <f>IFERROR(Merged_data[[#This Row],[AAPL_Close]]/Merged_data!B225-1,"")</f>
        <v>-5.112123034624938E-3</v>
      </c>
      <c r="D226" s="4">
        <f t="shared" si="3"/>
        <v>-3.6574616032206686E-3</v>
      </c>
      <c r="E226" s="4">
        <v>1.4456003352067292E-2</v>
      </c>
      <c r="F226">
        <v>224</v>
      </c>
    </row>
    <row r="227" spans="1:6" x14ac:dyDescent="0.25">
      <c r="A227" s="4">
        <f>IFERROR(Merged_data[[#This Row],[BTCUSD_Close]]/Merged_data!D226-1,"")</f>
        <v>-2.1799716176243988E-3</v>
      </c>
      <c r="B227" s="4">
        <f>IFERROR(Merged_data[[#This Row],[XAUUSD_Close]]/Merged_data!C226-1, "")</f>
        <v>-1.8627578699275116E-3</v>
      </c>
      <c r="C227" s="4">
        <f>IFERROR(Merged_data[[#This Row],[AAPL_Close]]/Merged_data!B226-1,"")</f>
        <v>-3.0225830130835574E-3</v>
      </c>
      <c r="D227" s="4">
        <f t="shared" si="3"/>
        <v>-2.3058695371833914E-3</v>
      </c>
      <c r="E227" s="4">
        <v>1.454891006537894E-2</v>
      </c>
      <c r="F227">
        <v>225</v>
      </c>
    </row>
    <row r="228" spans="1:6" x14ac:dyDescent="0.25">
      <c r="A228" s="4">
        <f>IFERROR(Merged_data[[#This Row],[BTCUSD_Close]]/Merged_data!D227-1,"")</f>
        <v>-2.8178788372073105E-2</v>
      </c>
      <c r="B228" s="4">
        <f>IFERROR(Merged_data[[#This Row],[XAUUSD_Close]]/Merged_data!C227-1, "")</f>
        <v>-5.1051406951572176E-3</v>
      </c>
      <c r="C228" s="4">
        <f>IFERROR(Merged_data[[#This Row],[AAPL_Close]]/Merged_data!B227-1,"")</f>
        <v>-1.4292520247736196E-3</v>
      </c>
      <c r="D228" s="4">
        <f t="shared" si="3"/>
        <v>-1.0924468397116905E-2</v>
      </c>
      <c r="E228" s="4">
        <v>1.4559998240943728E-2</v>
      </c>
      <c r="F228">
        <v>226</v>
      </c>
    </row>
    <row r="229" spans="1:6" x14ac:dyDescent="0.25">
      <c r="A229" s="4">
        <f>IFERROR(Merged_data[[#This Row],[BTCUSD_Close]]/Merged_data!D228-1,"")</f>
        <v>8.4633694789737479E-3</v>
      </c>
      <c r="B229" s="4">
        <f>IFERROR(Merged_data[[#This Row],[XAUUSD_Close]]/Merged_data!C228-1, "")</f>
        <v>9.8359419765372547E-3</v>
      </c>
      <c r="C229" s="4">
        <f>IFERROR(Merged_data[[#This Row],[AAPL_Close]]/Merged_data!B228-1,"")</f>
        <v>-1.9734559333795976E-2</v>
      </c>
      <c r="D229" s="4">
        <f t="shared" si="3"/>
        <v>5.5301983416823457E-4</v>
      </c>
      <c r="E229" s="4">
        <v>1.4573623830318416E-2</v>
      </c>
      <c r="F229">
        <v>227</v>
      </c>
    </row>
    <row r="230" spans="1:6" x14ac:dyDescent="0.25">
      <c r="A230" s="4">
        <f>IFERROR(Merged_data[[#This Row],[BTCUSD_Close]]/Merged_data!D229-1,"")</f>
        <v>-1.548212256316106E-2</v>
      </c>
      <c r="B230" s="4">
        <f>IFERROR(Merged_data[[#This Row],[XAUUSD_Close]]/Merged_data!C229-1, "")</f>
        <v>-2.8191601351643669E-3</v>
      </c>
      <c r="C230" s="4">
        <f>IFERROR(Merged_data[[#This Row],[AAPL_Close]]/Merged_data!B229-1,"")</f>
        <v>-4.9112871111897105E-3</v>
      </c>
      <c r="D230" s="4">
        <f t="shared" si="3"/>
        <v>-7.2456869563709784E-3</v>
      </c>
      <c r="E230" s="4">
        <v>1.5033818118579245E-2</v>
      </c>
      <c r="F230">
        <v>228</v>
      </c>
    </row>
    <row r="231" spans="1:6" x14ac:dyDescent="0.25">
      <c r="A231" s="4">
        <f>IFERROR(Merged_data[[#This Row],[BTCUSD_Close]]/Merged_data!D230-1,"")</f>
        <v>3.5500226427157111E-2</v>
      </c>
      <c r="B231" s="4">
        <f>IFERROR(Merged_data[[#This Row],[XAUUSD_Close]]/Merged_data!C230-1, "")</f>
        <v>1.0230378173596177E-2</v>
      </c>
      <c r="C231" s="4">
        <f>IFERROR(Merged_data[[#This Row],[AAPL_Close]]/Merged_data!B230-1,"")</f>
        <v>1.2716763005780285E-2</v>
      </c>
      <c r="D231" s="4">
        <f t="shared" si="3"/>
        <v>1.855724809931969E-2</v>
      </c>
      <c r="E231" s="4">
        <v>1.5415126295422587E-2</v>
      </c>
      <c r="F231">
        <v>229</v>
      </c>
    </row>
    <row r="232" spans="1:6" x14ac:dyDescent="0.25">
      <c r="A232" s="4">
        <f>IFERROR(Merged_data[[#This Row],[BTCUSD_Close]]/Merged_data!D231-1,"")</f>
        <v>-5.7607381428093629E-2</v>
      </c>
      <c r="B232" s="4">
        <f>IFERROR(Merged_data[[#This Row],[XAUUSD_Close]]/Merged_data!C231-1, "")</f>
        <v>-2.2115269170396301E-3</v>
      </c>
      <c r="C232" s="4">
        <f>IFERROR(Merged_data[[#This Row],[AAPL_Close]]/Merged_data!B231-1,"")</f>
        <v>-2.6343519494204104E-3</v>
      </c>
      <c r="D232" s="4">
        <f t="shared" si="3"/>
        <v>-1.8957130780070063E-2</v>
      </c>
      <c r="E232" s="4">
        <v>1.5477244395468447E-2</v>
      </c>
      <c r="F232">
        <v>230</v>
      </c>
    </row>
    <row r="233" spans="1:6" x14ac:dyDescent="0.25">
      <c r="A233" s="4">
        <f>IFERROR(Merged_data[[#This Row],[BTCUSD_Close]]/Merged_data!D232-1,"")</f>
        <v>1.5541542689196497E-2</v>
      </c>
      <c r="B233" s="4">
        <f>IFERROR(Merged_data[[#This Row],[XAUUSD_Close]]/Merged_data!C232-1, "")</f>
        <v>8.2922952366095704E-3</v>
      </c>
      <c r="C233" s="4">
        <f>IFERROR(Merged_data[[#This Row],[AAPL_Close]]/Merged_data!B232-1,"")</f>
        <v>9.4646944884662076E-3</v>
      </c>
      <c r="D233" s="4">
        <f t="shared" si="3"/>
        <v>1.0818789247942639E-2</v>
      </c>
      <c r="E233" s="4">
        <v>1.5520207950343335E-2</v>
      </c>
      <c r="F233">
        <v>231</v>
      </c>
    </row>
    <row r="234" spans="1:6" x14ac:dyDescent="0.25">
      <c r="A234" s="4">
        <f>IFERROR(Merged_data[[#This Row],[BTCUSD_Close]]/Merged_data!D233-1,"")</f>
        <v>-5.1968066519125777E-4</v>
      </c>
      <c r="B234" s="4">
        <f>IFERROR(Merged_data[[#This Row],[XAUUSD_Close]]/Merged_data!C233-1, "")</f>
        <v>1.1167801372253816E-3</v>
      </c>
      <c r="C234" s="4">
        <f>IFERROR(Merged_data[[#This Row],[AAPL_Close]]/Merged_data!B233-1,"")</f>
        <v>5.1458723998081268E-3</v>
      </c>
      <c r="D234" s="4">
        <f t="shared" si="3"/>
        <v>1.8345695752752132E-3</v>
      </c>
      <c r="E234" s="4">
        <v>1.5676079612681047E-2</v>
      </c>
      <c r="F234">
        <v>232</v>
      </c>
    </row>
    <row r="235" spans="1:6" x14ac:dyDescent="0.25">
      <c r="A235" s="4">
        <f>IFERROR(Merged_data[[#This Row],[BTCUSD_Close]]/Merged_data!D234-1,"")</f>
        <v>4.464405776833491E-3</v>
      </c>
      <c r="B235" s="4">
        <f>IFERROR(Merged_data[[#This Row],[XAUUSD_Close]]/Merged_data!C234-1, "")</f>
        <v>5.6335955378625791E-3</v>
      </c>
      <c r="C235" s="4">
        <f>IFERROR(Merged_data[[#This Row],[AAPL_Close]]/Merged_data!B234-1,"")</f>
        <v>8.9808668488871035E-3</v>
      </c>
      <c r="D235" s="4">
        <f t="shared" si="3"/>
        <v>6.2870200028612103E-3</v>
      </c>
      <c r="E235" s="4">
        <v>1.6481288708027984E-2</v>
      </c>
      <c r="F235">
        <v>233</v>
      </c>
    </row>
    <row r="236" spans="1:6" x14ac:dyDescent="0.25">
      <c r="A236" s="4">
        <f>IFERROR(Merged_data[[#This Row],[BTCUSD_Close]]/Merged_data!D235-1,"")</f>
        <v>-3.4351656001499364E-2</v>
      </c>
      <c r="B236" s="4">
        <f>IFERROR(Merged_data[[#This Row],[XAUUSD_Close]]/Merged_data!C235-1, "")</f>
        <v>1.0460645990256534E-2</v>
      </c>
      <c r="C236" s="4">
        <f>IFERROR(Merged_data[[#This Row],[AAPL_Close]]/Merged_data!B235-1,"")</f>
        <v>-1.8059855521156409E-3</v>
      </c>
      <c r="D236" s="4">
        <f t="shared" si="3"/>
        <v>-6.6630340699818883E-3</v>
      </c>
      <c r="E236" s="4">
        <v>1.6577829490065876E-2</v>
      </c>
      <c r="F236">
        <v>234</v>
      </c>
    </row>
    <row r="237" spans="1:6" x14ac:dyDescent="0.25">
      <c r="A237" s="4">
        <f>IFERROR(Merged_data[[#This Row],[BTCUSD_Close]]/Merged_data!D236-1,"")</f>
        <v>2.7726945045194906E-2</v>
      </c>
      <c r="B237" s="4">
        <f>IFERROR(Merged_data[[#This Row],[XAUUSD_Close]]/Merged_data!C236-1, "")</f>
        <v>2.3395624146415939E-2</v>
      </c>
      <c r="C237" s="4">
        <f>IFERROR(Merged_data[[#This Row],[AAPL_Close]]/Merged_data!B236-1,"")</f>
        <v>-1.0424743689153027E-2</v>
      </c>
      <c r="D237" s="4">
        <f t="shared" si="3"/>
        <v>1.454891006537894E-2</v>
      </c>
      <c r="E237" s="4">
        <v>1.6680303414994734E-2</v>
      </c>
      <c r="F237">
        <v>235</v>
      </c>
    </row>
    <row r="238" spans="1:6" x14ac:dyDescent="0.25">
      <c r="A238" s="4">
        <f>IFERROR(Merged_data[[#This Row],[BTCUSD_Close]]/Merged_data!D237-1,"")</f>
        <v>7.518120829511421E-3</v>
      </c>
      <c r="B238" s="4">
        <f>IFERROR(Merged_data[[#This Row],[XAUUSD_Close]]/Merged_data!C237-1, "")</f>
        <v>7.4947815319299504E-3</v>
      </c>
      <c r="C238" s="4">
        <f>IFERROR(Merged_data[[#This Row],[AAPL_Close]]/Merged_data!B237-1,"")</f>
        <v>3.8089848511231095E-2</v>
      </c>
      <c r="D238" s="4">
        <f t="shared" si="3"/>
        <v>1.6680303414994734E-2</v>
      </c>
      <c r="E238" s="4">
        <v>1.668449984407323E-2</v>
      </c>
      <c r="F238">
        <v>236</v>
      </c>
    </row>
    <row r="239" spans="1:6" x14ac:dyDescent="0.25">
      <c r="A239" s="4">
        <f>IFERROR(Merged_data[[#This Row],[BTCUSD_Close]]/Merged_data!D238-1,"")</f>
        <v>-1.3495903029437484E-2</v>
      </c>
      <c r="B239" s="4">
        <f>IFERROR(Merged_data[[#This Row],[XAUUSD_Close]]/Merged_data!C238-1, "")</f>
        <v>-3.8346951417362884E-3</v>
      </c>
      <c r="C239" s="4">
        <f>IFERROR(Merged_data[[#This Row],[AAPL_Close]]/Merged_data!B238-1,"")</f>
        <v>5.4933534616514734E-3</v>
      </c>
      <c r="D239" s="4">
        <f t="shared" si="3"/>
        <v>-3.9346429270303183E-3</v>
      </c>
      <c r="E239" s="4">
        <v>1.671084948478798E-2</v>
      </c>
      <c r="F239">
        <v>237</v>
      </c>
    </row>
    <row r="240" spans="1:6" x14ac:dyDescent="0.25">
      <c r="A240" s="4">
        <f>IFERROR(Merged_data[[#This Row],[BTCUSD_Close]]/Merged_data!D239-1,"")</f>
        <v>1.0504695897649352E-2</v>
      </c>
      <c r="B240" s="4">
        <f>IFERROR(Merged_data[[#This Row],[XAUUSD_Close]]/Merged_data!C239-1, "")</f>
        <v>1.3742419179036292E-2</v>
      </c>
      <c r="C240" s="4">
        <f>IFERROR(Merged_data[[#This Row],[AAPL_Close]]/Merged_data!B239-1,"")</f>
        <v>-3.7534406539330156E-4</v>
      </c>
      <c r="D240" s="4">
        <f t="shared" si="3"/>
        <v>8.5357732212913325E-3</v>
      </c>
      <c r="E240" s="4">
        <v>1.6918375025904028E-2</v>
      </c>
      <c r="F240">
        <v>238</v>
      </c>
    </row>
    <row r="241" spans="1:6" x14ac:dyDescent="0.25">
      <c r="A241" s="4">
        <f>IFERROR(Merged_data[[#This Row],[BTCUSD_Close]]/Merged_data!D240-1,"")</f>
        <v>5.9543529453900401E-3</v>
      </c>
      <c r="B241" s="4">
        <f>IFERROR(Merged_data[[#This Row],[XAUUSD_Close]]/Merged_data!C240-1, "")</f>
        <v>1.1498921324121669E-2</v>
      </c>
      <c r="C241" s="4">
        <f>IFERROR(Merged_data[[#This Row],[AAPL_Close]]/Merged_data!B240-1,"")</f>
        <v>-7.5514205849221971E-3</v>
      </c>
      <c r="D241" s="4">
        <f t="shared" si="3"/>
        <v>4.1204482377890216E-3</v>
      </c>
      <c r="E241" s="4">
        <v>1.7808214723714386E-2</v>
      </c>
      <c r="F241">
        <v>239</v>
      </c>
    </row>
    <row r="242" spans="1:6" x14ac:dyDescent="0.25">
      <c r="A242" s="4">
        <f>IFERROR(Merged_data[[#This Row],[BTCUSD_Close]]/Merged_data!D241-1,"")</f>
        <v>-9.1323388044290965E-3</v>
      </c>
      <c r="B242" s="4">
        <f>IFERROR(Merged_data[[#This Row],[XAUUSD_Close]]/Merged_data!C241-1, "")</f>
        <v>-2.7530101594600564E-3</v>
      </c>
      <c r="C242" s="4">
        <f>IFERROR(Merged_data[[#This Row],[AAPL_Close]]/Merged_data!B241-1,"")</f>
        <v>-1.4839414831007258E-2</v>
      </c>
      <c r="D242" s="4">
        <f t="shared" si="3"/>
        <v>-8.2927301544149287E-3</v>
      </c>
      <c r="E242" s="4">
        <v>1.8137641944034243E-2</v>
      </c>
      <c r="F242">
        <v>240</v>
      </c>
    </row>
    <row r="243" spans="1:6" x14ac:dyDescent="0.25">
      <c r="A243" s="4">
        <f>IFERROR(Merged_data[[#This Row],[BTCUSD_Close]]/Merged_data!D242-1,"")</f>
        <v>2.2969404071073063E-2</v>
      </c>
      <c r="B243" s="4">
        <f>IFERROR(Merged_data[[#This Row],[XAUUSD_Close]]/Merged_data!C242-1, "")</f>
        <v>4.0526639474243176E-3</v>
      </c>
      <c r="C243" s="4">
        <f>IFERROR(Merged_data[[#This Row],[AAPL_Close]]/Merged_data!B242-1,"")</f>
        <v>-3.2259441007040812E-2</v>
      </c>
      <c r="D243" s="4">
        <f t="shared" si="3"/>
        <v>-1.1659455018205988E-3</v>
      </c>
      <c r="E243" s="4">
        <v>1.8277374836392576E-2</v>
      </c>
      <c r="F243">
        <v>241</v>
      </c>
    </row>
    <row r="244" spans="1:6" x14ac:dyDescent="0.25">
      <c r="A244" s="4">
        <f>IFERROR(Merged_data[[#This Row],[BTCUSD_Close]]/Merged_data!D243-1,"")</f>
        <v>5.7956251811133175E-3</v>
      </c>
      <c r="B244" s="4">
        <f>IFERROR(Merged_data[[#This Row],[XAUUSD_Close]]/Merged_data!C243-1, "")</f>
        <v>-1.8320627460890471E-3</v>
      </c>
      <c r="C244" s="4">
        <f>IFERROR(Merged_data[[#This Row],[AAPL_Close]]/Merged_data!B243-1,"")</f>
        <v>1.4286344195070466E-2</v>
      </c>
      <c r="D244" s="4">
        <f t="shared" si="3"/>
        <v>5.2917657144195161E-3</v>
      </c>
      <c r="E244" s="4">
        <v>1.8304935351302731E-2</v>
      </c>
      <c r="F244">
        <v>242</v>
      </c>
    </row>
    <row r="245" spans="1:6" x14ac:dyDescent="0.25">
      <c r="A245" s="4">
        <f>IFERROR(Merged_data[[#This Row],[BTCUSD_Close]]/Merged_data!D244-1,"")</f>
        <v>1.8098638891556496E-2</v>
      </c>
      <c r="B245" s="4">
        <f>IFERROR(Merged_data[[#This Row],[XAUUSD_Close]]/Merged_data!C244-1, "")</f>
        <v>2.7930385920884593E-3</v>
      </c>
      <c r="C245" s="4">
        <f>IFERROR(Merged_data[[#This Row],[AAPL_Close]]/Merged_data!B244-1,"")</f>
        <v>1.7562926574794524E-2</v>
      </c>
      <c r="D245" s="4">
        <f t="shared" si="3"/>
        <v>1.181568507674069E-2</v>
      </c>
      <c r="E245" s="4">
        <v>1.855724809931969E-2</v>
      </c>
      <c r="F245">
        <v>243</v>
      </c>
    </row>
    <row r="246" spans="1:6" x14ac:dyDescent="0.25">
      <c r="A246" s="4">
        <f>IFERROR(Merged_data[[#This Row],[BTCUSD_Close]]/Merged_data!D245-1,"")</f>
        <v>-9.0042191198161925E-3</v>
      </c>
      <c r="B246" s="4">
        <f>IFERROR(Merged_data[[#This Row],[XAUUSD_Close]]/Merged_data!C245-1, "")</f>
        <v>9.6208068470728936E-3</v>
      </c>
      <c r="C246" s="4">
        <f>IFERROR(Merged_data[[#This Row],[AAPL_Close]]/Merged_data!B245-1,"")</f>
        <v>1.1235955056179803E-2</v>
      </c>
      <c r="D246" s="4">
        <f t="shared" si="3"/>
        <v>4.5178435197382408E-3</v>
      </c>
      <c r="E246" s="4">
        <v>1.942033566468384E-2</v>
      </c>
      <c r="F246">
        <v>244</v>
      </c>
    </row>
    <row r="247" spans="1:6" x14ac:dyDescent="0.25">
      <c r="A247" s="4">
        <f>IFERROR(Merged_data[[#This Row],[BTCUSD_Close]]/Merged_data!D246-1,"")</f>
        <v>1.1119572177705539E-2</v>
      </c>
      <c r="B247" s="4">
        <f>IFERROR(Merged_data[[#This Row],[XAUUSD_Close]]/Merged_data!C246-1, "")</f>
        <v>2.8701540669349157E-3</v>
      </c>
      <c r="C247" s="4">
        <f>IFERROR(Merged_data[[#This Row],[AAPL_Close]]/Merged_data!B246-1,"")</f>
        <v>6.1258977608789067E-3</v>
      </c>
      <c r="D247" s="4">
        <f t="shared" si="3"/>
        <v>6.3217026083493E-3</v>
      </c>
      <c r="E247" s="4">
        <v>1.9423391121845365E-2</v>
      </c>
      <c r="F247">
        <v>245</v>
      </c>
    </row>
    <row r="248" spans="1:6" x14ac:dyDescent="0.25">
      <c r="A248" s="4">
        <f>IFERROR(Merged_data[[#This Row],[BTCUSD_Close]]/Merged_data!D247-1,"")</f>
        <v>-6.4272082295651067E-3</v>
      </c>
      <c r="B248" s="4">
        <f>IFERROR(Merged_data[[#This Row],[XAUUSD_Close]]/Merged_data!C247-1, "")</f>
        <v>-8.1725186019314666E-3</v>
      </c>
      <c r="C248" s="4">
        <f>IFERROR(Merged_data[[#This Row],[AAPL_Close]]/Merged_data!B247-1,"")</f>
        <v>3.5271887465881946E-3</v>
      </c>
      <c r="D248" s="4">
        <f t="shared" si="3"/>
        <v>-4.1390132856656599E-3</v>
      </c>
      <c r="E248" s="4">
        <v>2.4847923980986765E-2</v>
      </c>
      <c r="F248">
        <v>246</v>
      </c>
    </row>
    <row r="249" spans="1:6" x14ac:dyDescent="0.25">
      <c r="A249" s="4">
        <f>IFERROR(Merged_data[[#This Row],[BTCUSD_Close]]/Merged_data!D248-1,"")</f>
        <v>1.0861700661521478E-2</v>
      </c>
      <c r="B249" s="4">
        <f>IFERROR(Merged_data[[#This Row],[XAUUSD_Close]]/Merged_data!C248-1, "")</f>
        <v>-4.1465713934393245E-3</v>
      </c>
      <c r="C249" s="4">
        <f>IFERROR(Merged_data[[#This Row],[AAPL_Close]]/Merged_data!B248-1,"")</f>
        <v>-4.6445457968953274E-3</v>
      </c>
      <c r="D249" s="4">
        <f t="shared" si="3"/>
        <v>2.0651790201211564E-4</v>
      </c>
      <c r="E249" s="4">
        <v>3.1475279411104326E-2</v>
      </c>
      <c r="F249">
        <v>247</v>
      </c>
    </row>
    <row r="250" spans="1:6" x14ac:dyDescent="0.25">
      <c r="A250" s="4">
        <f>IFERROR(Merged_data[[#This Row],[BTCUSD_Close]]/Merged_data!D249-1,"")</f>
        <v>-1.8294605349489124E-2</v>
      </c>
      <c r="B250" s="4">
        <f>IFERROR(Merged_data[[#This Row],[XAUUSD_Close]]/Merged_data!C249-1, "")</f>
        <v>1.0967286097449014E-2</v>
      </c>
      <c r="C250" s="4">
        <f>IFERROR(Merged_data[[#This Row],[AAPL_Close]]/Merged_data!B249-1,"")</f>
        <v>3.2032957793845629E-2</v>
      </c>
      <c r="D250" s="4">
        <f t="shared" si="3"/>
        <v>8.5084201722865575E-3</v>
      </c>
      <c r="E250" s="4">
        <v>3.495687648556562E-2</v>
      </c>
      <c r="F250">
        <v>248</v>
      </c>
    </row>
    <row r="251" spans="1:6" x14ac:dyDescent="0.25">
      <c r="A251" s="4">
        <f>IFERROR(Merged_data[[#This Row],[BTCUSD_Close]]/Merged_data!D250-1,"")</f>
        <v>-1.9312559673639429E-2</v>
      </c>
      <c r="B251" s="4">
        <f>IFERROR(Merged_data[[#This Row],[XAUUSD_Close]]/Merged_data!C250-1, "")</f>
        <v>1.6842428099754558E-2</v>
      </c>
      <c r="C251" s="4">
        <f>IFERROR(Merged_data[[#This Row],[AAPL_Close]]/Merged_data!B250-1,"")</f>
        <v>4.3095723014256571E-2</v>
      </c>
      <c r="D251" s="4">
        <f>SUMPRODUCT(A251:C251,$I$2:$K$2)</f>
        <v>1.3871920242086966E-2</v>
      </c>
      <c r="E251" s="4">
        <v>8.3799714102362532E-2</v>
      </c>
      <c r="F251">
        <v>249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CD1-654E-40E0-B711-4B5ECCA93F53}">
  <dimension ref="A1:K251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12.140625" bestFit="1" customWidth="1"/>
    <col min="4" max="4" width="14.7109375" customWidth="1"/>
    <col min="8" max="8" width="28.42578125" bestFit="1" customWidth="1"/>
    <col min="9" max="9" width="12.28515625" customWidth="1"/>
    <col min="10" max="10" width="11.5703125" customWidth="1"/>
  </cols>
  <sheetData>
    <row r="1" spans="1:11" x14ac:dyDescent="0.25">
      <c r="A1" s="5" t="s">
        <v>74</v>
      </c>
      <c r="B1" s="3" t="s">
        <v>75</v>
      </c>
      <c r="C1" s="3" t="s">
        <v>2</v>
      </c>
      <c r="D1" s="3" t="s">
        <v>8</v>
      </c>
      <c r="H1" s="3" t="s">
        <v>7</v>
      </c>
      <c r="I1" s="7" t="s">
        <v>4</v>
      </c>
      <c r="J1" s="7" t="s">
        <v>5</v>
      </c>
      <c r="K1" s="7" t="s">
        <v>6</v>
      </c>
    </row>
    <row r="2" spans="1:11" x14ac:dyDescent="0.25">
      <c r="H2" s="7" t="s">
        <v>3</v>
      </c>
      <c r="I2" s="2">
        <v>0.3</v>
      </c>
      <c r="J2" s="2">
        <v>0.4</v>
      </c>
      <c r="K2" s="2">
        <v>0.3</v>
      </c>
    </row>
    <row r="3" spans="1:11" x14ac:dyDescent="0.25">
      <c r="A3" s="4">
        <f>IFERROR(Merged_data[[#This Row],[BTCUSD_Close]]/Merged_data!D2-1,"")</f>
        <v>1.0109456001464068E-2</v>
      </c>
      <c r="B3" s="4">
        <f>IFERROR(Merged_data[[#This Row],[XAUUSD_Close]]/Merged_data!C2-1, "")</f>
        <v>1.0880544179384444E-2</v>
      </c>
      <c r="C3" s="4">
        <f>IFERROR(Merged_data[[#This Row],[AAPL_Close]]/Merged_data!B2-1,"")</f>
        <v>3.9739260885149896E-3</v>
      </c>
      <c r="D3" s="4">
        <f>SUMPRODUCT(A3:C3,$I$2:$K$2)</f>
        <v>8.5772322987474961E-3</v>
      </c>
      <c r="H3" s="7" t="s">
        <v>17</v>
      </c>
      <c r="I3" s="12">
        <v>30000</v>
      </c>
      <c r="J3" s="12">
        <v>40000</v>
      </c>
      <c r="K3" s="12">
        <v>30000</v>
      </c>
    </row>
    <row r="4" spans="1:11" x14ac:dyDescent="0.25">
      <c r="A4" s="4">
        <f>IFERROR(Merged_data[[#This Row],[BTCUSD_Close]]/Merged_data!D3-1,"")</f>
        <v>-9.3679229075234183E-3</v>
      </c>
      <c r="B4" s="4">
        <f>IFERROR(Merged_data[[#This Row],[XAUUSD_Close]]/Merged_data!C3-1, "")</f>
        <v>9.4085945629984735E-6</v>
      </c>
      <c r="C4" s="4">
        <f>IFERROR(Merged_data[[#This Row],[AAPL_Close]]/Merged_data!B3-1,"")</f>
        <v>-4.3989756293224547E-3</v>
      </c>
      <c r="D4" s="4">
        <f t="shared" ref="D4:D67" si="0">SUMPRODUCT(A4:C4,$I$2:$K$2)</f>
        <v>-4.1263061232285625E-3</v>
      </c>
    </row>
    <row r="5" spans="1:11" x14ac:dyDescent="0.25">
      <c r="A5" s="4">
        <f>IFERROR(Merged_data[[#This Row],[BTCUSD_Close]]/Merged_data!D4-1,"")</f>
        <v>2.5804386761515641E-2</v>
      </c>
      <c r="B5" s="4">
        <f>IFERROR(Merged_data[[#This Row],[XAUUSD_Close]]/Merged_data!C4-1, "")</f>
        <v>5.7504788929574335E-3</v>
      </c>
      <c r="C5" s="4">
        <f>IFERROR(Merged_data[[#This Row],[AAPL_Close]]/Merged_data!B4-1,"")</f>
        <v>5.0780748473699955E-3</v>
      </c>
      <c r="D5" s="4">
        <f t="shared" si="0"/>
        <v>1.1564930039848664E-2</v>
      </c>
      <c r="H5" s="7" t="s">
        <v>18</v>
      </c>
      <c r="I5" s="16">
        <f>AVERAGE(D3:D251)</f>
        <v>1.6119627644013788E-3</v>
      </c>
      <c r="J5" s="4"/>
    </row>
    <row r="6" spans="1:11" x14ac:dyDescent="0.25">
      <c r="A6" s="4">
        <f>IFERROR(Merged_data[[#This Row],[BTCUSD_Close]]/Merged_data!D5-1,"")</f>
        <v>1.0080858970950013E-2</v>
      </c>
      <c r="B6" s="4">
        <f>IFERROR(Merged_data[[#This Row],[XAUUSD_Close]]/Merged_data!C5-1, "")</f>
        <v>-7.633444966229308E-3</v>
      </c>
      <c r="C6" s="4">
        <f>IFERROR(Merged_data[[#This Row],[AAPL_Close]]/Merged_data!B5-1,"")</f>
        <v>1.1893225266494944E-3</v>
      </c>
      <c r="D6" s="4">
        <f t="shared" si="0"/>
        <v>3.2767646278812889E-4</v>
      </c>
    </row>
    <row r="7" spans="1:11" x14ac:dyDescent="0.25">
      <c r="A7" s="4">
        <f>IFERROR(Merged_data[[#This Row],[BTCUSD_Close]]/Merged_data!D6-1,"")</f>
        <v>-3.0938925559724773E-2</v>
      </c>
      <c r="B7" s="4">
        <f>IFERROR(Merged_data[[#This Row],[XAUUSD_Close]]/Merged_data!C6-1, "")</f>
        <v>-6.5289115966893352E-3</v>
      </c>
      <c r="C7" s="4">
        <f>IFERROR(Merged_data[[#This Row],[AAPL_Close]]/Merged_data!B6-1,"")</f>
        <v>2.2869461920894008E-2</v>
      </c>
      <c r="D7" s="4">
        <f t="shared" si="0"/>
        <v>-5.0324037303249641E-3</v>
      </c>
      <c r="H7" s="3" t="s">
        <v>19</v>
      </c>
      <c r="I7" s="7" t="s">
        <v>4</v>
      </c>
      <c r="J7" s="7" t="s">
        <v>5</v>
      </c>
      <c r="K7" s="7" t="s">
        <v>6</v>
      </c>
    </row>
    <row r="8" spans="1:11" x14ac:dyDescent="0.25">
      <c r="A8" s="4">
        <f>IFERROR(Merged_data[[#This Row],[BTCUSD_Close]]/Merged_data!D7-1,"")</f>
        <v>-3.9779231077229915E-2</v>
      </c>
      <c r="B8" s="4">
        <f>IFERROR(Merged_data[[#This Row],[XAUUSD_Close]]/Merged_data!C7-1, "")</f>
        <v>1.0892936101733142E-2</v>
      </c>
      <c r="C8" s="4">
        <f>IFERROR(Merged_data[[#This Row],[AAPL_Close]]/Merged_data!B7-1,"")</f>
        <v>-2.9141289012766247E-2</v>
      </c>
      <c r="D8" s="4">
        <f t="shared" si="0"/>
        <v>-1.6318981586305591E-2</v>
      </c>
      <c r="H8" s="7" t="s">
        <v>4</v>
      </c>
      <c r="I8">
        <f>VARP(Parametric!$A$3:$A$251)</f>
        <v>7.2541731770128012E-4</v>
      </c>
      <c r="J8">
        <f>I9</f>
        <v>1.6254597223589407E-5</v>
      </c>
      <c r="K8">
        <f>I10</f>
        <v>1.579405876507246E-4</v>
      </c>
    </row>
    <row r="9" spans="1:11" x14ac:dyDescent="0.25">
      <c r="A9" s="4">
        <f>IFERROR(Merged_data[[#This Row],[BTCUSD_Close]]/Merged_data!D8-1,"")</f>
        <v>-5.5173000224028046E-3</v>
      </c>
      <c r="B9" s="4">
        <f>IFERROR(Merged_data[[#This Row],[XAUUSD_Close]]/Merged_data!C8-1, "")</f>
        <v>-1.7364793959679936E-3</v>
      </c>
      <c r="C9" s="4">
        <f>IFERROR(Merged_data[[#This Row],[AAPL_Close]]/Merged_data!B8-1,"")</f>
        <v>2.5209004355088993E-3</v>
      </c>
      <c r="D9" s="4">
        <f t="shared" si="0"/>
        <v>-1.5935116344553692E-3</v>
      </c>
      <c r="H9" s="7" t="s">
        <v>5</v>
      </c>
      <c r="I9">
        <v>1.6254597223589407E-5</v>
      </c>
      <c r="J9">
        <f>VARP(Parametric!$B$3:$B$251)</f>
        <v>1.2303702307234026E-4</v>
      </c>
      <c r="K9" s="15">
        <f>J10</f>
        <v>3.7105672155699599E-6</v>
      </c>
    </row>
    <row r="10" spans="1:11" ht="15.75" thickBot="1" x14ac:dyDescent="0.3">
      <c r="A10" s="4">
        <f>IFERROR(Merged_data[[#This Row],[BTCUSD_Close]]/Merged_data!D9-1,"")</f>
        <v>-2.6144564643659773E-4</v>
      </c>
      <c r="B10" s="4">
        <f>IFERROR(Merged_data[[#This Row],[XAUUSD_Close]]/Merged_data!C9-1, "")</f>
        <v>-9.7788108213825442E-4</v>
      </c>
      <c r="C10" s="4">
        <f>IFERROR(Merged_data[[#This Row],[AAPL_Close]]/Merged_data!B9-1,"")</f>
        <v>-4.8965450190470161E-3</v>
      </c>
      <c r="D10" s="4">
        <f t="shared" si="0"/>
        <v>-1.9385496325003857E-3</v>
      </c>
      <c r="H10" s="7" t="s">
        <v>6</v>
      </c>
      <c r="I10" s="13">
        <v>1.579405876507246E-4</v>
      </c>
      <c r="J10" s="14">
        <v>3.7105672155699599E-6</v>
      </c>
      <c r="K10" s="13">
        <f>VARP(Parametric!$C$3:$C$251)</f>
        <v>4.2032632534008853E-4</v>
      </c>
    </row>
    <row r="11" spans="1:11" x14ac:dyDescent="0.25">
      <c r="A11" s="4">
        <f>IFERROR(Merged_data[[#This Row],[BTCUSD_Close]]/Merged_data!D10-1,"")</f>
        <v>2.5393175635445964E-2</v>
      </c>
      <c r="B11" s="4">
        <f>IFERROR(Merged_data[[#This Row],[XAUUSD_Close]]/Merged_data!C10-1, "")</f>
        <v>-1.7204964968884351E-3</v>
      </c>
      <c r="C11" s="4">
        <f>IFERROR(Merged_data[[#This Row],[AAPL_Close]]/Merged_data!B10-1,"")</f>
        <v>5.0094593514349306E-3</v>
      </c>
      <c r="D11" s="4">
        <f t="shared" si="0"/>
        <v>8.4325918973088936E-3</v>
      </c>
    </row>
    <row r="12" spans="1:11" x14ac:dyDescent="0.25">
      <c r="A12" s="4">
        <f>IFERROR(Merged_data[[#This Row],[BTCUSD_Close]]/Merged_data!D11-1,"")</f>
        <v>1.62245744156988E-2</v>
      </c>
      <c r="B12" s="4">
        <f>IFERROR(Merged_data[[#This Row],[XAUUSD_Close]]/Merged_data!C11-1, "")</f>
        <v>-3.3865833974445758E-3</v>
      </c>
      <c r="C12" s="4">
        <f>IFERROR(Merged_data[[#This Row],[AAPL_Close]]/Merged_data!B11-1,"")</f>
        <v>-2.2531837986407455E-2</v>
      </c>
      <c r="D12" s="4">
        <f t="shared" si="0"/>
        <v>-3.2468124301904258E-3</v>
      </c>
      <c r="H12" s="7" t="s">
        <v>21</v>
      </c>
      <c r="I12" s="16" cm="1">
        <f t="array" ref="I12">SQRT(MMULT(MMULT($I$2:$K$2,I8:K10),TRANSPOSE($I$2:$K$2)))</f>
        <v>1.2490948595195894E-2</v>
      </c>
    </row>
    <row r="13" spans="1:11" x14ac:dyDescent="0.25">
      <c r="A13" s="4">
        <f>IFERROR(Merged_data[[#This Row],[BTCUSD_Close]]/Merged_data!D12-1,"")</f>
        <v>-1.5056380533878699E-2</v>
      </c>
      <c r="B13" s="4">
        <f>IFERROR(Merged_data[[#This Row],[XAUUSD_Close]]/Merged_data!C12-1, "")</f>
        <v>-7.8349087661674366E-3</v>
      </c>
      <c r="C13" s="4">
        <f>IFERROR(Merged_data[[#This Row],[AAPL_Close]]/Merged_data!B12-1,"")</f>
        <v>1.8403909531064189E-2</v>
      </c>
      <c r="D13" s="4">
        <f t="shared" si="0"/>
        <v>-2.1297048073113277E-3</v>
      </c>
    </row>
    <row r="14" spans="1:11" x14ac:dyDescent="0.25">
      <c r="A14" s="4">
        <f>IFERROR(Merged_data[[#This Row],[BTCUSD_Close]]/Merged_data!D13-1,"")</f>
        <v>-2.4845636228732482E-2</v>
      </c>
      <c r="B14" s="4">
        <f>IFERROR(Merged_data[[#This Row],[XAUUSD_Close]]/Merged_data!C13-1, "")</f>
        <v>-5.3891085087273138E-3</v>
      </c>
      <c r="C14" s="4">
        <f>IFERROR(Merged_data[[#This Row],[AAPL_Close]]/Merged_data!B13-1,"")</f>
        <v>1.6699663520867825E-2</v>
      </c>
      <c r="D14" s="4">
        <f t="shared" si="0"/>
        <v>-4.5994352158503227E-3</v>
      </c>
      <c r="H14" s="3" t="s">
        <v>22</v>
      </c>
      <c r="I14" s="7"/>
      <c r="J14" s="7"/>
      <c r="K14" s="7"/>
    </row>
    <row r="15" spans="1:11" x14ac:dyDescent="0.25">
      <c r="A15" s="4">
        <f>IFERROR(Merged_data[[#This Row],[BTCUSD_Close]]/Merged_data!D14-1,"")</f>
        <v>-1.1976815462055646E-2</v>
      </c>
      <c r="B15" s="4">
        <f>IFERROR(Merged_data[[#This Row],[XAUUSD_Close]]/Merged_data!C14-1, "")</f>
        <v>8.5626911314986565E-3</v>
      </c>
      <c r="C15" s="4">
        <f>IFERROR(Merged_data[[#This Row],[AAPL_Close]]/Merged_data!B14-1,"")</f>
        <v>-2.1786967987564854E-3</v>
      </c>
      <c r="D15" s="4">
        <f t="shared" si="0"/>
        <v>-8.215772256441764E-4</v>
      </c>
      <c r="H15" s="7" t="s">
        <v>18</v>
      </c>
      <c r="I15" s="4">
        <f>I5</f>
        <v>1.6119627644013788E-3</v>
      </c>
      <c r="J15" s="4">
        <f>I5</f>
        <v>1.6119627644013788E-3</v>
      </c>
    </row>
    <row r="16" spans="1:11" x14ac:dyDescent="0.25">
      <c r="A16" s="4">
        <f>IFERROR(Merged_data[[#This Row],[BTCUSD_Close]]/Merged_data!D15-1,"")</f>
        <v>4.8243491162151653E-2</v>
      </c>
      <c r="B16" s="4">
        <f>IFERROR(Merged_data[[#This Row],[XAUUSD_Close]]/Merged_data!C15-1, "")</f>
        <v>9.9005571914962953E-3</v>
      </c>
      <c r="C16" s="4">
        <f>IFERROR(Merged_data[[#This Row],[AAPL_Close]]/Merged_data!B15-1,"")</f>
        <v>-6.5066050573867606E-3</v>
      </c>
      <c r="D16" s="4">
        <f t="shared" si="0"/>
        <v>1.6481288708027984E-2</v>
      </c>
      <c r="H16" s="7" t="s">
        <v>20</v>
      </c>
      <c r="I16" s="4">
        <f>I12</f>
        <v>1.2490948595195894E-2</v>
      </c>
      <c r="J16" s="4">
        <f>I12</f>
        <v>1.2490948595195894E-2</v>
      </c>
    </row>
    <row r="17" spans="1:11" x14ac:dyDescent="0.25">
      <c r="A17" s="4">
        <f>IFERROR(Merged_data[[#This Row],[BTCUSD_Close]]/Merged_data!D16-1,"")</f>
        <v>4.371606376125392E-2</v>
      </c>
      <c r="B17" s="4">
        <f>IFERROR(Merged_data[[#This Row],[XAUUSD_Close]]/Merged_data!C16-1, "")</f>
        <v>-2.8518237554095993E-3</v>
      </c>
      <c r="C17" s="4">
        <f>IFERROR(Merged_data[[#This Row],[AAPL_Close]]/Merged_data!B16-1,"")</f>
        <v>1.6480951332305649E-2</v>
      </c>
      <c r="D17" s="4">
        <f t="shared" si="0"/>
        <v>1.6918375025904028E-2</v>
      </c>
      <c r="H17" s="7" t="s">
        <v>23</v>
      </c>
      <c r="I17" s="2">
        <v>0.99</v>
      </c>
      <c r="J17" s="2">
        <v>0.95</v>
      </c>
    </row>
    <row r="18" spans="1:11" x14ac:dyDescent="0.25">
      <c r="A18" s="4">
        <f>IFERROR(Merged_data[[#This Row],[BTCUSD_Close]]/Merged_data!D17-1,"")</f>
        <v>9.7844710289354264E-3</v>
      </c>
      <c r="B18" s="4">
        <f>IFERROR(Merged_data[[#This Row],[XAUUSD_Close]]/Merged_data!C17-1, "")</f>
        <v>5.374496907823767E-3</v>
      </c>
      <c r="C18" s="4">
        <f>IFERROR(Merged_data[[#This Row],[AAPL_Close]]/Merged_data!B17-1,"")</f>
        <v>1.1022912405975971E-2</v>
      </c>
      <c r="D18" s="4">
        <f t="shared" si="0"/>
        <v>8.3920137936029249E-3</v>
      </c>
      <c r="H18" s="7" t="s">
        <v>12</v>
      </c>
      <c r="I18" s="2">
        <v>0.01</v>
      </c>
      <c r="J18" s="2">
        <v>0.05</v>
      </c>
    </row>
    <row r="19" spans="1:11" x14ac:dyDescent="0.25">
      <c r="A19" s="4">
        <f>IFERROR(Merged_data[[#This Row],[BTCUSD_Close]]/Merged_data!D18-1,"")</f>
        <v>1.7092408609888698E-2</v>
      </c>
      <c r="B19" s="4">
        <f>IFERROR(Merged_data[[#This Row],[XAUUSD_Close]]/Merged_data!C18-1, "")</f>
        <v>4.12527156003617E-3</v>
      </c>
      <c r="C19" s="4">
        <f>IFERROR(Merged_data[[#This Row],[AAPL_Close]]/Merged_data!B18-1,"")</f>
        <v>-8.8498988582988991E-3</v>
      </c>
      <c r="D19" s="4">
        <f t="shared" si="0"/>
        <v>4.1228615494914083E-3</v>
      </c>
      <c r="H19" s="7" t="s">
        <v>24</v>
      </c>
      <c r="I19">
        <f>_xlfn.NORM.S.INV(I18)</f>
        <v>-2.3263478740408408</v>
      </c>
      <c r="J19">
        <f>_xlfn.NORM.S.INV(J18)</f>
        <v>-1.6448536269514726</v>
      </c>
    </row>
    <row r="20" spans="1:11" x14ac:dyDescent="0.25">
      <c r="A20" s="4">
        <f>IFERROR(Merged_data[[#This Row],[BTCUSD_Close]]/Merged_data!D19-1,"")</f>
        <v>-7.2842623814698415E-3</v>
      </c>
      <c r="B20" s="4">
        <f>IFERROR(Merged_data[[#This Row],[XAUUSD_Close]]/Merged_data!C19-1, "")</f>
        <v>7.2031235975225094E-3</v>
      </c>
      <c r="C20" s="4">
        <f>IFERROR(Merged_data[[#This Row],[AAPL_Close]]/Merged_data!B19-1,"")</f>
        <v>1.5955307842314692E-3</v>
      </c>
      <c r="D20" s="4">
        <f t="shared" si="0"/>
        <v>1.1746299598374924E-3</v>
      </c>
      <c r="H20" s="7" t="s">
        <v>15</v>
      </c>
      <c r="I20" s="12">
        <f>Historical!I6</f>
        <v>1000000</v>
      </c>
      <c r="J20" s="12">
        <f>I20</f>
        <v>1000000</v>
      </c>
    </row>
    <row r="21" spans="1:11" x14ac:dyDescent="0.25">
      <c r="A21" s="4">
        <f>IFERROR(Merged_data[[#This Row],[BTCUSD_Close]]/Merged_data!D20-1,"")</f>
        <v>2.2675185828567868E-2</v>
      </c>
      <c r="B21" s="4">
        <f>IFERROR(Merged_data[[#This Row],[XAUUSD_Close]]/Merged_data!C20-1, "")</f>
        <v>9.92536482120987E-3</v>
      </c>
      <c r="C21" s="4">
        <f>IFERROR(Merged_data[[#This Row],[AAPL_Close]]/Merged_data!B20-1,"")</f>
        <v>1.2277672250043281E-2</v>
      </c>
      <c r="D21" s="4">
        <f t="shared" si="0"/>
        <v>1.4456003352067292E-2</v>
      </c>
      <c r="H21" s="7" t="s">
        <v>16</v>
      </c>
      <c r="I21" s="10">
        <f>ABS((I15+(I16*I19))*I20)</f>
        <v>27446.328944786019</v>
      </c>
      <c r="J21" s="10">
        <f>ABS(J15+(J16*J19))*J20</f>
        <v>18933.819336470988</v>
      </c>
      <c r="K21" s="9"/>
    </row>
    <row r="22" spans="1:11" x14ac:dyDescent="0.25">
      <c r="A22" s="4">
        <f>IFERROR(Merged_data[[#This Row],[BTCUSD_Close]]/Merged_data!D21-1,"")</f>
        <v>-1.1646827595457987E-2</v>
      </c>
      <c r="B22" s="4">
        <f>IFERROR(Merged_data[[#This Row],[XAUUSD_Close]]/Merged_data!C21-1, "")</f>
        <v>-3.1251953247046771E-5</v>
      </c>
      <c r="C22" s="4">
        <f>IFERROR(Merged_data[[#This Row],[AAPL_Close]]/Merged_data!B21-1,"")</f>
        <v>6.2989372409205657E-3</v>
      </c>
      <c r="D22" s="4">
        <f t="shared" si="0"/>
        <v>-1.616867887660045E-3</v>
      </c>
    </row>
    <row r="23" spans="1:11" x14ac:dyDescent="0.25">
      <c r="A23" s="4">
        <f>IFERROR(Merged_data[[#This Row],[BTCUSD_Close]]/Merged_data!D22-1,"")</f>
        <v>-4.4256665053756805E-3</v>
      </c>
      <c r="B23" s="4">
        <f>IFERROR(Merged_data[[#This Row],[XAUUSD_Close]]/Merged_data!C22-1, "")</f>
        <v>1.0762038352860381E-2</v>
      </c>
      <c r="C23" s="4">
        <f>IFERROR(Merged_data[[#This Row],[AAPL_Close]]/Merged_data!B22-1,"")</f>
        <v>-2.6233148698301401E-3</v>
      </c>
      <c r="D23" s="4">
        <f t="shared" si="0"/>
        <v>2.1901209285824065E-3</v>
      </c>
    </row>
    <row r="24" spans="1:11" x14ac:dyDescent="0.25">
      <c r="A24" s="4">
        <f>IFERROR(Merged_data[[#This Row],[BTCUSD_Close]]/Merged_data!D23-1,"")</f>
        <v>-1.6932300433865177E-2</v>
      </c>
      <c r="B24" s="4">
        <f>IFERROR(Merged_data[[#This Row],[XAUUSD_Close]]/Merged_data!C23-1, "")</f>
        <v>-1.2184364217728838E-2</v>
      </c>
      <c r="C24" s="4">
        <f>IFERROR(Merged_data[[#This Row],[AAPL_Close]]/Merged_data!B23-1,"")</f>
        <v>-2.1623849546617335E-2</v>
      </c>
      <c r="D24" s="4">
        <f t="shared" si="0"/>
        <v>-1.6440590681236288E-2</v>
      </c>
    </row>
    <row r="25" spans="1:11" x14ac:dyDescent="0.25">
      <c r="A25" s="4">
        <f>IFERROR(Merged_data[[#This Row],[BTCUSD_Close]]/Merged_data!D24-1,"")</f>
        <v>2.9583818810226203E-2</v>
      </c>
      <c r="B25" s="4">
        <f>IFERROR(Merged_data[[#This Row],[XAUUSD_Close]]/Merged_data!C24-1, "")</f>
        <v>7.5363098043836896E-3</v>
      </c>
      <c r="C25" s="4">
        <f>IFERROR(Merged_data[[#This Row],[AAPL_Close]]/Merged_data!B24-1,"")</f>
        <v>-8.2083621060313749E-4</v>
      </c>
      <c r="D25" s="4">
        <f t="shared" si="0"/>
        <v>1.1643418701640394E-2</v>
      </c>
    </row>
    <row r="26" spans="1:11" x14ac:dyDescent="0.25">
      <c r="A26" s="4">
        <f>IFERROR(Merged_data[[#This Row],[BTCUSD_Close]]/Merged_data!D25-1,"")</f>
        <v>-2.2252673248773225E-2</v>
      </c>
      <c r="B26" s="4">
        <f>IFERROR(Merged_data[[#This Row],[XAUUSD_Close]]/Merged_data!C25-1, "")</f>
        <v>2.3940189730571326E-3</v>
      </c>
      <c r="C26" s="4">
        <f>IFERROR(Merged_data[[#This Row],[AAPL_Close]]/Merged_data!B25-1,"")</f>
        <v>3.6424647054731363E-3</v>
      </c>
      <c r="D26" s="4">
        <f t="shared" si="0"/>
        <v>-4.6254549737671739E-3</v>
      </c>
    </row>
    <row r="27" spans="1:11" x14ac:dyDescent="0.25">
      <c r="A27" s="4">
        <f>IFERROR(Merged_data[[#This Row],[BTCUSD_Close]]/Merged_data!D26-1,"")</f>
        <v>4.6813423092126438E-2</v>
      </c>
      <c r="B27" s="4">
        <f>IFERROR(Merged_data[[#This Row],[XAUUSD_Close]]/Merged_data!C26-1, "")</f>
        <v>-1.130341089539133E-4</v>
      </c>
      <c r="C27" s="4">
        <f>IFERROR(Merged_data[[#This Row],[AAPL_Close]]/Merged_data!B26-1,"")</f>
        <v>8.596720686698367E-3</v>
      </c>
      <c r="D27" s="4">
        <f t="shared" si="0"/>
        <v>1.6577829490065876E-2</v>
      </c>
    </row>
    <row r="28" spans="1:11" x14ac:dyDescent="0.25">
      <c r="A28" s="4">
        <f>IFERROR(Merged_data[[#This Row],[BTCUSD_Close]]/Merged_data!D27-1,"")</f>
        <v>3.8675265938045822E-2</v>
      </c>
      <c r="B28" s="4">
        <f>IFERROR(Merged_data[[#This Row],[XAUUSD_Close]]/Merged_data!C27-1, "")</f>
        <v>1.1835279745462168E-2</v>
      </c>
      <c r="C28" s="4">
        <f>IFERROR(Merged_data[[#This Row],[AAPL_Close]]/Merged_data!B27-1,"")</f>
        <v>1.1593605482487224E-3</v>
      </c>
      <c r="D28" s="4">
        <f t="shared" si="0"/>
        <v>1.668449984407323E-2</v>
      </c>
    </row>
    <row r="29" spans="1:11" x14ac:dyDescent="0.25">
      <c r="A29" s="4">
        <f>IFERROR(Merged_data[[#This Row],[BTCUSD_Close]]/Merged_data!D28-1,"")</f>
        <v>-3.3353163455288604E-3</v>
      </c>
      <c r="B29" s="4">
        <f>IFERROR(Merged_data[[#This Row],[XAUUSD_Close]]/Merged_data!C28-1, "")</f>
        <v>4.6527887900587039E-3</v>
      </c>
      <c r="C29" s="4">
        <f>IFERROR(Merged_data[[#This Row],[AAPL_Close]]/Merged_data!B28-1,"")</f>
        <v>-1.5277259528986953E-2</v>
      </c>
      <c r="D29" s="4">
        <f t="shared" si="0"/>
        <v>-3.7226572463312617E-3</v>
      </c>
    </row>
    <row r="30" spans="1:11" x14ac:dyDescent="0.25">
      <c r="A30" s="4">
        <f>IFERROR(Merged_data[[#This Row],[BTCUSD_Close]]/Merged_data!D29-1,"")</f>
        <v>-2.7671310100505053E-2</v>
      </c>
      <c r="B30" s="4">
        <f>IFERROR(Merged_data[[#This Row],[XAUUSD_Close]]/Merged_data!C29-1, "")</f>
        <v>-1.4846157433482055E-2</v>
      </c>
      <c r="C30" s="4">
        <f>IFERROR(Merged_data[[#This Row],[AAPL_Close]]/Merged_data!B29-1,"")</f>
        <v>-1.8210326879940841E-2</v>
      </c>
      <c r="D30" s="4">
        <f t="shared" si="0"/>
        <v>-1.970295406752659E-2</v>
      </c>
    </row>
    <row r="31" spans="1:11" x14ac:dyDescent="0.25">
      <c r="A31" s="4">
        <f>IFERROR(Merged_data[[#This Row],[BTCUSD_Close]]/Merged_data!D30-1,"")</f>
        <v>-1.6758109415832001E-2</v>
      </c>
      <c r="B31" s="4">
        <f>IFERROR(Merged_data[[#This Row],[XAUUSD_Close]]/Merged_data!C30-1, "")</f>
        <v>-3.5285057015044252E-3</v>
      </c>
      <c r="C31" s="4">
        <f>IFERROR(Merged_data[[#This Row],[AAPL_Close]]/Merged_data!B30-1,"")</f>
        <v>-1.3282227368308974E-2</v>
      </c>
      <c r="D31" s="4">
        <f t="shared" si="0"/>
        <v>-1.0423503315844063E-2</v>
      </c>
    </row>
    <row r="32" spans="1:11" x14ac:dyDescent="0.25">
      <c r="A32" s="4">
        <f>IFERROR(Merged_data[[#This Row],[BTCUSD_Close]]/Merged_data!D31-1,"")</f>
        <v>-1.8892193673890167E-2</v>
      </c>
      <c r="B32" s="4">
        <f>IFERROR(Merged_data[[#This Row],[XAUUSD_Close]]/Merged_data!C31-1, "")</f>
        <v>6.2122809485920527E-5</v>
      </c>
      <c r="C32" s="4">
        <f>IFERROR(Merged_data[[#This Row],[AAPL_Close]]/Merged_data!B31-1,"")</f>
        <v>-4.0374067080298781E-3</v>
      </c>
      <c r="D32" s="4">
        <f t="shared" si="0"/>
        <v>-6.8540309907816448E-3</v>
      </c>
    </row>
    <row r="33" spans="1:4" x14ac:dyDescent="0.25">
      <c r="A33" s="4">
        <f>IFERROR(Merged_data[[#This Row],[BTCUSD_Close]]/Merged_data!D32-1,"")</f>
        <v>2.5051041902971916E-2</v>
      </c>
      <c r="B33" s="4">
        <f>IFERROR(Merged_data[[#This Row],[XAUUSD_Close]]/Merged_data!C32-1, "")</f>
        <v>2.6711148707285748E-3</v>
      </c>
      <c r="C33" s="4">
        <f>IFERROR(Merged_data[[#This Row],[AAPL_Close]]/Merged_data!B32-1,"")</f>
        <v>6.4869403490399602E-3</v>
      </c>
      <c r="D33" s="4">
        <f t="shared" si="0"/>
        <v>1.0529840623894992E-2</v>
      </c>
    </row>
    <row r="34" spans="1:4" x14ac:dyDescent="0.25">
      <c r="A34" s="4">
        <f>IFERROR(Merged_data[[#This Row],[BTCUSD_Close]]/Merged_data!D33-1,"")</f>
        <v>8.7634006840456413E-2</v>
      </c>
      <c r="B34" s="4">
        <f>IFERROR(Merged_data[[#This Row],[XAUUSD_Close]]/Merged_data!C33-1, "")</f>
        <v>-3.0954866900267719E-2</v>
      </c>
      <c r="C34" s="4">
        <f>IFERROR(Merged_data[[#This Row],[AAPL_Close]]/Merged_data!B33-1,"")</f>
        <v>-3.265174314560082E-3</v>
      </c>
      <c r="D34" s="4">
        <f t="shared" si="0"/>
        <v>1.2928702997661809E-2</v>
      </c>
    </row>
    <row r="35" spans="1:4" x14ac:dyDescent="0.25">
      <c r="A35" s="4">
        <f>IFERROR(Merged_data[[#This Row],[BTCUSD_Close]]/Merged_data!D34-1,"")</f>
        <v>2.9609918067334817E-3</v>
      </c>
      <c r="B35" s="4">
        <f>IFERROR(Merged_data[[#This Row],[XAUUSD_Close]]/Merged_data!C34-1, "")</f>
        <v>1.7846565791230562E-2</v>
      </c>
      <c r="C35" s="4">
        <f>IFERROR(Merged_data[[#This Row],[AAPL_Close]]/Merged_data!B34-1,"")</f>
        <v>2.1369655898592077E-2</v>
      </c>
      <c r="D35" s="4">
        <f t="shared" si="0"/>
        <v>1.4437820628089893E-2</v>
      </c>
    </row>
    <row r="36" spans="1:4" x14ac:dyDescent="0.25">
      <c r="A36" s="4">
        <f>IFERROR(Merged_data[[#This Row],[BTCUSD_Close]]/Merged_data!D35-1,"")</f>
        <v>1.0137244724548911E-2</v>
      </c>
      <c r="B36" s="4">
        <f>IFERROR(Merged_data[[#This Row],[XAUUSD_Close]]/Merged_data!C35-1, "")</f>
        <v>-7.8846928332059196E-3</v>
      </c>
      <c r="C36" s="4">
        <f>IFERROR(Merged_data[[#This Row],[AAPL_Close]]/Merged_data!B35-1,"")</f>
        <v>-1.1851264428582864E-3</v>
      </c>
      <c r="D36" s="4">
        <f t="shared" si="0"/>
        <v>-4.6824164877518087E-4</v>
      </c>
    </row>
    <row r="37" spans="1:4" x14ac:dyDescent="0.25">
      <c r="A37" s="4">
        <f>IFERROR(Merged_data[[#This Row],[BTCUSD_Close]]/Merged_data!D36-1,"")</f>
        <v>0.14953500170192902</v>
      </c>
      <c r="B37" s="4">
        <f>IFERROR(Merged_data[[#This Row],[XAUUSD_Close]]/Merged_data!C36-1, "")</f>
        <v>-2.4441655463155021E-2</v>
      </c>
      <c r="C37" s="4">
        <f>IFERROR(Merged_data[[#This Row],[AAPL_Close]]/Merged_data!B36-1,"")</f>
        <v>-1.2028529714041225E-2</v>
      </c>
      <c r="D37" s="4">
        <f t="shared" si="0"/>
        <v>3.1475279411104326E-2</v>
      </c>
    </row>
    <row r="38" spans="1:4" x14ac:dyDescent="0.25">
      <c r="A38" s="4">
        <f>IFERROR(Merged_data[[#This Row],[BTCUSD_Close]]/Merged_data!D37-1,"")</f>
        <v>5.6112915613935055E-3</v>
      </c>
      <c r="B38" s="4">
        <f>IFERROR(Merged_data[[#This Row],[XAUUSD_Close]]/Merged_data!C37-1, "")</f>
        <v>-8.1178374829168343E-3</v>
      </c>
      <c r="C38" s="4">
        <f>IFERROR(Merged_data[[#This Row],[AAPL_Close]]/Merged_data!B37-1,"")</f>
        <v>0</v>
      </c>
      <c r="D38" s="4">
        <f t="shared" si="0"/>
        <v>-1.5637475247486821E-3</v>
      </c>
    </row>
    <row r="39" spans="1:4" x14ac:dyDescent="0.25">
      <c r="A39" s="4">
        <f>IFERROR(Merged_data[[#This Row],[BTCUSD_Close]]/Merged_data!D38-1,"")</f>
        <v>1.2937973765291044E-2</v>
      </c>
      <c r="B39" s="4">
        <f>IFERROR(Merged_data[[#This Row],[XAUUSD_Close]]/Merged_data!C38-1, "")</f>
        <v>-9.7526243373007304E-3</v>
      </c>
      <c r="C39" s="4">
        <f>IFERROR(Merged_data[[#This Row],[AAPL_Close]]/Merged_data!B38-1,"")</f>
        <v>3.9690335023929713E-3</v>
      </c>
      <c r="D39" s="4">
        <f t="shared" si="0"/>
        <v>1.171052445384912E-3</v>
      </c>
    </row>
    <row r="40" spans="1:4" x14ac:dyDescent="0.25">
      <c r="A40" s="4">
        <f>IFERROR(Merged_data[[#This Row],[BTCUSD_Close]]/Merged_data!D39-1,"")</f>
        <v>-2.3017182138239001E-2</v>
      </c>
      <c r="B40" s="4">
        <f>IFERROR(Merged_data[[#This Row],[XAUUSD_Close]]/Merged_data!C39-1, "")</f>
        <v>-3.0645935478353925E-3</v>
      </c>
      <c r="C40" s="4">
        <f>IFERROR(Merged_data[[#This Row],[AAPL_Close]]/Merged_data!B39-1,"")</f>
        <v>1.3767771141933505E-2</v>
      </c>
      <c r="D40" s="4">
        <f t="shared" si="0"/>
        <v>-4.000660718025806E-3</v>
      </c>
    </row>
    <row r="41" spans="1:4" x14ac:dyDescent="0.25">
      <c r="A41" s="4">
        <f>IFERROR(Merged_data[[#This Row],[BTCUSD_Close]]/Merged_data!D40-1,"")</f>
        <v>4.06390898157174E-2</v>
      </c>
      <c r="B41" s="4">
        <f>IFERROR(Merged_data[[#This Row],[XAUUSD_Close]]/Merged_data!C40-1, "")</f>
        <v>-1.0604081791778519E-3</v>
      </c>
      <c r="C41" s="4">
        <f>IFERROR(Merged_data[[#This Row],[AAPL_Close]]/Merged_data!B40-1,"")</f>
        <v>-1.4107181239554567E-2</v>
      </c>
      <c r="D41" s="4">
        <f t="shared" si="0"/>
        <v>7.5354093011777085E-3</v>
      </c>
    </row>
    <row r="42" spans="1:4" x14ac:dyDescent="0.25">
      <c r="A42" s="4">
        <f>IFERROR(Merged_data[[#This Row],[BTCUSD_Close]]/Merged_data!D41-1,"")</f>
        <v>-4.8311136867318361E-4</v>
      </c>
      <c r="B42" s="4">
        <f>IFERROR(Merged_data[[#This Row],[XAUUSD_Close]]/Merged_data!C41-1, "")</f>
        <v>1.9333965570398792E-2</v>
      </c>
      <c r="C42" s="4">
        <f>IFERROR(Merged_data[[#This Row],[AAPL_Close]]/Merged_data!B41-1,"")</f>
        <v>1.3423625046161902E-2</v>
      </c>
      <c r="D42" s="4">
        <f t="shared" si="0"/>
        <v>1.1615740331406133E-2</v>
      </c>
    </row>
    <row r="43" spans="1:4" x14ac:dyDescent="0.25">
      <c r="A43" s="4">
        <f>IFERROR(Merged_data[[#This Row],[BTCUSD_Close]]/Merged_data!D42-1,"")</f>
        <v>7.703925505703868E-3</v>
      </c>
      <c r="B43" s="4">
        <f>IFERROR(Merged_data[[#This Row],[XAUUSD_Close]]/Merged_data!C42-1, "")</f>
        <v>7.8085815909674228E-3</v>
      </c>
      <c r="C43" s="4">
        <f>IFERROR(Merged_data[[#This Row],[AAPL_Close]]/Merged_data!B42-1,"")</f>
        <v>1.137111998946283E-3</v>
      </c>
      <c r="D43" s="4">
        <f t="shared" si="0"/>
        <v>5.7757438877820144E-3</v>
      </c>
    </row>
    <row r="44" spans="1:4" x14ac:dyDescent="0.25">
      <c r="A44" s="4">
        <f>IFERROR(Merged_data[[#This Row],[BTCUSD_Close]]/Merged_data!D43-1,"")</f>
        <v>2.4838458116575479E-2</v>
      </c>
      <c r="B44" s="4">
        <f>IFERROR(Merged_data[[#This Row],[XAUUSD_Close]]/Merged_data!C43-1, "")</f>
        <v>6.8382172767560423E-3</v>
      </c>
      <c r="C44" s="4">
        <f>IFERROR(Merged_data[[#This Row],[AAPL_Close]]/Merged_data!B43-1,"")</f>
        <v>3.1531077187549883E-3</v>
      </c>
      <c r="D44" s="4">
        <f t="shared" si="0"/>
        <v>1.1132756661301558E-2</v>
      </c>
    </row>
    <row r="45" spans="1:4" x14ac:dyDescent="0.25">
      <c r="A45" s="4">
        <f>IFERROR(Merged_data[[#This Row],[BTCUSD_Close]]/Merged_data!D44-1,"")</f>
        <v>4.4587575801956714E-2</v>
      </c>
      <c r="B45" s="4">
        <f>IFERROR(Merged_data[[#This Row],[XAUUSD_Close]]/Merged_data!C44-1, "")</f>
        <v>7.3200227147096619E-3</v>
      </c>
      <c r="C45" s="4">
        <f>IFERROR(Merged_data[[#This Row],[AAPL_Close]]/Merged_data!B44-1,"")</f>
        <v>-2.094007379299434E-3</v>
      </c>
      <c r="D45" s="4">
        <f t="shared" si="0"/>
        <v>1.5676079612681047E-2</v>
      </c>
    </row>
    <row r="46" spans="1:4" x14ac:dyDescent="0.25">
      <c r="A46" s="4">
        <f>IFERROR(Merged_data[[#This Row],[BTCUSD_Close]]/Merged_data!D45-1,"")</f>
        <v>7.7468502069044654E-3</v>
      </c>
      <c r="B46" s="4">
        <f>IFERROR(Merged_data[[#This Row],[XAUUSD_Close]]/Merged_data!C45-1, "")</f>
        <v>1.3591592952673759E-2</v>
      </c>
      <c r="C46" s="4">
        <f>IFERROR(Merged_data[[#This Row],[AAPL_Close]]/Merged_data!B45-1,"")</f>
        <v>5.9096942642233863E-3</v>
      </c>
      <c r="D46" s="4">
        <f t="shared" si="0"/>
        <v>9.5336005224078597E-3</v>
      </c>
    </row>
    <row r="47" spans="1:4" x14ac:dyDescent="0.25">
      <c r="A47" s="4">
        <f>IFERROR(Merged_data[[#This Row],[BTCUSD_Close]]/Merged_data!D46-1,"")</f>
        <v>-4.8555493721116005E-2</v>
      </c>
      <c r="B47" s="4">
        <f>IFERROR(Merged_data[[#This Row],[XAUUSD_Close]]/Merged_data!C46-1, "")</f>
        <v>-2.9830558583861411E-2</v>
      </c>
      <c r="C47" s="4">
        <f>IFERROR(Merged_data[[#This Row],[AAPL_Close]]/Merged_data!B46-1,"")</f>
        <v>1.3047757579980779E-2</v>
      </c>
      <c r="D47" s="4">
        <f t="shared" si="0"/>
        <v>-2.2584544275885132E-2</v>
      </c>
    </row>
    <row r="48" spans="1:4" x14ac:dyDescent="0.25">
      <c r="A48" s="4">
        <f>IFERROR(Merged_data[[#This Row],[BTCUSD_Close]]/Merged_data!D47-1,"")</f>
        <v>-2.7746165762810304E-2</v>
      </c>
      <c r="B48" s="4">
        <f>IFERROR(Merged_data[[#This Row],[XAUUSD_Close]]/Merged_data!C47-1, "")</f>
        <v>3.0454474465093639E-3</v>
      </c>
      <c r="C48" s="4">
        <f>IFERROR(Merged_data[[#This Row],[AAPL_Close]]/Merged_data!B47-1,"")</f>
        <v>9.4061406450169915E-3</v>
      </c>
      <c r="D48" s="4">
        <f t="shared" si="0"/>
        <v>-4.2838285567342489E-3</v>
      </c>
    </row>
    <row r="49" spans="1:4" x14ac:dyDescent="0.25">
      <c r="A49" s="4">
        <f>IFERROR(Merged_data[[#This Row],[BTCUSD_Close]]/Merged_data!D48-1,"")</f>
        <v>4.7709713595677217E-2</v>
      </c>
      <c r="B49" s="4">
        <f>IFERROR(Merged_data[[#This Row],[XAUUSD_Close]]/Merged_data!C48-1, "")</f>
        <v>1.0329538873434796E-3</v>
      </c>
      <c r="C49" s="4">
        <f>IFERROR(Merged_data[[#This Row],[AAPL_Close]]/Merged_data!B48-1,"")</f>
        <v>-5.5365797565609665E-4</v>
      </c>
      <c r="D49" s="4">
        <f t="shared" si="0"/>
        <v>1.4559998240943728E-2</v>
      </c>
    </row>
    <row r="50" spans="1:4" x14ac:dyDescent="0.25">
      <c r="A50" s="4">
        <f>IFERROR(Merged_data[[#This Row],[BTCUSD_Close]]/Merged_data!D49-1,"")</f>
        <v>1.2912386549814192E-2</v>
      </c>
      <c r="B50" s="4">
        <f>IFERROR(Merged_data[[#This Row],[XAUUSD_Close]]/Merged_data!C49-1, "")</f>
        <v>5.504667206637448E-3</v>
      </c>
      <c r="C50" s="4">
        <f>IFERROR(Merged_data[[#This Row],[AAPL_Close]]/Merged_data!B49-1,"")</f>
        <v>1.0214256494170515E-2</v>
      </c>
      <c r="D50" s="4">
        <f t="shared" si="0"/>
        <v>9.139859795850391E-3</v>
      </c>
    </row>
    <row r="51" spans="1:4" x14ac:dyDescent="0.25">
      <c r="A51" s="4">
        <f>IFERROR(Merged_data[[#This Row],[BTCUSD_Close]]/Merged_data!D50-1,"")</f>
        <v>-2.0207694472229698E-2</v>
      </c>
      <c r="B51" s="4">
        <f>IFERROR(Merged_data[[#This Row],[XAUUSD_Close]]/Merged_data!C50-1, "")</f>
        <v>-4.2992618248565151E-3</v>
      </c>
      <c r="C51" s="4">
        <f>IFERROR(Merged_data[[#This Row],[AAPL_Close]]/Merged_data!B50-1,"")</f>
        <v>9.5246531600505779E-3</v>
      </c>
      <c r="D51" s="4">
        <f t="shared" si="0"/>
        <v>-4.9246171235963424E-3</v>
      </c>
    </row>
    <row r="52" spans="1:4" x14ac:dyDescent="0.25">
      <c r="A52" s="4">
        <f>IFERROR(Merged_data[[#This Row],[BTCUSD_Close]]/Merged_data!D51-1,"")</f>
        <v>7.8076768676216268E-3</v>
      </c>
      <c r="B52" s="4">
        <f>IFERROR(Merged_data[[#This Row],[XAUUSD_Close]]/Merged_data!C51-1, "")</f>
        <v>1.7449394860291623E-3</v>
      </c>
      <c r="C52" s="4">
        <f>IFERROR(Merged_data[[#This Row],[AAPL_Close]]/Merged_data!B51-1,"")</f>
        <v>1.2773318513999543E-2</v>
      </c>
      <c r="D52" s="4">
        <f t="shared" si="0"/>
        <v>6.8722744088980155E-3</v>
      </c>
    </row>
    <row r="53" spans="1:4" x14ac:dyDescent="0.25">
      <c r="A53" s="4">
        <f>IFERROR(Merged_data[[#This Row],[BTCUSD_Close]]/Merged_data!D52-1,"")</f>
        <v>2.2484425538995989E-2</v>
      </c>
      <c r="B53" s="4">
        <f>IFERROR(Merged_data[[#This Row],[XAUUSD_Close]]/Merged_data!C52-1, "")</f>
        <v>2.4322294995773319E-3</v>
      </c>
      <c r="C53" s="4">
        <f>IFERROR(Merged_data[[#This Row],[AAPL_Close]]/Merged_data!B52-1,"")</f>
        <v>1.4811208660638897E-3</v>
      </c>
      <c r="D53" s="4">
        <f t="shared" si="0"/>
        <v>8.1625557213488957E-3</v>
      </c>
    </row>
    <row r="54" spans="1:4" x14ac:dyDescent="0.25">
      <c r="A54" s="4">
        <f>IFERROR(Merged_data[[#This Row],[BTCUSD_Close]]/Merged_data!D53-1,"")</f>
        <v>-1.6020278112027997E-2</v>
      </c>
      <c r="B54" s="4">
        <f>IFERROR(Merged_data[[#This Row],[XAUUSD_Close]]/Merged_data!C53-1, "")</f>
        <v>-6.8337172818331293E-3</v>
      </c>
      <c r="C54" s="4">
        <f>IFERROR(Merged_data[[#This Row],[AAPL_Close]]/Merged_data!B53-1,"")</f>
        <v>1.2358749788865531E-4</v>
      </c>
      <c r="D54" s="4">
        <f t="shared" si="0"/>
        <v>-7.5024940969750549E-3</v>
      </c>
    </row>
    <row r="55" spans="1:4" x14ac:dyDescent="0.25">
      <c r="A55" s="4">
        <f>IFERROR(Merged_data[[#This Row],[BTCUSD_Close]]/Merged_data!D54-1,"")</f>
        <v>4.9402560940438045E-2</v>
      </c>
      <c r="B55" s="4">
        <f>IFERROR(Merged_data[[#This Row],[XAUUSD_Close]]/Merged_data!C54-1, "")</f>
        <v>0</v>
      </c>
      <c r="C55" s="4">
        <f>IFERROR(Merged_data[[#This Row],[AAPL_Close]]/Merged_data!B54-1,"")</f>
        <v>-8.2381483937665756E-4</v>
      </c>
      <c r="D55" s="4">
        <f t="shared" si="0"/>
        <v>1.4573623830318416E-2</v>
      </c>
    </row>
    <row r="56" spans="1:4" x14ac:dyDescent="0.25">
      <c r="A56" s="4">
        <f>IFERROR(Merged_data[[#This Row],[BTCUSD_Close]]/Merged_data!D55-1,"")</f>
        <v>-4.4561994542785976E-2</v>
      </c>
      <c r="B56" s="4">
        <f>IFERROR(Merged_data[[#This Row],[XAUUSD_Close]]/Merged_data!C55-1, "")</f>
        <v>1.0794134465051952E-2</v>
      </c>
      <c r="C56" s="4">
        <f>IFERROR(Merged_data[[#This Row],[AAPL_Close]]/Merged_data!B55-1,"")</f>
        <v>1.6102369183709664E-2</v>
      </c>
      <c r="D56" s="4">
        <f t="shared" si="0"/>
        <v>-4.2202338217021138E-3</v>
      </c>
    </row>
    <row r="57" spans="1:4" x14ac:dyDescent="0.25">
      <c r="A57" s="4">
        <f>IFERROR(Merged_data[[#This Row],[BTCUSD_Close]]/Merged_data!D56-1,"")</f>
        <v>-9.7945010578059932E-4</v>
      </c>
      <c r="B57" s="4">
        <f>IFERROR(Merged_data[[#This Row],[XAUUSD_Close]]/Merged_data!C56-1, "")</f>
        <v>1.2610909282268379E-2</v>
      </c>
      <c r="C57" s="4">
        <f>IFERROR(Merged_data[[#This Row],[AAPL_Close]]/Merged_data!B56-1,"")</f>
        <v>4.1342264452548516E-3</v>
      </c>
      <c r="D57" s="4">
        <f t="shared" si="0"/>
        <v>5.9907966147496276E-3</v>
      </c>
    </row>
    <row r="58" spans="1:4" x14ac:dyDescent="0.25">
      <c r="A58" s="4">
        <f>IFERROR(Merged_data[[#This Row],[BTCUSD_Close]]/Merged_data!D57-1,"")</f>
        <v>4.4931691197566126E-2</v>
      </c>
      <c r="B58" s="4">
        <f>IFERROR(Merged_data[[#This Row],[XAUUSD_Close]]/Merged_data!C57-1, "")</f>
        <v>8.9775403729475123E-3</v>
      </c>
      <c r="C58" s="4">
        <f>IFERROR(Merged_data[[#This Row],[AAPL_Close]]/Merged_data!B57-1,"")</f>
        <v>-5.1677185270183612E-3</v>
      </c>
      <c r="D58" s="4">
        <f t="shared" si="0"/>
        <v>1.5520207950343335E-2</v>
      </c>
    </row>
    <row r="59" spans="1:4" x14ac:dyDescent="0.25">
      <c r="A59" s="4">
        <f>IFERROR(Merged_data[[#This Row],[BTCUSD_Close]]/Merged_data!D58-1,"")</f>
        <v>-7.7529332753920599E-3</v>
      </c>
      <c r="B59" s="4">
        <f>IFERROR(Merged_data[[#This Row],[XAUUSD_Close]]/Merged_data!C58-1, "")</f>
        <v>-1.3709793129835668E-2</v>
      </c>
      <c r="C59" s="4">
        <f>IFERROR(Merged_data[[#This Row],[AAPL_Close]]/Merged_data!B58-1,"")</f>
        <v>5.9662333126200284E-3</v>
      </c>
      <c r="D59" s="4">
        <f t="shared" si="0"/>
        <v>-6.0199272407658764E-3</v>
      </c>
    </row>
    <row r="60" spans="1:4" x14ac:dyDescent="0.25">
      <c r="A60" s="4">
        <f>IFERROR(Merged_data[[#This Row],[BTCUSD_Close]]/Merged_data!D59-1,"")</f>
        <v>1.158589387560105E-2</v>
      </c>
      <c r="B60" s="4">
        <f>IFERROR(Merged_data[[#This Row],[XAUUSD_Close]]/Merged_data!C59-1, "")</f>
        <v>-1.2363546840292172E-2</v>
      </c>
      <c r="C60" s="4">
        <f>IFERROR(Merged_data[[#This Row],[AAPL_Close]]/Merged_data!B59-1,"")</f>
        <v>6.8231000290697175E-4</v>
      </c>
      <c r="D60" s="4">
        <f t="shared" si="0"/>
        <v>-1.2649575725644626E-3</v>
      </c>
    </row>
    <row r="61" spans="1:4" x14ac:dyDescent="0.25">
      <c r="A61" s="4">
        <f>IFERROR(Merged_data[[#This Row],[BTCUSD_Close]]/Merged_data!D60-1,"")</f>
        <v>4.1453887101376541E-2</v>
      </c>
      <c r="B61" s="4">
        <f>IFERROR(Merged_data[[#This Row],[XAUUSD_Close]]/Merged_data!C60-1, "")</f>
        <v>1.8903056214403247E-3</v>
      </c>
      <c r="C61" s="4">
        <f>IFERROR(Merged_data[[#This Row],[AAPL_Close]]/Merged_data!B60-1,"")</f>
        <v>1.1728537019329632E-2</v>
      </c>
      <c r="D61" s="4">
        <f t="shared" si="0"/>
        <v>1.671084948478798E-2</v>
      </c>
    </row>
    <row r="62" spans="1:4" x14ac:dyDescent="0.25">
      <c r="A62" s="4">
        <f>IFERROR(Merged_data[[#This Row],[BTCUSD_Close]]/Merged_data!D61-1,"")</f>
        <v>1.303805600695318E-3</v>
      </c>
      <c r="B62" s="4">
        <f>IFERROR(Merged_data[[#This Row],[XAUUSD_Close]]/Merged_data!C61-1, "")</f>
        <v>-2.297637335192948E-3</v>
      </c>
      <c r="C62" s="4">
        <f>IFERROR(Merged_data[[#This Row],[AAPL_Close]]/Merged_data!B61-1,"")</f>
        <v>9.7222886857761814E-3</v>
      </c>
      <c r="D62" s="4">
        <f t="shared" si="0"/>
        <v>2.3887733518642706E-3</v>
      </c>
    </row>
    <row r="63" spans="1:4" x14ac:dyDescent="0.25">
      <c r="A63" s="4">
        <f>IFERROR(Merged_data[[#This Row],[BTCUSD_Close]]/Merged_data!D62-1,"")</f>
        <v>-4.5970070389311446E-2</v>
      </c>
      <c r="B63" s="4">
        <f>IFERROR(Merged_data[[#This Row],[XAUUSD_Close]]/Merged_data!C62-1, "")</f>
        <v>-2.315775155575206E-2</v>
      </c>
      <c r="C63" s="4">
        <f>IFERROR(Merged_data[[#This Row],[AAPL_Close]]/Merged_data!B62-1,"")</f>
        <v>-2.1421631740665581E-2</v>
      </c>
      <c r="D63" s="4">
        <f t="shared" si="0"/>
        <v>-2.9480611261293928E-2</v>
      </c>
    </row>
    <row r="64" spans="1:4" x14ac:dyDescent="0.25">
      <c r="A64" s="4">
        <f>IFERROR(Merged_data[[#This Row],[BTCUSD_Close]]/Merged_data!D63-1,"")</f>
        <v>-2.8590643853229181E-2</v>
      </c>
      <c r="B64" s="4">
        <f>IFERROR(Merged_data[[#This Row],[XAUUSD_Close]]/Merged_data!C63-1, "")</f>
        <v>3.4598930894969016E-3</v>
      </c>
      <c r="C64" s="4">
        <f>IFERROR(Merged_data[[#This Row],[AAPL_Close]]/Merged_data!B63-1,"")</f>
        <v>7.0143434848937147E-3</v>
      </c>
      <c r="D64" s="4">
        <f t="shared" si="0"/>
        <v>-5.0889328747018795E-3</v>
      </c>
    </row>
    <row r="65" spans="1:4" x14ac:dyDescent="0.25">
      <c r="A65" s="4">
        <f>IFERROR(Merged_data[[#This Row],[BTCUSD_Close]]/Merged_data!D64-1,"")</f>
        <v>-1.8385407333800341E-2</v>
      </c>
      <c r="B65" s="4">
        <f>IFERROR(Merged_data[[#This Row],[XAUUSD_Close]]/Merged_data!C64-1, "")</f>
        <v>1.1103251955741245E-2</v>
      </c>
      <c r="C65" s="4">
        <f>IFERROR(Merged_data[[#This Row],[AAPL_Close]]/Merged_data!B64-1,"")</f>
        <v>1.8816428605780811E-2</v>
      </c>
      <c r="D65" s="4">
        <f t="shared" si="0"/>
        <v>4.5706071638906389E-3</v>
      </c>
    </row>
    <row r="66" spans="1:4" x14ac:dyDescent="0.25">
      <c r="A66" s="4">
        <f>IFERROR(Merged_data[[#This Row],[BTCUSD_Close]]/Merged_data!D65-1,"")</f>
        <v>-1.4143262243629939E-2</v>
      </c>
      <c r="B66" s="4">
        <f>IFERROR(Merged_data[[#This Row],[XAUUSD_Close]]/Merged_data!C65-1, "")</f>
        <v>-3.8675760267470327E-3</v>
      </c>
      <c r="C66" s="4">
        <f>IFERROR(Merged_data[[#This Row],[AAPL_Close]]/Merged_data!B65-1,"")</f>
        <v>3.0643835239230199E-3</v>
      </c>
      <c r="D66" s="4">
        <f t="shared" si="0"/>
        <v>-4.8706940266108889E-3</v>
      </c>
    </row>
    <row r="67" spans="1:4" x14ac:dyDescent="0.25">
      <c r="A67" s="4">
        <f>IFERROR(Merged_data[[#This Row],[BTCUSD_Close]]/Merged_data!D66-1,"")</f>
        <v>3.846509934792075E-2</v>
      </c>
      <c r="B67" s="4">
        <f>IFERROR(Merged_data[[#This Row],[XAUUSD_Close]]/Merged_data!C66-1, "")</f>
        <v>1.238066625971701E-3</v>
      </c>
      <c r="C67" s="4">
        <f>IFERROR(Merged_data[[#This Row],[AAPL_Close]]/Merged_data!B66-1,"")</f>
        <v>1.1474959802345142E-2</v>
      </c>
      <c r="D67" s="4">
        <f t="shared" si="0"/>
        <v>1.5477244395468447E-2</v>
      </c>
    </row>
    <row r="68" spans="1:4" x14ac:dyDescent="0.25">
      <c r="A68" s="4">
        <f>IFERROR(Merged_data[[#This Row],[BTCUSD_Close]]/Merged_data!D67-1,"")</f>
        <v>-3.0367992186890569E-2</v>
      </c>
      <c r="B68" s="4">
        <f>IFERROR(Merged_data[[#This Row],[XAUUSD_Close]]/Merged_data!C67-1, "")</f>
        <v>6.7330994044754178E-3</v>
      </c>
      <c r="C68" s="4">
        <f>IFERROR(Merged_data[[#This Row],[AAPL_Close]]/Merged_data!B67-1,"")</f>
        <v>3.1793297042448376E-3</v>
      </c>
      <c r="D68" s="4">
        <f t="shared" ref="D68:D131" si="1">SUMPRODUCT(A68:C68,$I$2:$K$2)</f>
        <v>-5.4633589830035516E-3</v>
      </c>
    </row>
    <row r="69" spans="1:4" x14ac:dyDescent="0.25">
      <c r="A69" s="4">
        <f>IFERROR(Merged_data[[#This Row],[BTCUSD_Close]]/Merged_data!D68-1,"")</f>
        <v>-1.2625851022480705E-2</v>
      </c>
      <c r="B69" s="4">
        <f>IFERROR(Merged_data[[#This Row],[XAUUSD_Close]]/Merged_data!C68-1, "")</f>
        <v>-6.9253681474831241E-3</v>
      </c>
      <c r="C69" s="4">
        <f>IFERROR(Merged_data[[#This Row],[AAPL_Close]]/Merged_data!B68-1,"")</f>
        <v>-1.3245161090841617E-2</v>
      </c>
      <c r="D69" s="4">
        <f t="shared" si="1"/>
        <v>-1.0531450892989947E-2</v>
      </c>
    </row>
    <row r="70" spans="1:4" x14ac:dyDescent="0.25">
      <c r="A70" s="4">
        <f>IFERROR(Merged_data[[#This Row],[BTCUSD_Close]]/Merged_data!D69-1,"")</f>
        <v>-1.9985185185185217E-2</v>
      </c>
      <c r="B70" s="4">
        <f>IFERROR(Merged_data[[#This Row],[XAUUSD_Close]]/Merged_data!C69-1, "")</f>
        <v>-3.6665258425074843E-3</v>
      </c>
      <c r="C70" s="4">
        <f>IFERROR(Merged_data[[#This Row],[AAPL_Close]]/Merged_data!B69-1,"")</f>
        <v>-1.3262360512163673E-2</v>
      </c>
      <c r="D70" s="4">
        <f t="shared" si="1"/>
        <v>-1.1440874046207659E-2</v>
      </c>
    </row>
    <row r="71" spans="1:4" x14ac:dyDescent="0.25">
      <c r="A71" s="4">
        <f>IFERROR(Merged_data[[#This Row],[BTCUSD_Close]]/Merged_data!D70-1,"")</f>
        <v>7.6048952936680347E-3</v>
      </c>
      <c r="B71" s="4">
        <f>IFERROR(Merged_data[[#This Row],[XAUUSD_Close]]/Merged_data!C70-1, "")</f>
        <v>7.1451458480831231E-3</v>
      </c>
      <c r="C71" s="4">
        <f>IFERROR(Merged_data[[#This Row],[AAPL_Close]]/Merged_data!B70-1,"")</f>
        <v>-7.0577120786906589E-3</v>
      </c>
      <c r="D71" s="4">
        <f t="shared" si="1"/>
        <v>3.0222133037264621E-3</v>
      </c>
    </row>
    <row r="72" spans="1:4" x14ac:dyDescent="0.25">
      <c r="A72" s="4">
        <f>IFERROR(Merged_data[[#This Row],[BTCUSD_Close]]/Merged_data!D71-1,"")</f>
        <v>3.7477080491278514E-2</v>
      </c>
      <c r="B72" s="4">
        <f>IFERROR(Merged_data[[#This Row],[XAUUSD_Close]]/Merged_data!C71-1, "")</f>
        <v>1.2735346731006958E-2</v>
      </c>
      <c r="C72" s="4">
        <f>IFERROR(Merged_data[[#This Row],[AAPL_Close]]/Merged_data!B71-1,"")</f>
        <v>-2.6236782666053782E-2</v>
      </c>
      <c r="D72" s="4">
        <f t="shared" si="1"/>
        <v>8.4662280399702017E-3</v>
      </c>
    </row>
    <row r="73" spans="1:4" x14ac:dyDescent="0.25">
      <c r="A73" s="4">
        <f>IFERROR(Merged_data[[#This Row],[BTCUSD_Close]]/Merged_data!D72-1,"")</f>
        <v>1.5393609735892655E-2</v>
      </c>
      <c r="B73" s="4">
        <f>IFERROR(Merged_data[[#This Row],[XAUUSD_Close]]/Merged_data!C72-1, "")</f>
        <v>-7.4303708413436809E-3</v>
      </c>
      <c r="C73" s="4">
        <f>IFERROR(Merged_data[[#This Row],[AAPL_Close]]/Merged_data!B72-1,"")</f>
        <v>-2.0075375027711617E-3</v>
      </c>
      <c r="D73" s="4">
        <f t="shared" si="1"/>
        <v>1.0436733333989753E-3</v>
      </c>
    </row>
    <row r="74" spans="1:4" x14ac:dyDescent="0.25">
      <c r="A74" s="4">
        <f>IFERROR(Merged_data[[#This Row],[BTCUSD_Close]]/Merged_data!D73-1,"")</f>
        <v>3.8023177271950592E-2</v>
      </c>
      <c r="B74" s="4">
        <f>IFERROR(Merged_data[[#This Row],[XAUUSD_Close]]/Merged_data!C73-1, "")</f>
        <v>-8.244069955198885E-4</v>
      </c>
      <c r="C74" s="4">
        <f>IFERROR(Merged_data[[#This Row],[AAPL_Close]]/Merged_data!B73-1,"")</f>
        <v>6.73816193802379E-3</v>
      </c>
      <c r="D74" s="4">
        <f t="shared" si="1"/>
        <v>1.3098638964784358E-2</v>
      </c>
    </row>
    <row r="75" spans="1:4" x14ac:dyDescent="0.25">
      <c r="A75" s="4">
        <f>IFERROR(Merged_data[[#This Row],[BTCUSD_Close]]/Merged_data!D74-1,"")</f>
        <v>-4.813947334894797E-2</v>
      </c>
      <c r="B75" s="4">
        <f>IFERROR(Merged_data[[#This Row],[XAUUSD_Close]]/Merged_data!C74-1, "")</f>
        <v>4.7987830437941081E-3</v>
      </c>
      <c r="C75" s="4">
        <f>IFERROR(Merged_data[[#This Row],[AAPL_Close]]/Merged_data!B74-1,"")</f>
        <v>-1.1388013778393491E-2</v>
      </c>
      <c r="D75" s="4">
        <f t="shared" si="1"/>
        <v>-1.5938732920684793E-2</v>
      </c>
    </row>
    <row r="76" spans="1:4" x14ac:dyDescent="0.25">
      <c r="A76" s="4">
        <f>IFERROR(Merged_data[[#This Row],[BTCUSD_Close]]/Merged_data!D75-1,"")</f>
        <v>-1.9223958290434884E-2</v>
      </c>
      <c r="B76" s="4">
        <f>IFERROR(Merged_data[[#This Row],[XAUUSD_Close]]/Merged_data!C75-1, "")</f>
        <v>5.0458048842181302E-3</v>
      </c>
      <c r="C76" s="4">
        <f>IFERROR(Merged_data[[#This Row],[AAPL_Close]]/Merged_data!B75-1,"")</f>
        <v>2.0211288562643759E-3</v>
      </c>
      <c r="D76" s="4">
        <f t="shared" si="1"/>
        <v>-3.1425268765639005E-3</v>
      </c>
    </row>
    <row r="77" spans="1:4" x14ac:dyDescent="0.25">
      <c r="A77" s="4">
        <f>IFERROR(Merged_data[[#This Row],[BTCUSD_Close]]/Merged_data!D76-1,"")</f>
        <v>-6.7739781821846146E-3</v>
      </c>
      <c r="B77" s="4">
        <f>IFERROR(Merged_data[[#This Row],[XAUUSD_Close]]/Merged_data!C76-1, "")</f>
        <v>1.0713346606062935E-2</v>
      </c>
      <c r="C77" s="4">
        <f>IFERROR(Merged_data[[#This Row],[AAPL_Close]]/Merged_data!B76-1,"")</f>
        <v>-2.4101504333155943E-2</v>
      </c>
      <c r="D77" s="4">
        <f t="shared" si="1"/>
        <v>-4.9773061121769924E-3</v>
      </c>
    </row>
    <row r="78" spans="1:4" x14ac:dyDescent="0.25">
      <c r="A78" s="4">
        <f>IFERROR(Merged_data[[#This Row],[BTCUSD_Close]]/Merged_data!D77-1,"")</f>
        <v>-2.6993234780899877E-3</v>
      </c>
      <c r="B78" s="4">
        <f>IFERROR(Merged_data[[#This Row],[XAUUSD_Close]]/Merged_data!C77-1, "")</f>
        <v>-1.0248567244724227E-2</v>
      </c>
      <c r="C78" s="4">
        <f>IFERROR(Merged_data[[#This Row],[AAPL_Close]]/Merged_data!B77-1,"")</f>
        <v>-1.0342787100046547E-2</v>
      </c>
      <c r="D78" s="4">
        <f t="shared" si="1"/>
        <v>-8.0120600713306511E-3</v>
      </c>
    </row>
    <row r="79" spans="1:4" x14ac:dyDescent="0.25">
      <c r="A79" s="4">
        <f>IFERROR(Merged_data[[#This Row],[BTCUSD_Close]]/Merged_data!D78-1,"")</f>
        <v>2.4665936844604053E-2</v>
      </c>
      <c r="B79" s="4">
        <f>IFERROR(Merged_data[[#This Row],[XAUUSD_Close]]/Merged_data!C78-1, "")</f>
        <v>5.3754254997568918E-3</v>
      </c>
      <c r="C79" s="4">
        <f>IFERROR(Merged_data[[#This Row],[AAPL_Close]]/Merged_data!B78-1,"")</f>
        <v>-4.7791307021777252E-3</v>
      </c>
      <c r="D79" s="4">
        <f t="shared" si="1"/>
        <v>8.1162120426306553E-3</v>
      </c>
    </row>
    <row r="80" spans="1:4" x14ac:dyDescent="0.25">
      <c r="A80" s="4">
        <f>IFERROR(Merged_data[[#This Row],[BTCUSD_Close]]/Merged_data!D79-1,"")</f>
        <v>3.1238493966184278E-2</v>
      </c>
      <c r="B80" s="4">
        <f>IFERROR(Merged_data[[#This Row],[XAUUSD_Close]]/Merged_data!C79-1, "")</f>
        <v>7.1581707353511881E-3</v>
      </c>
      <c r="C80" s="4">
        <f>IFERROR(Merged_data[[#This Row],[AAPL_Close]]/Merged_data!B79-1,"")</f>
        <v>1.9676084866794952E-2</v>
      </c>
      <c r="D80" s="4">
        <f t="shared" si="1"/>
        <v>1.8137641944034243E-2</v>
      </c>
    </row>
    <row r="81" spans="1:4" x14ac:dyDescent="0.25">
      <c r="A81" s="4">
        <f>IFERROR(Merged_data[[#This Row],[BTCUSD_Close]]/Merged_data!D80-1,"")</f>
        <v>1.1182563625276032E-3</v>
      </c>
      <c r="B81" s="4">
        <f>IFERROR(Merged_data[[#This Row],[XAUUSD_Close]]/Merged_data!C80-1, "")</f>
        <v>6.7345935973150972E-3</v>
      </c>
      <c r="C81" s="4">
        <f>IFERROR(Merged_data[[#This Row],[AAPL_Close]]/Merged_data!B80-1,"")</f>
        <v>-4.04025100059342E-2</v>
      </c>
      <c r="D81" s="4">
        <f t="shared" si="1"/>
        <v>-9.0914386540959409E-3</v>
      </c>
    </row>
    <row r="82" spans="1:4" x14ac:dyDescent="0.25">
      <c r="A82" s="4">
        <f>IFERROR(Merged_data[[#This Row],[BTCUSD_Close]]/Merged_data!D81-1,"")</f>
        <v>4.936571018119551E-2</v>
      </c>
      <c r="B82" s="4">
        <f>IFERROR(Merged_data[[#This Row],[XAUUSD_Close]]/Merged_data!C81-1, "")</f>
        <v>-5.0908300594728617E-3</v>
      </c>
      <c r="C82" s="4">
        <f>IFERROR(Merged_data[[#This Row],[AAPL_Close]]/Merged_data!B81-1,"")</f>
        <v>7.5347902933657895E-3</v>
      </c>
      <c r="D82" s="4">
        <f t="shared" si="1"/>
        <v>1.5033818118579245E-2</v>
      </c>
    </row>
    <row r="83" spans="1:4" x14ac:dyDescent="0.25">
      <c r="A83" s="4">
        <f>IFERROR(Merged_data[[#This Row],[BTCUSD_Close]]/Merged_data!D82-1,"")</f>
        <v>1.2076602894566024E-2</v>
      </c>
      <c r="B83" s="4">
        <f>IFERROR(Merged_data[[#This Row],[XAUUSD_Close]]/Merged_data!C82-1, "")</f>
        <v>1.627071327148899E-2</v>
      </c>
      <c r="C83" s="4">
        <f>IFERROR(Merged_data[[#This Row],[AAPL_Close]]/Merged_data!B82-1,"")</f>
        <v>-3.191614394476916E-2</v>
      </c>
      <c r="D83" s="4">
        <f t="shared" si="1"/>
        <v>5.5642299353465645E-4</v>
      </c>
    </row>
    <row r="84" spans="1:4" x14ac:dyDescent="0.25">
      <c r="A84" s="4">
        <f>IFERROR(Merged_data[[#This Row],[BTCUSD_Close]]/Merged_data!D83-1,"")</f>
        <v>-2.0846499957552389E-2</v>
      </c>
      <c r="B84" s="4">
        <f>IFERROR(Merged_data[[#This Row],[XAUUSD_Close]]/Merged_data!C83-1, "")</f>
        <v>4.1879037164684885E-3</v>
      </c>
      <c r="C84" s="4">
        <f>IFERROR(Merged_data[[#This Row],[AAPL_Close]]/Merged_data!B83-1,"")</f>
        <v>5.3463432181477533E-3</v>
      </c>
      <c r="D84" s="4">
        <f t="shared" si="1"/>
        <v>-2.9748855352339943E-3</v>
      </c>
    </row>
    <row r="85" spans="1:4" x14ac:dyDescent="0.25">
      <c r="A85" s="4">
        <f>IFERROR(Merged_data[[#This Row],[BTCUSD_Close]]/Merged_data!D84-1,"")</f>
        <v>1.8592911572883342E-3</v>
      </c>
      <c r="B85" s="4">
        <f>IFERROR(Merged_data[[#This Row],[XAUUSD_Close]]/Merged_data!C84-1, "")</f>
        <v>-5.1518246347903585E-4</v>
      </c>
      <c r="C85" s="4">
        <f>IFERROR(Merged_data[[#This Row],[AAPL_Close]]/Merged_data!B84-1,"")</f>
        <v>-7.6034063260344009E-4</v>
      </c>
      <c r="D85" s="4">
        <f t="shared" si="1"/>
        <v>1.2361217201385389E-4</v>
      </c>
    </row>
    <row r="86" spans="1:4" x14ac:dyDescent="0.25">
      <c r="A86" s="4">
        <f>IFERROR(Merged_data[[#This Row],[BTCUSD_Close]]/Merged_data!D85-1,"")</f>
        <v>9.8465325589445207E-3</v>
      </c>
      <c r="B86" s="4">
        <f>IFERROR(Merged_data[[#This Row],[XAUUSD_Close]]/Merged_data!C85-1, "")</f>
        <v>5.8877230809997183E-3</v>
      </c>
      <c r="C86" s="4">
        <f>IFERROR(Merged_data[[#This Row],[AAPL_Close]]/Merged_data!B85-1,"")</f>
        <v>-3.9343998137985059E-3</v>
      </c>
      <c r="D86" s="4">
        <f t="shared" si="1"/>
        <v>4.1287290559436918E-3</v>
      </c>
    </row>
    <row r="87" spans="1:4" x14ac:dyDescent="0.25">
      <c r="A87" s="4">
        <f>IFERROR(Merged_data[[#This Row],[BTCUSD_Close]]/Merged_data!D86-1,"")</f>
        <v>-3.249857170062842E-2</v>
      </c>
      <c r="B87" s="4">
        <f>IFERROR(Merged_data[[#This Row],[XAUUSD_Close]]/Merged_data!C86-1, "")</f>
        <v>-1.0889157935191962E-2</v>
      </c>
      <c r="C87" s="4">
        <f>IFERROR(Merged_data[[#This Row],[AAPL_Close]]/Merged_data!B86-1,"")</f>
        <v>3.1783764351674959E-2</v>
      </c>
      <c r="D87" s="4">
        <f t="shared" si="1"/>
        <v>-4.5701053787628228E-3</v>
      </c>
    </row>
    <row r="88" spans="1:4" x14ac:dyDescent="0.25">
      <c r="A88" s="4">
        <f>IFERROR(Merged_data[[#This Row],[BTCUSD_Close]]/Merged_data!D87-1,"")</f>
        <v>-4.0154713750036874E-3</v>
      </c>
      <c r="B88" s="4">
        <f>IFERROR(Merged_data[[#This Row],[XAUUSD_Close]]/Merged_data!C87-1, "")</f>
        <v>8.376718850900966E-3</v>
      </c>
      <c r="C88" s="4">
        <f>IFERROR(Merged_data[[#This Row],[AAPL_Close]]/Merged_data!B87-1,"")</f>
        <v>3.6540538657189536E-2</v>
      </c>
      <c r="D88" s="4">
        <f t="shared" si="1"/>
        <v>1.3108207725016141E-2</v>
      </c>
    </row>
    <row r="89" spans="1:4" x14ac:dyDescent="0.25">
      <c r="A89" s="4">
        <f>IFERROR(Merged_data[[#This Row],[BTCUSD_Close]]/Merged_data!D88-1,"")</f>
        <v>2.2618800581033494E-2</v>
      </c>
      <c r="B89" s="4">
        <f>IFERROR(Merged_data[[#This Row],[XAUUSD_Close]]/Merged_data!C88-1, "")</f>
        <v>-1.5449240020406485E-3</v>
      </c>
      <c r="C89" s="4">
        <f>IFERROR(Merged_data[[#This Row],[AAPL_Close]]/Merged_data!B88-1,"")</f>
        <v>4.617685862906562E-3</v>
      </c>
      <c r="D89" s="4">
        <f t="shared" si="1"/>
        <v>7.5529763323657576E-3</v>
      </c>
    </row>
    <row r="90" spans="1:4" x14ac:dyDescent="0.25">
      <c r="A90" s="4">
        <f>IFERROR(Merged_data[[#This Row],[BTCUSD_Close]]/Merged_data!D89-1,"")</f>
        <v>1.5760281385281294E-2</v>
      </c>
      <c r="B90" s="4">
        <f>IFERROR(Merged_data[[#This Row],[XAUUSD_Close]]/Merged_data!C89-1, "")</f>
        <v>1.2528898906371211E-2</v>
      </c>
      <c r="C90" s="4">
        <f>IFERROR(Merged_data[[#This Row],[AAPL_Close]]/Merged_data!B89-1,"")</f>
        <v>-7.3944884293821733E-3</v>
      </c>
      <c r="D90" s="4">
        <f t="shared" si="1"/>
        <v>7.5212974493182212E-3</v>
      </c>
    </row>
    <row r="91" spans="1:4" x14ac:dyDescent="0.25">
      <c r="A91" s="4">
        <f>IFERROR(Merged_data[[#This Row],[BTCUSD_Close]]/Merged_data!D90-1,"")</f>
        <v>-3.3504884939925206E-2</v>
      </c>
      <c r="B91" s="4">
        <f>IFERROR(Merged_data[[#This Row],[XAUUSD_Close]]/Merged_data!C90-1, "")</f>
        <v>2.5356140140542216E-3</v>
      </c>
      <c r="C91" s="4">
        <f>IFERROR(Merged_data[[#This Row],[AAPL_Close]]/Merged_data!B90-1,"")</f>
        <v>-6.6911334055256289E-3</v>
      </c>
      <c r="D91" s="4">
        <f t="shared" si="1"/>
        <v>-1.1044559898013562E-2</v>
      </c>
    </row>
    <row r="92" spans="1:4" x14ac:dyDescent="0.25">
      <c r="A92" s="4">
        <f>IFERROR(Merged_data[[#This Row],[BTCUSD_Close]]/Merged_data!D91-1,"")</f>
        <v>1.1614516176658984E-3</v>
      </c>
      <c r="B92" s="4">
        <f>IFERROR(Merged_data[[#This Row],[XAUUSD_Close]]/Merged_data!C91-1, "")</f>
        <v>4.8977610235321212E-3</v>
      </c>
      <c r="C92" s="4">
        <f>IFERROR(Merged_data[[#This Row],[AAPL_Close]]/Merged_data!B91-1,"")</f>
        <v>-3.3854950984343102E-2</v>
      </c>
      <c r="D92" s="4">
        <f t="shared" si="1"/>
        <v>-7.8489454005903122E-3</v>
      </c>
    </row>
    <row r="93" spans="1:4" x14ac:dyDescent="0.25">
      <c r="A93" s="4">
        <f>IFERROR(Merged_data[[#This Row],[BTCUSD_Close]]/Merged_data!D92-1,"")</f>
        <v>-3.9585115273066851E-2</v>
      </c>
      <c r="B93" s="4">
        <f>IFERROR(Merged_data[[#This Row],[XAUUSD_Close]]/Merged_data!C92-1, "")</f>
        <v>9.7975133214920351E-3</v>
      </c>
      <c r="C93" s="4">
        <f>IFERROR(Merged_data[[#This Row],[AAPL_Close]]/Merged_data!B92-1,"")</f>
        <v>2.1004566210045761E-2</v>
      </c>
      <c r="D93" s="4">
        <f t="shared" si="1"/>
        <v>-1.6551593903095128E-3</v>
      </c>
    </row>
    <row r="94" spans="1:4" x14ac:dyDescent="0.25">
      <c r="A94" s="4">
        <f>IFERROR(Merged_data[[#This Row],[BTCUSD_Close]]/Merged_data!D93-1,"")</f>
        <v>-1.2139594589337999E-2</v>
      </c>
      <c r="B94" s="4">
        <f>IFERROR(Merged_data[[#This Row],[XAUUSD_Close]]/Merged_data!C93-1, "")</f>
        <v>8.4746955230812215E-3</v>
      </c>
      <c r="C94" s="4">
        <f>IFERROR(Merged_data[[#This Row],[AAPL_Close]]/Merged_data!B93-1,"")</f>
        <v>-1.414786018990033E-3</v>
      </c>
      <c r="D94" s="4">
        <f t="shared" si="1"/>
        <v>-6.7643597326592052E-4</v>
      </c>
    </row>
    <row r="95" spans="1:4" x14ac:dyDescent="0.25">
      <c r="A95" s="4">
        <f>IFERROR(Merged_data[[#This Row],[BTCUSD_Close]]/Merged_data!D94-1,"")</f>
        <v>4.5853639328226059E-3</v>
      </c>
      <c r="B95" s="4">
        <f>IFERROR(Merged_data[[#This Row],[XAUUSD_Close]]/Merged_data!C94-1, "")</f>
        <v>-3.7098794071170893E-3</v>
      </c>
      <c r="C95" s="4">
        <f>IFERROR(Merged_data[[#This Row],[AAPL_Close]]/Merged_data!B94-1,"")</f>
        <v>3.2254591649978348E-3</v>
      </c>
      <c r="D95" s="4">
        <f t="shared" si="1"/>
        <v>8.5929516649929617E-4</v>
      </c>
    </row>
    <row r="96" spans="1:4" x14ac:dyDescent="0.25">
      <c r="A96" s="4">
        <f>IFERROR(Merged_data[[#This Row],[BTCUSD_Close]]/Merged_data!D95-1,"")</f>
        <v>-1.0580204074054134E-2</v>
      </c>
      <c r="B96" s="4">
        <f>IFERROR(Merged_data[[#This Row],[XAUUSD_Close]]/Merged_data!C95-1, "")</f>
        <v>1.6176272349603948E-3</v>
      </c>
      <c r="C96" s="4">
        <f>IFERROR(Merged_data[[#This Row],[AAPL_Close]]/Merged_data!B95-1,"")</f>
        <v>-2.3969368657818402E-2</v>
      </c>
      <c r="D96" s="4">
        <f t="shared" si="1"/>
        <v>-9.7178209255776027E-3</v>
      </c>
    </row>
    <row r="97" spans="1:4" x14ac:dyDescent="0.25">
      <c r="A97" s="4">
        <f>IFERROR(Merged_data[[#This Row],[BTCUSD_Close]]/Merged_data!D96-1,"")</f>
        <v>1.5725686643487391E-2</v>
      </c>
      <c r="B97" s="4">
        <f>IFERROR(Merged_data[[#This Row],[XAUUSD_Close]]/Merged_data!C96-1, "")</f>
        <v>1.6566136077227123E-2</v>
      </c>
      <c r="C97" s="4">
        <f>IFERROR(Merged_data[[#This Row],[AAPL_Close]]/Merged_data!B96-1,"")</f>
        <v>1.1874395285424999E-3</v>
      </c>
      <c r="D97" s="4">
        <f t="shared" si="1"/>
        <v>1.1700392282499817E-2</v>
      </c>
    </row>
    <row r="98" spans="1:4" x14ac:dyDescent="0.25">
      <c r="A98" s="4">
        <f>IFERROR(Merged_data[[#This Row],[BTCUSD_Close]]/Merged_data!D97-1,"")</f>
        <v>-1.9404092667500761E-2</v>
      </c>
      <c r="B98" s="4">
        <f>IFERROR(Merged_data[[#This Row],[XAUUSD_Close]]/Merged_data!C97-1, "")</f>
        <v>-3.5986375726648756E-3</v>
      </c>
      <c r="C98" s="4">
        <f>IFERROR(Merged_data[[#This Row],[AAPL_Close]]/Merged_data!B97-1,"")</f>
        <v>2.1831759279595797E-2</v>
      </c>
      <c r="D98" s="4">
        <f t="shared" si="1"/>
        <v>-7.1115504543743917E-4</v>
      </c>
    </row>
    <row r="99" spans="1:4" x14ac:dyDescent="0.25">
      <c r="A99" s="4">
        <f>IFERROR(Merged_data[[#This Row],[BTCUSD_Close]]/Merged_data!D98-1,"")</f>
        <v>2.3867092887183583E-2</v>
      </c>
      <c r="B99" s="4">
        <f>IFERROR(Merged_data[[#This Row],[XAUUSD_Close]]/Merged_data!C98-1, "")</f>
        <v>2.184581616383241E-3</v>
      </c>
      <c r="C99" s="4">
        <f>IFERROR(Merged_data[[#This Row],[AAPL_Close]]/Merged_data!B98-1,"")</f>
        <v>1.8270140142722102E-2</v>
      </c>
      <c r="D99" s="4">
        <f t="shared" si="1"/>
        <v>1.3515002555525001E-2</v>
      </c>
    </row>
    <row r="100" spans="1:4" x14ac:dyDescent="0.25">
      <c r="A100" s="4">
        <f>IFERROR(Merged_data[[#This Row],[BTCUSD_Close]]/Merged_data!D99-1,"")</f>
        <v>-1.4897114629678243E-2</v>
      </c>
      <c r="B100" s="4">
        <f>IFERROR(Merged_data[[#This Row],[XAUUSD_Close]]/Merged_data!C99-1, "")</f>
        <v>8.343922504485235E-3</v>
      </c>
      <c r="C100" s="4">
        <f>IFERROR(Merged_data[[#This Row],[AAPL_Close]]/Merged_data!B99-1,"")</f>
        <v>1.9673238485245159E-2</v>
      </c>
      <c r="D100" s="4">
        <f t="shared" si="1"/>
        <v>4.7704061584641702E-3</v>
      </c>
    </row>
    <row r="101" spans="1:4" x14ac:dyDescent="0.25">
      <c r="A101" s="4">
        <f>IFERROR(Merged_data[[#This Row],[BTCUSD_Close]]/Merged_data!D100-1,"")</f>
        <v>8.2295216707277685E-3</v>
      </c>
      <c r="B101" s="4">
        <f>IFERROR(Merged_data[[#This Row],[XAUUSD_Close]]/Merged_data!C100-1, "")</f>
        <v>-1.467825991926619E-2</v>
      </c>
      <c r="C101" s="4">
        <f>IFERROR(Merged_data[[#This Row],[AAPL_Close]]/Merged_data!B100-1,"")</f>
        <v>1.2710636359872352E-2</v>
      </c>
      <c r="D101" s="4">
        <f t="shared" si="1"/>
        <v>4.107434414735594E-4</v>
      </c>
    </row>
    <row r="102" spans="1:4" x14ac:dyDescent="0.25">
      <c r="A102" s="4">
        <f>IFERROR(Merged_data[[#This Row],[BTCUSD_Close]]/Merged_data!D101-1,"")</f>
        <v>-1.9415686944563859E-2</v>
      </c>
      <c r="B102" s="4">
        <f>IFERROR(Merged_data[[#This Row],[XAUUSD_Close]]/Merged_data!C101-1, "")</f>
        <v>1.7375119577423881E-2</v>
      </c>
      <c r="C102" s="4">
        <f>IFERROR(Merged_data[[#This Row],[AAPL_Close]]/Merged_data!B101-1,"")</f>
        <v>-5.3147996729352442E-4</v>
      </c>
      <c r="D102" s="4">
        <f t="shared" si="1"/>
        <v>9.6589775741233767E-4</v>
      </c>
    </row>
    <row r="103" spans="1:4" x14ac:dyDescent="0.25">
      <c r="A103" s="4">
        <f>IFERROR(Merged_data[[#This Row],[BTCUSD_Close]]/Merged_data!D102-1,"")</f>
        <v>1.3233319792457232E-2</v>
      </c>
      <c r="B103" s="4">
        <f>IFERROR(Merged_data[[#This Row],[XAUUSD_Close]]/Merged_data!C102-1, "")</f>
        <v>-8.0060232549417076E-4</v>
      </c>
      <c r="C103" s="4">
        <f>IFERROR(Merged_data[[#This Row],[AAPL_Close]]/Merged_data!B102-1,"")</f>
        <v>1.636192579866691E-3</v>
      </c>
      <c r="D103" s="4">
        <f t="shared" si="1"/>
        <v>4.1406127814995084E-3</v>
      </c>
    </row>
    <row r="104" spans="1:4" x14ac:dyDescent="0.25">
      <c r="A104" s="4">
        <f>IFERROR(Merged_data[[#This Row],[BTCUSD_Close]]/Merged_data!D103-1,"")</f>
        <v>1.6803449368990142E-2</v>
      </c>
      <c r="B104" s="4">
        <f>IFERROR(Merged_data[[#This Row],[XAUUSD_Close]]/Merged_data!C103-1, "")</f>
        <v>2.2963306443364306E-3</v>
      </c>
      <c r="C104" s="4">
        <f>IFERROR(Merged_data[[#This Row],[AAPL_Close]]/Merged_data!B103-1,"")</f>
        <v>3.9204475844325515E-3</v>
      </c>
      <c r="D104" s="4">
        <f t="shared" si="1"/>
        <v>7.13570134376138E-3</v>
      </c>
    </row>
    <row r="105" spans="1:4" x14ac:dyDescent="0.25">
      <c r="A105" s="4">
        <f>IFERROR(Merged_data[[#This Row],[BTCUSD_Close]]/Merged_data!D104-1,"")</f>
        <v>-3.062665435894929E-2</v>
      </c>
      <c r="B105" s="4">
        <f>IFERROR(Merged_data[[#This Row],[XAUUSD_Close]]/Merged_data!C104-1, "")</f>
        <v>-1.6175257468937776E-3</v>
      </c>
      <c r="C105" s="4">
        <f>IFERROR(Merged_data[[#This Row],[AAPL_Close]]/Merged_data!B104-1,"")</f>
        <v>-1.1389984948948495E-3</v>
      </c>
      <c r="D105" s="4">
        <f t="shared" si="1"/>
        <v>-1.0176706154910753E-2</v>
      </c>
    </row>
    <row r="106" spans="1:4" x14ac:dyDescent="0.25">
      <c r="A106" s="4">
        <f>IFERROR(Merged_data[[#This Row],[BTCUSD_Close]]/Merged_data!D105-1,"")</f>
        <v>-2.8443261673382736E-2</v>
      </c>
      <c r="B106" s="4">
        <f>IFERROR(Merged_data[[#This Row],[XAUUSD_Close]]/Merged_data!C105-1, "")</f>
        <v>6.0785302495469651E-3</v>
      </c>
      <c r="C106" s="4">
        <f>IFERROR(Merged_data[[#This Row],[AAPL_Close]]/Merged_data!B105-1,"")</f>
        <v>6.605579311748988E-3</v>
      </c>
      <c r="D106" s="4">
        <f t="shared" si="1"/>
        <v>-4.1198926086713382E-3</v>
      </c>
    </row>
    <row r="107" spans="1:4" x14ac:dyDescent="0.25">
      <c r="A107" s="4">
        <f>IFERROR(Merged_data[[#This Row],[BTCUSD_Close]]/Merged_data!D106-1,"")</f>
        <v>-4.0224973387452789E-2</v>
      </c>
      <c r="B107" s="4">
        <f>IFERROR(Merged_data[[#This Row],[XAUUSD_Close]]/Merged_data!C106-1, "")</f>
        <v>-1.2789728931576039E-2</v>
      </c>
      <c r="C107" s="4">
        <f>IFERROR(Merged_data[[#This Row],[AAPL_Close]]/Merged_data!B106-1,"")</f>
        <v>-5.340410726134559E-4</v>
      </c>
      <c r="D107" s="4">
        <f t="shared" si="1"/>
        <v>-1.7343595910650288E-2</v>
      </c>
    </row>
    <row r="108" spans="1:4" x14ac:dyDescent="0.25">
      <c r="A108" s="4">
        <f>IFERROR(Merged_data[[#This Row],[BTCUSD_Close]]/Merged_data!D107-1,"")</f>
        <v>-5.0717262196613433E-2</v>
      </c>
      <c r="B108" s="4">
        <f>IFERROR(Merged_data[[#This Row],[XAUUSD_Close]]/Merged_data!C107-1, "")</f>
        <v>4.7512945991345923E-4</v>
      </c>
      <c r="C108" s="4">
        <f>IFERROR(Merged_data[[#This Row],[AAPL_Close]]/Merged_data!B107-1,"")</f>
        <v>-2.7040155440414382E-2</v>
      </c>
      <c r="D108" s="4">
        <f t="shared" si="1"/>
        <v>-2.313717350714296E-2</v>
      </c>
    </row>
    <row r="109" spans="1:4" x14ac:dyDescent="0.25">
      <c r="A109" s="4">
        <f>IFERROR(Merged_data[[#This Row],[BTCUSD_Close]]/Merged_data!D108-1,"")</f>
        <v>4.5690022643158912E-3</v>
      </c>
      <c r="B109" s="4">
        <f>IFERROR(Merged_data[[#This Row],[XAUUSD_Close]]/Merged_data!C108-1, "")</f>
        <v>-1.347903908269843E-2</v>
      </c>
      <c r="C109" s="4">
        <f>IFERROR(Merged_data[[#This Row],[AAPL_Close]]/Merged_data!B108-1,"")</f>
        <v>-1.273090364453322E-2</v>
      </c>
      <c r="D109" s="4">
        <f t="shared" si="1"/>
        <v>-7.840186047144572E-3</v>
      </c>
    </row>
    <row r="110" spans="1:4" x14ac:dyDescent="0.25">
      <c r="A110" s="4">
        <f>IFERROR(Merged_data[[#This Row],[BTCUSD_Close]]/Merged_data!D109-1,"")</f>
        <v>-5.6285422170214705E-3</v>
      </c>
      <c r="B110" s="4">
        <f>IFERROR(Merged_data[[#This Row],[XAUUSD_Close]]/Merged_data!C109-1, "")</f>
        <v>-7.6901152909035764E-3</v>
      </c>
      <c r="C110" s="4">
        <f>IFERROR(Merged_data[[#This Row],[AAPL_Close]]/Merged_data!B109-1,"")</f>
        <v>1.913190054782965E-2</v>
      </c>
      <c r="D110" s="4">
        <f t="shared" si="1"/>
        <v>9.7496138288102364E-4</v>
      </c>
    </row>
    <row r="111" spans="1:4" x14ac:dyDescent="0.25">
      <c r="A111" s="4">
        <f>IFERROR(Merged_data[[#This Row],[BTCUSD_Close]]/Merged_data!D110-1,"")</f>
        <v>2.9080582871637617E-2</v>
      </c>
      <c r="B111" s="4">
        <f>IFERROR(Merged_data[[#This Row],[XAUUSD_Close]]/Merged_data!C110-1, "")</f>
        <v>1.3266455220678486E-2</v>
      </c>
      <c r="C111" s="4">
        <f>IFERROR(Merged_data[[#This Row],[AAPL_Close]]/Merged_data!B110-1,"")</f>
        <v>-1.5754217664571635E-2</v>
      </c>
      <c r="D111" s="4">
        <f t="shared" si="1"/>
        <v>9.3044916503911869E-3</v>
      </c>
    </row>
    <row r="112" spans="1:4" x14ac:dyDescent="0.25">
      <c r="A112" s="4">
        <f>IFERROR(Merged_data[[#This Row],[BTCUSD_Close]]/Merged_data!D111-1,"")</f>
        <v>1.0188877132837559E-2</v>
      </c>
      <c r="B112" s="4">
        <f>IFERROR(Merged_data[[#This Row],[XAUUSD_Close]]/Merged_data!C111-1, "")</f>
        <v>8.7008524553893185E-3</v>
      </c>
      <c r="C112" s="4">
        <f>IFERROR(Merged_data[[#This Row],[AAPL_Close]]/Merged_data!B111-1,"")</f>
        <v>-8.8224173423517849E-3</v>
      </c>
      <c r="D112" s="4">
        <f t="shared" si="1"/>
        <v>3.8902789193014601E-3</v>
      </c>
    </row>
    <row r="113" spans="1:4" x14ac:dyDescent="0.25">
      <c r="A113" s="4">
        <f>IFERROR(Merged_data[[#This Row],[BTCUSD_Close]]/Merged_data!D112-1,"")</f>
        <v>3.4188268735800165E-2</v>
      </c>
      <c r="B113" s="4">
        <f>IFERROR(Merged_data[[#This Row],[XAUUSD_Close]]/Merged_data!C112-1, "")</f>
        <v>4.0438795198083355E-4</v>
      </c>
      <c r="C113" s="4">
        <f>IFERROR(Merged_data[[#This Row],[AAPL_Close]]/Merged_data!B112-1,"")</f>
        <v>-8.053236129360597E-4</v>
      </c>
      <c r="D113" s="4">
        <f t="shared" si="1"/>
        <v>1.0176638717651565E-2</v>
      </c>
    </row>
    <row r="114" spans="1:4" x14ac:dyDescent="0.25">
      <c r="A114" s="4">
        <f>IFERROR(Merged_data[[#This Row],[BTCUSD_Close]]/Merged_data!D113-1,"")</f>
        <v>-1.6517979057324439E-3</v>
      </c>
      <c r="B114" s="4">
        <f>IFERROR(Merged_data[[#This Row],[XAUUSD_Close]]/Merged_data!C113-1, "")</f>
        <v>-2.7507819003347311E-3</v>
      </c>
      <c r="C114" s="4">
        <f>IFERROR(Merged_data[[#This Row],[AAPL_Close]]/Merged_data!B113-1,"")</f>
        <v>-1.7392042080257575E-3</v>
      </c>
      <c r="D114" s="4">
        <f t="shared" si="1"/>
        <v>-2.1176133942613527E-3</v>
      </c>
    </row>
    <row r="115" spans="1:4" x14ac:dyDescent="0.25">
      <c r="A115" s="4">
        <f>IFERROR(Merged_data[[#This Row],[BTCUSD_Close]]/Merged_data!D114-1,"")</f>
        <v>-2.8715080705445817E-2</v>
      </c>
      <c r="B115" s="4">
        <f>IFERROR(Merged_data[[#This Row],[XAUUSD_Close]]/Merged_data!C114-1, "")</f>
        <v>-6.1144431391124687E-4</v>
      </c>
      <c r="C115" s="4">
        <f>IFERROR(Merged_data[[#This Row],[AAPL_Close]]/Merged_data!B114-1,"")</f>
        <v>1.589257638210162E-2</v>
      </c>
      <c r="D115" s="4">
        <f t="shared" si="1"/>
        <v>-4.0913290225677579E-3</v>
      </c>
    </row>
    <row r="116" spans="1:4" x14ac:dyDescent="0.25">
      <c r="A116" s="4">
        <f>IFERROR(Merged_data[[#This Row],[BTCUSD_Close]]/Merged_data!D115-1,"")</f>
        <v>-9.4080584142678947E-2</v>
      </c>
      <c r="B116" s="4">
        <f>IFERROR(Merged_data[[#This Row],[XAUUSD_Close]]/Merged_data!C115-1, "")</f>
        <v>-8.3798498638876229E-3</v>
      </c>
      <c r="C116" s="4">
        <f>IFERROR(Merged_data[[#This Row],[AAPL_Close]]/Merged_data!B115-1,"")</f>
        <v>-4.8479524825364995E-2</v>
      </c>
      <c r="D116" s="4">
        <f t="shared" si="1"/>
        <v>-4.6119972635968232E-2</v>
      </c>
    </row>
    <row r="117" spans="1:4" x14ac:dyDescent="0.25">
      <c r="A117" s="4">
        <f>IFERROR(Merged_data[[#This Row],[BTCUSD_Close]]/Merged_data!D116-1,"")</f>
        <v>4.6044657679416678E-2</v>
      </c>
      <c r="B117" s="4">
        <f>IFERROR(Merged_data[[#This Row],[XAUUSD_Close]]/Merged_data!C116-1, "")</f>
        <v>1.1275641425590566E-2</v>
      </c>
      <c r="C117" s="4">
        <f>IFERROR(Merged_data[[#This Row],[AAPL_Close]]/Merged_data!B116-1,"")</f>
        <v>-2.9189379286091E-2</v>
      </c>
      <c r="D117" s="4">
        <f t="shared" si="1"/>
        <v>9.5668400882339289E-3</v>
      </c>
    </row>
    <row r="118" spans="1:4" x14ac:dyDescent="0.25">
      <c r="A118" s="4">
        <f>IFERROR(Merged_data[[#This Row],[BTCUSD_Close]]/Merged_data!D117-1,"")</f>
        <v>6.2891265610016678E-3</v>
      </c>
      <c r="B118" s="4">
        <f>IFERROR(Merged_data[[#This Row],[XAUUSD_Close]]/Merged_data!C117-1, "")</f>
        <v>7.0779534603135907E-3</v>
      </c>
      <c r="C118" s="4">
        <f>IFERROR(Merged_data[[#This Row],[AAPL_Close]]/Merged_data!B117-1,"")</f>
        <v>-1.7478717623618967E-2</v>
      </c>
      <c r="D118" s="4">
        <f t="shared" si="1"/>
        <v>-5.2569593465975287E-4</v>
      </c>
    </row>
    <row r="119" spans="1:4" x14ac:dyDescent="0.25">
      <c r="A119" s="4">
        <f>IFERROR(Merged_data[[#This Row],[BTCUSD_Close]]/Merged_data!D118-1,"")</f>
        <v>-2.716705087858573E-2</v>
      </c>
      <c r="B119" s="4">
        <f>IFERROR(Merged_data[[#This Row],[XAUUSD_Close]]/Merged_data!C118-1, "")</f>
        <v>1.6733261633130825E-2</v>
      </c>
      <c r="C119" s="4">
        <f>IFERROR(Merged_data[[#This Row],[AAPL_Close]]/Merged_data!B118-1,"")</f>
        <v>-3.364365379297618E-2</v>
      </c>
      <c r="D119" s="4">
        <f t="shared" si="1"/>
        <v>-1.1549906748216241E-2</v>
      </c>
    </row>
    <row r="120" spans="1:4" x14ac:dyDescent="0.25">
      <c r="A120" s="4">
        <f>IFERROR(Merged_data[[#This Row],[BTCUSD_Close]]/Merged_data!D119-1,"")</f>
        <v>3.4230841556838865E-2</v>
      </c>
      <c r="B120" s="4">
        <f>IFERROR(Merged_data[[#This Row],[XAUUSD_Close]]/Merged_data!C119-1, "")</f>
        <v>-7.6322462403644042E-4</v>
      </c>
      <c r="C120" s="4">
        <f>IFERROR(Merged_data[[#This Row],[AAPL_Close]]/Merged_data!B119-1,"")</f>
        <v>1.8170545593285015E-2</v>
      </c>
      <c r="D120" s="4">
        <f t="shared" si="1"/>
        <v>1.5415126295422587E-2</v>
      </c>
    </row>
    <row r="121" spans="1:4" x14ac:dyDescent="0.25">
      <c r="A121" s="4">
        <f>IFERROR(Merged_data[[#This Row],[BTCUSD_Close]]/Merged_data!D120-1,"")</f>
        <v>-1.0921311888423268E-3</v>
      </c>
      <c r="B121" s="4">
        <f>IFERROR(Merged_data[[#This Row],[XAUUSD_Close]]/Merged_data!C120-1, "")</f>
        <v>5.1054506715977332E-3</v>
      </c>
      <c r="C121" s="4">
        <f>IFERROR(Merged_data[[#This Row],[AAPL_Close]]/Merged_data!B120-1,"")</f>
        <v>2.3888706730994524E-3</v>
      </c>
      <c r="D121" s="4">
        <f t="shared" si="1"/>
        <v>2.431202113916231E-3</v>
      </c>
    </row>
    <row r="122" spans="1:4" x14ac:dyDescent="0.25">
      <c r="A122" s="4">
        <f>IFERROR(Merged_data[[#This Row],[BTCUSD_Close]]/Merged_data!D121-1,"")</f>
        <v>-2.0049848017083982E-2</v>
      </c>
      <c r="B122" s="4">
        <f>IFERROR(Merged_data[[#This Row],[XAUUSD_Close]]/Merged_data!C121-1, "")</f>
        <v>1.1420581711404143E-2</v>
      </c>
      <c r="C122" s="4">
        <f>IFERROR(Merged_data[[#This Row],[AAPL_Close]]/Merged_data!B121-1,"")</f>
        <v>-6.1214953271028216E-3</v>
      </c>
      <c r="D122" s="4">
        <f t="shared" si="1"/>
        <v>-3.2831703186943827E-3</v>
      </c>
    </row>
    <row r="123" spans="1:4" x14ac:dyDescent="0.25">
      <c r="A123" s="4">
        <f>IFERROR(Merged_data[[#This Row],[BTCUSD_Close]]/Merged_data!D122-1,"")</f>
        <v>4.5874600280198408E-2</v>
      </c>
      <c r="B123" s="4">
        <f>IFERROR(Merged_data[[#This Row],[XAUUSD_Close]]/Merged_data!C122-1, "")</f>
        <v>5.1605674646981736E-3</v>
      </c>
      <c r="C123" s="4">
        <f>IFERROR(Merged_data[[#This Row],[AAPL_Close]]/Merged_data!B122-1,"")</f>
        <v>1.1989280173021921E-2</v>
      </c>
      <c r="D123" s="4">
        <f t="shared" si="1"/>
        <v>1.9423391121845365E-2</v>
      </c>
    </row>
    <row r="124" spans="1:4" x14ac:dyDescent="0.25">
      <c r="A124" s="4">
        <f>IFERROR(Merged_data[[#This Row],[BTCUSD_Close]]/Merged_data!D123-1,"")</f>
        <v>-2.3865655858635426E-2</v>
      </c>
      <c r="B124" s="4">
        <f>IFERROR(Merged_data[[#This Row],[XAUUSD_Close]]/Merged_data!C123-1, "")</f>
        <v>-1.4425236295205757E-3</v>
      </c>
      <c r="C124" s="4">
        <f>IFERROR(Merged_data[[#This Row],[AAPL_Close]]/Merged_data!B123-1,"")</f>
        <v>-5.2964133060769969E-3</v>
      </c>
      <c r="D124" s="4">
        <f t="shared" si="1"/>
        <v>-9.3256302012219572E-3</v>
      </c>
    </row>
    <row r="125" spans="1:4" x14ac:dyDescent="0.25">
      <c r="A125" s="4">
        <f>IFERROR(Merged_data[[#This Row],[BTCUSD_Close]]/Merged_data!D124-1,"")</f>
        <v>9.263564462635987E-4</v>
      </c>
      <c r="B125" s="4">
        <f>IFERROR(Merged_data[[#This Row],[XAUUSD_Close]]/Merged_data!C124-1, "")</f>
        <v>-7.2131879532866261E-3</v>
      </c>
      <c r="C125" s="4">
        <f>IFERROR(Merged_data[[#This Row],[AAPL_Close]]/Merged_data!B124-1,"")</f>
        <v>1.9476879962634364E-2</v>
      </c>
      <c r="D125" s="4">
        <f t="shared" si="1"/>
        <v>3.2356957413547383E-3</v>
      </c>
    </row>
    <row r="126" spans="1:4" x14ac:dyDescent="0.25">
      <c r="A126" s="4">
        <f>IFERROR(Merged_data[[#This Row],[BTCUSD_Close]]/Merged_data!D125-1,"")</f>
        <v>3.8804430990319716E-2</v>
      </c>
      <c r="B126" s="4">
        <f>IFERROR(Merged_data[[#This Row],[XAUUSD_Close]]/Merged_data!C125-1, "")</f>
        <v>-4.061061431821833E-3</v>
      </c>
      <c r="C126" s="4">
        <f>IFERROR(Merged_data[[#This Row],[AAPL_Close]]/Merged_data!B125-1,"")</f>
        <v>1.1270444861868123E-2</v>
      </c>
      <c r="D126" s="4">
        <f t="shared" si="1"/>
        <v>1.3398038182927619E-2</v>
      </c>
    </row>
    <row r="127" spans="1:4" x14ac:dyDescent="0.25">
      <c r="A127" s="4">
        <f>IFERROR(Merged_data[[#This Row],[BTCUSD_Close]]/Merged_data!D126-1,"")</f>
        <v>6.3817377082941995E-4</v>
      </c>
      <c r="B127" s="4">
        <f>IFERROR(Merged_data[[#This Row],[XAUUSD_Close]]/Merged_data!C126-1, "")</f>
        <v>3.2740506581308004E-3</v>
      </c>
      <c r="C127" s="4">
        <f>IFERROR(Merged_data[[#This Row],[AAPL_Close]]/Merged_data!B126-1,"")</f>
        <v>1.3681873782449117E-2</v>
      </c>
      <c r="D127" s="4">
        <f t="shared" si="1"/>
        <v>5.6056345292358808E-3</v>
      </c>
    </row>
    <row r="128" spans="1:4" x14ac:dyDescent="0.25">
      <c r="A128" s="4">
        <f>IFERROR(Merged_data[[#This Row],[BTCUSD_Close]]/Merged_data!D127-1,"")</f>
        <v>-7.5286194978329002E-3</v>
      </c>
      <c r="B128" s="4">
        <f>IFERROR(Merged_data[[#This Row],[XAUUSD_Close]]/Merged_data!C127-1, "")</f>
        <v>-6.9503743273024998E-4</v>
      </c>
      <c r="C128" s="4">
        <f>IFERROR(Merged_data[[#This Row],[AAPL_Close]]/Merged_data!B127-1,"")</f>
        <v>-9.921787709497254E-3</v>
      </c>
      <c r="D128" s="4">
        <f t="shared" si="1"/>
        <v>-5.5131371352911459E-3</v>
      </c>
    </row>
    <row r="129" spans="1:4" x14ac:dyDescent="0.25">
      <c r="A129" s="4">
        <f>IFERROR(Merged_data[[#This Row],[BTCUSD_Close]]/Merged_data!D128-1,"")</f>
        <v>6.0022502680399104E-3</v>
      </c>
      <c r="B129" s="4">
        <f>IFERROR(Merged_data[[#This Row],[XAUUSD_Close]]/Merged_data!C128-1, "")</f>
        <v>1.189009445835465E-2</v>
      </c>
      <c r="C129" s="4">
        <f>IFERROR(Merged_data[[#This Row],[AAPL_Close]]/Merged_data!B128-1,"")</f>
        <v>1.047262221820966E-2</v>
      </c>
      <c r="D129" s="4">
        <f t="shared" si="1"/>
        <v>9.6984995292167305E-3</v>
      </c>
    </row>
    <row r="130" spans="1:4" x14ac:dyDescent="0.25">
      <c r="A130" s="4">
        <f>IFERROR(Merged_data[[#This Row],[BTCUSD_Close]]/Merged_data!D129-1,"")</f>
        <v>-4.1135454860781295E-2</v>
      </c>
      <c r="B130" s="4">
        <f>IFERROR(Merged_data[[#This Row],[XAUUSD_Close]]/Merged_data!C129-1, "")</f>
        <v>9.8290794116300262E-3</v>
      </c>
      <c r="C130" s="4">
        <f>IFERROR(Merged_data[[#This Row],[AAPL_Close]]/Merged_data!B129-1,"")</f>
        <v>-2.6580299307571997E-2</v>
      </c>
      <c r="D130" s="4">
        <f t="shared" si="1"/>
        <v>-1.6383094485853976E-2</v>
      </c>
    </row>
    <row r="131" spans="1:4" x14ac:dyDescent="0.25">
      <c r="A131" s="4">
        <f>IFERROR(Merged_data[[#This Row],[BTCUSD_Close]]/Merged_data!D130-1,"")</f>
        <v>-1.4837294760505548E-2</v>
      </c>
      <c r="B131" s="4">
        <f>IFERROR(Merged_data[[#This Row],[XAUUSD_Close]]/Merged_data!C130-1, "")</f>
        <v>1.232477108824237E-2</v>
      </c>
      <c r="C131" s="4">
        <f>IFERROR(Merged_data[[#This Row],[AAPL_Close]]/Merged_data!B130-1,"")</f>
        <v>1.9412574575493391E-2</v>
      </c>
      <c r="D131" s="4">
        <f t="shared" si="1"/>
        <v>6.3024923797933008E-3</v>
      </c>
    </row>
    <row r="132" spans="1:4" x14ac:dyDescent="0.25">
      <c r="A132" s="4">
        <f>IFERROR(Merged_data[[#This Row],[BTCUSD_Close]]/Merged_data!D131-1,"")</f>
        <v>3.2204665344144567E-2</v>
      </c>
      <c r="B132" s="4">
        <f>IFERROR(Merged_data[[#This Row],[XAUUSD_Close]]/Merged_data!C131-1, "")</f>
        <v>-2.8543756153396327E-3</v>
      </c>
      <c r="C132" s="4">
        <f>IFERROR(Merged_data[[#This Row],[AAPL_Close]]/Merged_data!B131-1,"")</f>
        <v>4.7719803718542231E-3</v>
      </c>
      <c r="D132" s="4">
        <f t="shared" ref="D132:D195" si="2">SUMPRODUCT(A132:C132,$I$2:$K$2)</f>
        <v>9.9512434686637834E-3</v>
      </c>
    </row>
    <row r="133" spans="1:4" x14ac:dyDescent="0.25">
      <c r="A133" s="4">
        <f>IFERROR(Merged_data[[#This Row],[BTCUSD_Close]]/Merged_data!D132-1,"")</f>
        <v>-4.5106285059512974E-3</v>
      </c>
      <c r="B133" s="4">
        <f>IFERROR(Merged_data[[#This Row],[XAUUSD_Close]]/Merged_data!C132-1, "")</f>
        <v>6.8087825428018167E-3</v>
      </c>
      <c r="C133" s="4">
        <f>IFERROR(Merged_data[[#This Row],[AAPL_Close]]/Merged_data!B132-1,"")</f>
        <v>3.1363412339262542E-3</v>
      </c>
      <c r="D133" s="4">
        <f t="shared" si="2"/>
        <v>2.3112268355132137E-3</v>
      </c>
    </row>
    <row r="134" spans="1:4" x14ac:dyDescent="0.25">
      <c r="A134" s="4">
        <f>IFERROR(Merged_data[[#This Row],[BTCUSD_Close]]/Merged_data!D133-1,"")</f>
        <v>-2.4814723961109619E-2</v>
      </c>
      <c r="B134" s="4">
        <f>IFERROR(Merged_data[[#This Row],[XAUUSD_Close]]/Merged_data!C133-1, "")</f>
        <v>-6.643140869348918E-3</v>
      </c>
      <c r="C134" s="4">
        <f>IFERROR(Merged_data[[#This Row],[AAPL_Close]]/Merged_data!B133-1,"")</f>
        <v>-9.2456116843092517E-2</v>
      </c>
      <c r="D134" s="4">
        <f t="shared" si="2"/>
        <v>-3.7838508589000203E-2</v>
      </c>
    </row>
    <row r="135" spans="1:4" x14ac:dyDescent="0.25">
      <c r="A135" s="4">
        <f>IFERROR(Merged_data[[#This Row],[BTCUSD_Close]]/Merged_data!D134-1,"")</f>
        <v>1.6063941331482257E-2</v>
      </c>
      <c r="B135" s="4">
        <f>IFERROR(Merged_data[[#This Row],[XAUUSD_Close]]/Merged_data!C134-1, "")</f>
        <v>-2.5154627921797457E-2</v>
      </c>
      <c r="C135" s="4">
        <f>IFERROR(Merged_data[[#This Row],[AAPL_Close]]/Merged_data!B134-1,"")</f>
        <v>-7.2887445248289828E-2</v>
      </c>
      <c r="D135" s="4">
        <f t="shared" si="2"/>
        <v>-2.7108902343761253E-2</v>
      </c>
    </row>
    <row r="136" spans="1:4" x14ac:dyDescent="0.25">
      <c r="A136" s="4">
        <f>IFERROR(Merged_data[[#This Row],[BTCUSD_Close]]/Merged_data!D135-1,"")</f>
        <v>-5.7414844209358606E-2</v>
      </c>
      <c r="B136" s="4">
        <f>IFERROR(Merged_data[[#This Row],[XAUUSD_Close]]/Merged_data!C135-1, "")</f>
        <v>-1.7504367858489633E-2</v>
      </c>
      <c r="C136" s="4">
        <f>IFERROR(Merged_data[[#This Row],[AAPL_Close]]/Merged_data!B135-1,"")</f>
        <v>-3.673426053721196E-2</v>
      </c>
      <c r="D136" s="4">
        <f t="shared" si="2"/>
        <v>-3.5246478567367026E-2</v>
      </c>
    </row>
    <row r="137" spans="1:4" x14ac:dyDescent="0.25">
      <c r="A137" s="4">
        <f>IFERROR(Merged_data[[#This Row],[BTCUSD_Close]]/Merged_data!D136-1,"")</f>
        <v>-2.7479770888262478E-2</v>
      </c>
      <c r="B137" s="4">
        <f>IFERROR(Merged_data[[#This Row],[XAUUSD_Close]]/Merged_data!C136-1, "")</f>
        <v>-1.340826317739463E-4</v>
      </c>
      <c r="C137" s="4">
        <f>IFERROR(Merged_data[[#This Row],[AAPL_Close]]/Merged_data!B136-1,"")</f>
        <v>-4.9818141739226385E-2</v>
      </c>
      <c r="D137" s="4">
        <f t="shared" si="2"/>
        <v>-2.3243006840956239E-2</v>
      </c>
    </row>
    <row r="138" spans="1:4" x14ac:dyDescent="0.25">
      <c r="A138" s="4">
        <f>IFERROR(Merged_data[[#This Row],[BTCUSD_Close]]/Merged_data!D137-1,"")</f>
        <v>8.1296759399921426E-2</v>
      </c>
      <c r="B138" s="4">
        <f>IFERROR(Merged_data[[#This Row],[XAUUSD_Close]]/Merged_data!C137-1, "")</f>
        <v>3.3560354494968747E-2</v>
      </c>
      <c r="C138" s="4">
        <f>IFERROR(Merged_data[[#This Row],[AAPL_Close]]/Merged_data!B137-1,"")</f>
        <v>0.15328848161466202</v>
      </c>
      <c r="D138" s="4">
        <f t="shared" si="2"/>
        <v>8.3799714102362532E-2</v>
      </c>
    </row>
    <row r="139" spans="1:4" x14ac:dyDescent="0.25">
      <c r="A139" s="4">
        <f>IFERROR(Merged_data[[#This Row],[BTCUSD_Close]]/Merged_data!D138-1,"")</f>
        <v>-4.3294851689165692E-2</v>
      </c>
      <c r="B139" s="4">
        <f>IFERROR(Merged_data[[#This Row],[XAUUSD_Close]]/Merged_data!C138-1, "")</f>
        <v>3.0057347856267125E-2</v>
      </c>
      <c r="C139" s="4">
        <f>IFERROR(Merged_data[[#This Row],[AAPL_Close]]/Merged_data!B138-1,"")</f>
        <v>-4.2393764143827006E-2</v>
      </c>
      <c r="D139" s="4">
        <f t="shared" si="2"/>
        <v>-1.368364560739096E-2</v>
      </c>
    </row>
    <row r="140" spans="1:4" x14ac:dyDescent="0.25">
      <c r="A140" s="4">
        <f>IFERROR(Merged_data[[#This Row],[BTCUSD_Close]]/Merged_data!D139-1,"")</f>
        <v>5.2678283418452931E-2</v>
      </c>
      <c r="B140" s="4">
        <f>IFERROR(Merged_data[[#This Row],[XAUUSD_Close]]/Merged_data!C139-1, "")</f>
        <v>1.7437622122398633E-2</v>
      </c>
      <c r="C140" s="4">
        <f>IFERROR(Merged_data[[#This Row],[AAPL_Close]]/Merged_data!B139-1,"")</f>
        <v>4.0594475370234306E-2</v>
      </c>
      <c r="D140" s="4">
        <f t="shared" si="2"/>
        <v>3.495687648556562E-2</v>
      </c>
    </row>
    <row r="141" spans="1:4" x14ac:dyDescent="0.25">
      <c r="A141" s="4">
        <f>IFERROR(Merged_data[[#This Row],[BTCUSD_Close]]/Merged_data!D140-1,"")</f>
        <v>1.0158663539578949E-2</v>
      </c>
      <c r="B141" s="4">
        <f>IFERROR(Merged_data[[#This Row],[XAUUSD_Close]]/Merged_data!C140-1, "")</f>
        <v>-6.2751858569226604E-3</v>
      </c>
      <c r="C141" s="4">
        <f>IFERROR(Merged_data[[#This Row],[AAPL_Close]]/Merged_data!B140-1,"")</f>
        <v>2.2053999495331933E-2</v>
      </c>
      <c r="D141" s="4">
        <f t="shared" si="2"/>
        <v>7.1537245677042007E-3</v>
      </c>
    </row>
    <row r="142" spans="1:4" x14ac:dyDescent="0.25">
      <c r="A142" s="4">
        <f>IFERROR(Merged_data[[#This Row],[BTCUSD_Close]]/Merged_data!D141-1,"")</f>
        <v>-6.0126556131694375E-3</v>
      </c>
      <c r="B142" s="4">
        <f>IFERROR(Merged_data[[#This Row],[XAUUSD_Close]]/Merged_data!C141-1, "")</f>
        <v>6.0298283398818597E-3</v>
      </c>
      <c r="C142" s="4">
        <f>IFERROR(Merged_data[[#This Row],[AAPL_Close]]/Merged_data!B141-1,"")</f>
        <v>-1.8763578905788281E-3</v>
      </c>
      <c r="D142" s="4">
        <f t="shared" si="2"/>
        <v>4.5227284828264279E-5</v>
      </c>
    </row>
    <row r="143" spans="1:4" x14ac:dyDescent="0.25">
      <c r="A143" s="4">
        <f>IFERROR(Merged_data[[#This Row],[BTCUSD_Close]]/Merged_data!D142-1,"")</f>
        <v>3.549379600745306E-3</v>
      </c>
      <c r="B143" s="4">
        <f>IFERROR(Merged_data[[#This Row],[XAUUSD_Close]]/Merged_data!C142-1, "")</f>
        <v>3.498072020222498E-2</v>
      </c>
      <c r="C143" s="4">
        <f>IFERROR(Merged_data[[#This Row],[AAPL_Close]]/Merged_data!B142-1,"")</f>
        <v>-3.893341248639548E-2</v>
      </c>
      <c r="D143" s="4">
        <f t="shared" si="2"/>
        <v>3.3770782151949404E-3</v>
      </c>
    </row>
    <row r="144" spans="1:4" x14ac:dyDescent="0.25">
      <c r="A144" s="4">
        <f>IFERROR(Merged_data[[#This Row],[BTCUSD_Close]]/Merged_data!D143-1,"")</f>
        <v>6.6180890489737632E-3</v>
      </c>
      <c r="B144" s="4">
        <f>IFERROR(Merged_data[[#This Row],[XAUUSD_Close]]/Merged_data!C143-1, "")</f>
        <v>-4.6933119556812342E-3</v>
      </c>
      <c r="C144" s="4">
        <f>IFERROR(Merged_data[[#This Row],[AAPL_Close]]/Merged_data!B143-1,"")</f>
        <v>1.3949657692901463E-2</v>
      </c>
      <c r="D144" s="4">
        <f t="shared" si="2"/>
        <v>4.292999240290073E-3</v>
      </c>
    </row>
    <row r="145" spans="1:4" x14ac:dyDescent="0.25">
      <c r="A145" s="4">
        <f>IFERROR(Merged_data[[#This Row],[BTCUSD_Close]]/Merged_data!D144-1,"")</f>
        <v>2.6029121865379201E-2</v>
      </c>
      <c r="B145" s="4">
        <f>IFERROR(Merged_data[[#This Row],[XAUUSD_Close]]/Merged_data!C144-1, "")</f>
        <v>2.9164218533283881E-2</v>
      </c>
      <c r="C145" s="4">
        <f>IFERROR(Merged_data[[#This Row],[AAPL_Close]]/Merged_data!B144-1,"")</f>
        <v>-1.9392831759569518E-2</v>
      </c>
      <c r="D145" s="4">
        <f t="shared" si="2"/>
        <v>1.3656574445056458E-2</v>
      </c>
    </row>
    <row r="146" spans="1:4" x14ac:dyDescent="0.25">
      <c r="A146" s="4">
        <f>IFERROR(Merged_data[[#This Row],[BTCUSD_Close]]/Merged_data!D145-1,"")</f>
        <v>6.5599351086792268E-2</v>
      </c>
      <c r="B146" s="4">
        <f>IFERROR(Merged_data[[#This Row],[XAUUSD_Close]]/Merged_data!C145-1, "")</f>
        <v>-1.2628471223468107E-2</v>
      </c>
      <c r="C146" s="4">
        <f>IFERROR(Merged_data[[#This Row],[AAPL_Close]]/Merged_data!B145-1,"")</f>
        <v>3.406502381445442E-2</v>
      </c>
      <c r="D146" s="4">
        <f t="shared" si="2"/>
        <v>2.4847923980986765E-2</v>
      </c>
    </row>
    <row r="147" spans="1:4" x14ac:dyDescent="0.25">
      <c r="A147" s="4">
        <f>IFERROR(Merged_data[[#This Row],[BTCUSD_Close]]/Merged_data!D146-1,"")</f>
        <v>5.4144599194496656E-3</v>
      </c>
      <c r="B147" s="4">
        <f>IFERROR(Merged_data[[#This Row],[XAUUSD_Close]]/Merged_data!C146-1, "")</f>
        <v>-2.7455074589785688E-2</v>
      </c>
      <c r="C147" s="4">
        <f>IFERROR(Merged_data[[#This Row],[AAPL_Close]]/Merged_data!B146-1,"")</f>
        <v>2.4331631120456443E-2</v>
      </c>
      <c r="D147" s="4">
        <f t="shared" si="2"/>
        <v>-2.0582025239424444E-3</v>
      </c>
    </row>
    <row r="148" spans="1:4" x14ac:dyDescent="0.25">
      <c r="A148" s="4">
        <f>IFERROR(Merged_data[[#This Row],[BTCUSD_Close]]/Merged_data!D147-1,"")</f>
        <v>-1.4094176474488407E-3</v>
      </c>
      <c r="B148" s="4">
        <f>IFERROR(Merged_data[[#This Row],[XAUUSD_Close]]/Merged_data!C147-1, "")</f>
        <v>1.8631037639166292E-2</v>
      </c>
      <c r="C148" s="4">
        <f>IFERROR(Merged_data[[#This Row],[AAPL_Close]]/Merged_data!B147-1,"")</f>
        <v>1.842619745845564E-2</v>
      </c>
      <c r="D148" s="4">
        <f t="shared" si="2"/>
        <v>1.2557448998968556E-2</v>
      </c>
    </row>
    <row r="149" spans="1:4" x14ac:dyDescent="0.25">
      <c r="A149" s="4">
        <f>IFERROR(Merged_data[[#This Row],[BTCUSD_Close]]/Merged_data!D148-1,"")</f>
        <v>2.0896960870403269E-2</v>
      </c>
      <c r="B149" s="4">
        <f>IFERROR(Merged_data[[#This Row],[XAUUSD_Close]]/Merged_data!C148-1, "")</f>
        <v>-1.331802800039994E-2</v>
      </c>
      <c r="C149" s="4">
        <f>IFERROR(Merged_data[[#This Row],[AAPL_Close]]/Merged_data!B148-1,"")</f>
        <v>4.367231367279345E-3</v>
      </c>
      <c r="D149" s="4">
        <f t="shared" si="2"/>
        <v>2.2520464711448078E-3</v>
      </c>
    </row>
    <row r="150" spans="1:4" x14ac:dyDescent="0.25">
      <c r="A150" s="4">
        <f>IFERROR(Merged_data[[#This Row],[BTCUSD_Close]]/Merged_data!D149-1,"")</f>
        <v>-8.3108333490674591E-3</v>
      </c>
      <c r="B150" s="4">
        <f>IFERROR(Merged_data[[#This Row],[XAUUSD_Close]]/Merged_data!C149-1, "")</f>
        <v>1.1770098805289564E-2</v>
      </c>
      <c r="C150" s="4">
        <f>IFERROR(Merged_data[[#This Row],[AAPL_Close]]/Merged_data!B149-1,"")</f>
        <v>4.1093272171253137E-3</v>
      </c>
      <c r="D150" s="4">
        <f t="shared" si="2"/>
        <v>3.447587682533183E-3</v>
      </c>
    </row>
    <row r="151" spans="1:4" x14ac:dyDescent="0.25">
      <c r="A151" s="4">
        <f>IFERROR(Merged_data[[#This Row],[BTCUSD_Close]]/Merged_data!D150-1,"")</f>
        <v>1.9610518599846305E-3</v>
      </c>
      <c r="B151" s="4">
        <f>IFERROR(Merged_data[[#This Row],[XAUUSD_Close]]/Merged_data!C150-1, "")</f>
        <v>-7.9667811542563083E-3</v>
      </c>
      <c r="C151" s="4">
        <f>IFERROR(Merged_data[[#This Row],[AAPL_Close]]/Merged_data!B150-1,"")</f>
        <v>5.0918435328828338E-3</v>
      </c>
      <c r="D151" s="4">
        <f t="shared" si="2"/>
        <v>-1.0708438438422844E-3</v>
      </c>
    </row>
    <row r="152" spans="1:4" x14ac:dyDescent="0.25">
      <c r="A152" s="4">
        <f>IFERROR(Merged_data[[#This Row],[BTCUSD_Close]]/Merged_data!D151-1,"")</f>
        <v>-3.4457094899525975E-3</v>
      </c>
      <c r="B152" s="4">
        <f>IFERROR(Merged_data[[#This Row],[XAUUSD_Close]]/Merged_data!C151-1, "")</f>
        <v>-8.6954686795819303E-3</v>
      </c>
      <c r="C152" s="4">
        <f>IFERROR(Merged_data[[#This Row],[AAPL_Close]]/Merged_data!B151-1,"")</f>
        <v>6.1076653567539996E-3</v>
      </c>
      <c r="D152" s="4">
        <f t="shared" si="2"/>
        <v>-2.6796007117923515E-3</v>
      </c>
    </row>
    <row r="153" spans="1:4" x14ac:dyDescent="0.25">
      <c r="A153" s="4">
        <f>IFERROR(Merged_data[[#This Row],[BTCUSD_Close]]/Merged_data!D152-1,"")</f>
        <v>2.1770104057093009E-2</v>
      </c>
      <c r="B153" s="4">
        <f>IFERROR(Merged_data[[#This Row],[XAUUSD_Close]]/Merged_data!C152-1, "")</f>
        <v>-1.5037708307991782E-2</v>
      </c>
      <c r="C153" s="4">
        <f>IFERROR(Merged_data[[#This Row],[AAPL_Close]]/Merged_data!B152-1,"")</f>
        <v>3.8588235294116924E-3</v>
      </c>
      <c r="D153" s="4">
        <f t="shared" si="2"/>
        <v>1.6735949527546972E-3</v>
      </c>
    </row>
    <row r="154" spans="1:4" x14ac:dyDescent="0.25">
      <c r="A154" s="4">
        <f>IFERROR(Merged_data[[#This Row],[BTCUSD_Close]]/Merged_data!D153-1,"")</f>
        <v>4.9826240575936431E-3</v>
      </c>
      <c r="B154" s="4">
        <f>IFERROR(Merged_data[[#This Row],[XAUUSD_Close]]/Merged_data!C153-1, "")</f>
        <v>-1.6301579215485251E-3</v>
      </c>
      <c r="C154" s="4">
        <f>IFERROR(Merged_data[[#This Row],[AAPL_Close]]/Merged_data!B153-1,"")</f>
        <v>-3.7361710106881718E-2</v>
      </c>
      <c r="D154" s="4">
        <f t="shared" si="2"/>
        <v>-1.0365788983405833E-2</v>
      </c>
    </row>
    <row r="155" spans="1:4" x14ac:dyDescent="0.25">
      <c r="A155" s="4">
        <f>IFERROR(Merged_data[[#This Row],[BTCUSD_Close]]/Merged_data!D154-1,"")</f>
        <v>-2.3438193113380246E-2</v>
      </c>
      <c r="B155" s="4">
        <f>IFERROR(Merged_data[[#This Row],[XAUUSD_Close]]/Merged_data!C154-1, "")</f>
        <v>3.1000380372765202E-2</v>
      </c>
      <c r="C155" s="4">
        <f>IFERROR(Merged_data[[#This Row],[AAPL_Close]]/Merged_data!B154-1,"")</f>
        <v>-3.1458485512539602E-2</v>
      </c>
      <c r="D155" s="4">
        <f t="shared" si="2"/>
        <v>-4.0688514386698722E-3</v>
      </c>
    </row>
    <row r="156" spans="1:4" x14ac:dyDescent="0.25">
      <c r="A156" s="4">
        <f>IFERROR(Merged_data[[#This Row],[BTCUSD_Close]]/Merged_data!D155-1,"")</f>
        <v>1.700755727109815E-4</v>
      </c>
      <c r="B156" s="4">
        <f>IFERROR(Merged_data[[#This Row],[XAUUSD_Close]]/Merged_data!C155-1, "")</f>
        <v>2.9349878446211175E-2</v>
      </c>
      <c r="C156" s="4">
        <f>IFERROR(Merged_data[[#This Row],[AAPL_Close]]/Merged_data!B155-1,"")</f>
        <v>-1.9106038513750923E-3</v>
      </c>
      <c r="D156" s="4">
        <f t="shared" si="2"/>
        <v>1.1217792894885238E-2</v>
      </c>
    </row>
    <row r="157" spans="1:4" x14ac:dyDescent="0.25">
      <c r="A157" s="4">
        <f>IFERROR(Merged_data[[#This Row],[BTCUSD_Close]]/Merged_data!D156-1,"")</f>
        <v>2.5785832050942314E-2</v>
      </c>
      <c r="B157" s="4">
        <f>IFERROR(Merged_data[[#This Row],[XAUUSD_Close]]/Merged_data!C156-1, "")</f>
        <v>-1.9605072025619341E-2</v>
      </c>
      <c r="C157" s="4">
        <f>IFERROR(Merged_data[[#This Row],[AAPL_Close]]/Merged_data!B156-1,"")</f>
        <v>-1.1384816885799176E-2</v>
      </c>
      <c r="D157" s="4">
        <f t="shared" si="2"/>
        <v>-3.5217242607047949E-3</v>
      </c>
    </row>
    <row r="158" spans="1:4" x14ac:dyDescent="0.25">
      <c r="A158" s="4">
        <f>IFERROR(Merged_data[[#This Row],[BTCUSD_Close]]/Merged_data!D157-1,"")</f>
        <v>5.8243660247546014E-2</v>
      </c>
      <c r="B158" s="4">
        <f>IFERROR(Merged_data[[#This Row],[XAUUSD_Close]]/Merged_data!C157-1, "")</f>
        <v>-1.752868566808885E-2</v>
      </c>
      <c r="C158" s="4">
        <f>IFERROR(Merged_data[[#This Row],[AAPL_Close]]/Merged_data!B157-1,"")</f>
        <v>6.3184713375796786E-3</v>
      </c>
      <c r="D158" s="4">
        <f t="shared" si="2"/>
        <v>1.2357165208302167E-2</v>
      </c>
    </row>
    <row r="159" spans="1:4" x14ac:dyDescent="0.25">
      <c r="A159" s="4">
        <f>IFERROR(Merged_data[[#This Row],[BTCUSD_Close]]/Merged_data!D158-1,"")</f>
        <v>3.9502617291637954E-3</v>
      </c>
      <c r="B159" s="4">
        <f>IFERROR(Merged_data[[#This Row],[XAUUSD_Close]]/Merged_data!C158-1, "")</f>
        <v>7.0896775384130528E-3</v>
      </c>
      <c r="C159" s="4">
        <f>IFERROR(Merged_data[[#This Row],[AAPL_Close]]/Merged_data!B158-1,"")</f>
        <v>5.2660894222491539E-3</v>
      </c>
      <c r="D159" s="4">
        <f t="shared" si="2"/>
        <v>5.6007763607891061E-3</v>
      </c>
    </row>
    <row r="160" spans="1:4" x14ac:dyDescent="0.25">
      <c r="A160" s="4">
        <f>IFERROR(Merged_data[[#This Row],[BTCUSD_Close]]/Merged_data!D159-1,"")</f>
        <v>-6.8033803690494832E-3</v>
      </c>
      <c r="B160" s="4">
        <f>IFERROR(Merged_data[[#This Row],[XAUUSD_Close]]/Merged_data!C159-1, "")</f>
        <v>-2.7945790633368883E-2</v>
      </c>
      <c r="C160" s="4">
        <f>IFERROR(Merged_data[[#This Row],[AAPL_Close]]/Merged_data!B159-1,"")</f>
        <v>6.1753891099581848E-2</v>
      </c>
      <c r="D160" s="4">
        <f t="shared" si="2"/>
        <v>5.3068369658121565E-3</v>
      </c>
    </row>
    <row r="161" spans="1:4" x14ac:dyDescent="0.25">
      <c r="A161" s="4">
        <f>IFERROR(Merged_data[[#This Row],[BTCUSD_Close]]/Merged_data!D160-1,"")</f>
        <v>1.8149528697722461E-2</v>
      </c>
      <c r="B161" s="4">
        <f>IFERROR(Merged_data[[#This Row],[XAUUSD_Close]]/Merged_data!C160-1, "")</f>
        <v>4.4222422406026141E-3</v>
      </c>
      <c r="C161" s="4">
        <f>IFERROR(Merged_data[[#This Row],[AAPL_Close]]/Merged_data!B160-1,"")</f>
        <v>1.0152284263959421E-2</v>
      </c>
      <c r="D161" s="4">
        <f t="shared" si="2"/>
        <v>1.025944078474561E-2</v>
      </c>
    </row>
    <row r="162" spans="1:4" x14ac:dyDescent="0.25">
      <c r="A162" s="4">
        <f>IFERROR(Merged_data[[#This Row],[BTCUSD_Close]]/Merged_data!D161-1,"")</f>
        <v>-6.9578884821068776E-3</v>
      </c>
      <c r="B162" s="4">
        <f>IFERROR(Merged_data[[#This Row],[XAUUSD_Close]]/Merged_data!C161-1, "")</f>
        <v>-2.2366143882346479E-2</v>
      </c>
      <c r="C162" s="4">
        <f>IFERROR(Merged_data[[#This Row],[AAPL_Close]]/Merged_data!B161-1,"")</f>
        <v>-2.8178274550321181E-3</v>
      </c>
      <c r="D162" s="4">
        <f t="shared" si="2"/>
        <v>-1.1879172334080292E-2</v>
      </c>
    </row>
    <row r="163" spans="1:4" x14ac:dyDescent="0.25">
      <c r="A163" s="4">
        <f>IFERROR(Merged_data[[#This Row],[BTCUSD_Close]]/Merged_data!D162-1,"")</f>
        <v>-3.1655342804199904E-3</v>
      </c>
      <c r="B163" s="4">
        <f>IFERROR(Merged_data[[#This Row],[XAUUSD_Close]]/Merged_data!C162-1, "")</f>
        <v>1.9606423857524424E-2</v>
      </c>
      <c r="C163" s="4">
        <f>IFERROR(Merged_data[[#This Row],[AAPL_Close]]/Merged_data!B162-1,"")</f>
        <v>-4.1444920642397243E-3</v>
      </c>
      <c r="D163" s="4">
        <f t="shared" si="2"/>
        <v>5.6495616396118557E-3</v>
      </c>
    </row>
    <row r="164" spans="1:4" x14ac:dyDescent="0.25">
      <c r="A164" s="4">
        <f>IFERROR(Merged_data[[#This Row],[BTCUSD_Close]]/Merged_data!D163-1,"")</f>
        <v>6.1575400821005655E-3</v>
      </c>
      <c r="B164" s="4">
        <f>IFERROR(Merged_data[[#This Row],[XAUUSD_Close]]/Merged_data!C163-1, "")</f>
        <v>-1.4621137528820882E-2</v>
      </c>
      <c r="C164" s="4">
        <f>IFERROR(Merged_data[[#This Row],[AAPL_Close]]/Merged_data!B163-1,"")</f>
        <v>-8.9855757862378205E-4</v>
      </c>
      <c r="D164" s="4">
        <f t="shared" si="2"/>
        <v>-4.2707602604853184E-3</v>
      </c>
    </row>
    <row r="165" spans="1:4" x14ac:dyDescent="0.25">
      <c r="A165" s="4">
        <f>IFERROR(Merged_data[[#This Row],[BTCUSD_Close]]/Merged_data!D164-1,"")</f>
        <v>1.4914745390862461E-2</v>
      </c>
      <c r="B165" s="4">
        <f>IFERROR(Merged_data[[#This Row],[XAUUSD_Close]]/Merged_data!C164-1, "")</f>
        <v>1.168221371606859E-2</v>
      </c>
      <c r="C165" s="4">
        <f>IFERROR(Merged_data[[#This Row],[AAPL_Close]]/Merged_data!B164-1,"")</f>
        <v>-1.1739089273880454E-2</v>
      </c>
      <c r="D165" s="4">
        <f t="shared" si="2"/>
        <v>5.6255823215220369E-3</v>
      </c>
    </row>
    <row r="166" spans="1:4" x14ac:dyDescent="0.25">
      <c r="A166" s="4">
        <f>IFERROR(Merged_data[[#This Row],[BTCUSD_Close]]/Merged_data!D165-1,"")</f>
        <v>1.0855755920890386E-2</v>
      </c>
      <c r="B166" s="4">
        <f>IFERROR(Merged_data[[#This Row],[XAUUSD_Close]]/Merged_data!C165-1, "")</f>
        <v>1.864847333621289E-2</v>
      </c>
      <c r="C166" s="4">
        <f>IFERROR(Merged_data[[#This Row],[AAPL_Close]]/Merged_data!B165-1,"")</f>
        <v>-9.196283168885877E-3</v>
      </c>
      <c r="D166" s="4">
        <f t="shared" si="2"/>
        <v>7.9572311600865087E-3</v>
      </c>
    </row>
    <row r="167" spans="1:4" x14ac:dyDescent="0.25">
      <c r="A167" s="4">
        <f>IFERROR(Merged_data[[#This Row],[BTCUSD_Close]]/Merged_data!D166-1,"")</f>
        <v>1.7229574466089526E-2</v>
      </c>
      <c r="B167" s="4">
        <f>IFERROR(Merged_data[[#This Row],[XAUUSD_Close]]/Merged_data!C166-1, "")</f>
        <v>7.7340778149443956E-3</v>
      </c>
      <c r="C167" s="4">
        <f>IFERROR(Merged_data[[#This Row],[AAPL_Close]]/Merged_data!B166-1,"")</f>
        <v>-2.3059073769699401E-2</v>
      </c>
      <c r="D167" s="4">
        <f t="shared" si="2"/>
        <v>1.3447813348947965E-3</v>
      </c>
    </row>
    <row r="168" spans="1:4" x14ac:dyDescent="0.25">
      <c r="A168" s="4">
        <f>IFERROR(Merged_data[[#This Row],[BTCUSD_Close]]/Merged_data!D167-1,"")</f>
        <v>2.2239433502987405E-2</v>
      </c>
      <c r="B168" s="4">
        <f>IFERROR(Merged_data[[#This Row],[XAUUSD_Close]]/Merged_data!C167-1, "")</f>
        <v>-6.2390097212126072E-3</v>
      </c>
      <c r="C168" s="4">
        <f>IFERROR(Merged_data[[#This Row],[AAPL_Close]]/Merged_data!B167-1,"")</f>
        <v>-3.6122519669453679E-3</v>
      </c>
      <c r="D168" s="4">
        <f t="shared" si="2"/>
        <v>3.0925505723275676E-3</v>
      </c>
    </row>
    <row r="169" spans="1:4" x14ac:dyDescent="0.25">
      <c r="A169" s="4">
        <f>IFERROR(Merged_data[[#This Row],[BTCUSD_Close]]/Merged_data!D168-1,"")</f>
        <v>-1.9590864812209063E-2</v>
      </c>
      <c r="B169" s="4">
        <f>IFERROR(Merged_data[[#This Row],[XAUUSD_Close]]/Merged_data!C168-1, "")</f>
        <v>2.0081979030243557E-2</v>
      </c>
      <c r="C169" s="4">
        <f>IFERROR(Merged_data[[#This Row],[AAPL_Close]]/Merged_data!B168-1,"")</f>
        <v>-3.0244338498212175E-2</v>
      </c>
      <c r="D169" s="4">
        <f t="shared" si="2"/>
        <v>-6.9177693810289469E-3</v>
      </c>
    </row>
    <row r="170" spans="1:4" x14ac:dyDescent="0.25">
      <c r="A170" s="4">
        <f>IFERROR(Merged_data[[#This Row],[BTCUSD_Close]]/Merged_data!D169-1,"")</f>
        <v>1.6099948480163828E-3</v>
      </c>
      <c r="B170" s="4">
        <f>IFERROR(Merged_data[[#This Row],[XAUUSD_Close]]/Merged_data!C169-1, "")</f>
        <v>-1.7913303242276579E-2</v>
      </c>
      <c r="C170" s="4">
        <f>IFERROR(Merged_data[[#This Row],[AAPL_Close]]/Merged_data!B169-1,"")</f>
        <v>2.5298304911148595E-2</v>
      </c>
      <c r="D170" s="4">
        <f t="shared" si="2"/>
        <v>9.0716863083886105E-4</v>
      </c>
    </row>
    <row r="171" spans="1:4" x14ac:dyDescent="0.25">
      <c r="A171" s="4">
        <f>IFERROR(Merged_data[[#This Row],[BTCUSD_Close]]/Merged_data!D170-1,"")</f>
        <v>-1.2207107494190406E-2</v>
      </c>
      <c r="B171" s="4">
        <f>IFERROR(Merged_data[[#This Row],[XAUUSD_Close]]/Merged_data!C170-1, "")</f>
        <v>-3.9930863254971083E-3</v>
      </c>
      <c r="C171" s="4">
        <f>IFERROR(Merged_data[[#This Row],[AAPL_Close]]/Merged_data!B170-1,"")</f>
        <v>1.0488986564105574E-3</v>
      </c>
      <c r="D171" s="4">
        <f t="shared" si="2"/>
        <v>-4.944697181532798E-3</v>
      </c>
    </row>
    <row r="172" spans="1:4" x14ac:dyDescent="0.25">
      <c r="A172" s="4">
        <f>IFERROR(Merged_data[[#This Row],[BTCUSD_Close]]/Merged_data!D171-1,"")</f>
        <v>-1.042383440888206E-2</v>
      </c>
      <c r="B172" s="4">
        <f>IFERROR(Merged_data[[#This Row],[XAUUSD_Close]]/Merged_data!C171-1, "")</f>
        <v>9.1847210287372416E-3</v>
      </c>
      <c r="C172" s="4">
        <f>IFERROR(Merged_data[[#This Row],[AAPL_Close]]/Merged_data!B171-1,"")</f>
        <v>-2.3450753417822989E-3</v>
      </c>
      <c r="D172" s="4">
        <f t="shared" si="2"/>
        <v>-1.5678451370441081E-4</v>
      </c>
    </row>
    <row r="173" spans="1:4" x14ac:dyDescent="0.25">
      <c r="A173" s="4">
        <f>IFERROR(Merged_data[[#This Row],[BTCUSD_Close]]/Merged_data!D172-1,"")</f>
        <v>-1.72616306931902E-2</v>
      </c>
      <c r="B173" s="4">
        <f>IFERROR(Merged_data[[#This Row],[XAUUSD_Close]]/Merged_data!C172-1, "")</f>
        <v>-6.8797246301676163E-3</v>
      </c>
      <c r="C173" s="4">
        <f>IFERROR(Merged_data[[#This Row],[AAPL_Close]]/Merged_data!B172-1,"")</f>
        <v>4.5011252813202951E-3</v>
      </c>
      <c r="D173" s="4">
        <f t="shared" si="2"/>
        <v>-6.5800414756280179E-3</v>
      </c>
    </row>
    <row r="174" spans="1:4" x14ac:dyDescent="0.25">
      <c r="A174" s="4">
        <f>IFERROR(Merged_data[[#This Row],[BTCUSD_Close]]/Merged_data!D173-1,"")</f>
        <v>3.5187026696243962E-3</v>
      </c>
      <c r="B174" s="4">
        <f>IFERROR(Merged_data[[#This Row],[XAUUSD_Close]]/Merged_data!C173-1, "")</f>
        <v>2.6321020851954202E-2</v>
      </c>
      <c r="C174" s="4">
        <f>IFERROR(Merged_data[[#This Row],[AAPL_Close]]/Merged_data!B173-1,"")</f>
        <v>4.2320139407516777E-3</v>
      </c>
      <c r="D174" s="4">
        <f t="shared" si="2"/>
        <v>1.2853623323894503E-2</v>
      </c>
    </row>
    <row r="175" spans="1:4" x14ac:dyDescent="0.25">
      <c r="A175" s="4">
        <f>IFERROR(Merged_data[[#This Row],[BTCUSD_Close]]/Merged_data!D174-1,"")</f>
        <v>4.7926671240186014E-3</v>
      </c>
      <c r="B175" s="4">
        <f>IFERROR(Merged_data[[#This Row],[XAUUSD_Close]]/Merged_data!C174-1, "")</f>
        <v>-8.330326884747552E-3</v>
      </c>
      <c r="C175" s="4">
        <f>IFERROR(Merged_data[[#This Row],[AAPL_Close]]/Merged_data!B174-1,"")</f>
        <v>7.7838373822509688E-3</v>
      </c>
      <c r="D175" s="4">
        <f t="shared" si="2"/>
        <v>4.4082059798185021E-4</v>
      </c>
    </row>
    <row r="176" spans="1:4" x14ac:dyDescent="0.25">
      <c r="A176" s="4">
        <f>IFERROR(Merged_data[[#This Row],[BTCUSD_Close]]/Merged_data!D175-1,"")</f>
        <v>-4.4758427765397846E-3</v>
      </c>
      <c r="B176" s="4">
        <f>IFERROR(Merged_data[[#This Row],[XAUUSD_Close]]/Merged_data!C175-1, "")</f>
        <v>5.7388659440278378E-3</v>
      </c>
      <c r="C176" s="4">
        <f>IFERROR(Merged_data[[#This Row],[AAPL_Close]]/Merged_data!B175-1,"")</f>
        <v>-2.2138042996999729E-3</v>
      </c>
      <c r="D176" s="4">
        <f t="shared" si="2"/>
        <v>2.8865225473920816E-4</v>
      </c>
    </row>
    <row r="177" spans="1:4" x14ac:dyDescent="0.25">
      <c r="A177" s="4">
        <f>IFERROR(Merged_data[[#This Row],[BTCUSD_Close]]/Merged_data!D176-1,"")</f>
        <v>-3.2043283198232131E-2</v>
      </c>
      <c r="B177" s="4">
        <f>IFERROR(Merged_data[[#This Row],[XAUUSD_Close]]/Merged_data!C176-1, "")</f>
        <v>-5.8929135305741953E-3</v>
      </c>
      <c r="C177" s="4">
        <f>IFERROR(Merged_data[[#This Row],[AAPL_Close]]/Merged_data!B176-1,"")</f>
        <v>-1.0797751701015712E-2</v>
      </c>
      <c r="D177" s="4">
        <f t="shared" si="2"/>
        <v>-1.5209475882004031E-2</v>
      </c>
    </row>
    <row r="178" spans="1:4" x14ac:dyDescent="0.25">
      <c r="A178" s="4">
        <f>IFERROR(Merged_data[[#This Row],[BTCUSD_Close]]/Merged_data!D177-1,"")</f>
        <v>2.6412383510957538E-2</v>
      </c>
      <c r="B178" s="4">
        <f>IFERROR(Merged_data[[#This Row],[XAUUSD_Close]]/Merged_data!C177-1, "")</f>
        <v>-1.2045084436384967E-2</v>
      </c>
      <c r="C178" s="4">
        <f>IFERROR(Merged_data[[#This Row],[AAPL_Close]]/Merged_data!B177-1,"")</f>
        <v>1.6398345212580434E-2</v>
      </c>
      <c r="D178" s="4">
        <f t="shared" si="2"/>
        <v>8.0251848425074053E-3</v>
      </c>
    </row>
    <row r="179" spans="1:4" x14ac:dyDescent="0.25">
      <c r="A179" s="4">
        <f>IFERROR(Merged_data[[#This Row],[BTCUSD_Close]]/Merged_data!D178-1,"")</f>
        <v>5.4111578765711377E-2</v>
      </c>
      <c r="B179" s="4">
        <f>IFERROR(Merged_data[[#This Row],[XAUUSD_Close]]/Merged_data!C178-1, "")</f>
        <v>3.9940406377785287E-3</v>
      </c>
      <c r="C179" s="4">
        <f>IFERROR(Merged_data[[#This Row],[AAPL_Close]]/Merged_data!B178-1,"")</f>
        <v>-1.2112593173793651E-2</v>
      </c>
      <c r="D179" s="4">
        <f t="shared" si="2"/>
        <v>1.4197311932686727E-2</v>
      </c>
    </row>
    <row r="180" spans="1:4" x14ac:dyDescent="0.25">
      <c r="A180" s="4">
        <f>IFERROR(Merged_data[[#This Row],[BTCUSD_Close]]/Merged_data!D179-1,"")</f>
        <v>-2.6376344966205778E-4</v>
      </c>
      <c r="B180" s="4">
        <f>IFERROR(Merged_data[[#This Row],[XAUUSD_Close]]/Merged_data!C179-1, "")</f>
        <v>-7.336878488963805E-4</v>
      </c>
      <c r="C180" s="4">
        <f>IFERROR(Merged_data[[#This Row],[AAPL_Close]]/Merged_data!B179-1,"")</f>
        <v>6.0560933234052872E-3</v>
      </c>
      <c r="D180" s="4">
        <f t="shared" si="2"/>
        <v>1.4442238225644164E-3</v>
      </c>
    </row>
    <row r="181" spans="1:4" x14ac:dyDescent="0.25">
      <c r="A181" s="4">
        <f>IFERROR(Merged_data[[#This Row],[BTCUSD_Close]]/Merged_data!D180-1,"")</f>
        <v>-1.2436543605232941E-2</v>
      </c>
      <c r="B181" s="4">
        <f>IFERROR(Merged_data[[#This Row],[XAUUSD_Close]]/Merged_data!C180-1, "")</f>
        <v>9.5840636730886164E-3</v>
      </c>
      <c r="C181" s="4">
        <f>IFERROR(Merged_data[[#This Row],[AAPL_Close]]/Merged_data!B180-1,"")</f>
        <v>-1.9193763260472618E-2</v>
      </c>
      <c r="D181" s="4">
        <f t="shared" si="2"/>
        <v>-5.6554665904762205E-3</v>
      </c>
    </row>
    <row r="182" spans="1:4" x14ac:dyDescent="0.25">
      <c r="A182" s="4">
        <f>IFERROR(Merged_data[[#This Row],[BTCUSD_Close]]/Merged_data!D181-1,"")</f>
        <v>-2.3767629961953363E-2</v>
      </c>
      <c r="B182" s="4">
        <f>IFERROR(Merged_data[[#This Row],[XAUUSD_Close]]/Merged_data!C181-1, "")</f>
        <v>9.1816129296662385E-3</v>
      </c>
      <c r="C182" s="4">
        <f>IFERROR(Merged_data[[#This Row],[AAPL_Close]]/Merged_data!B181-1,"")</f>
        <v>2.1128886205854513E-3</v>
      </c>
      <c r="D182" s="4">
        <f t="shared" si="2"/>
        <v>-2.8237772305438778E-3</v>
      </c>
    </row>
    <row r="183" spans="1:4" x14ac:dyDescent="0.25">
      <c r="A183" s="4">
        <f>IFERROR(Merged_data[[#This Row],[BTCUSD_Close]]/Merged_data!D182-1,"")</f>
        <v>-6.8226212831812294E-3</v>
      </c>
      <c r="B183" s="4">
        <f>IFERROR(Merged_data[[#This Row],[XAUUSD_Close]]/Merged_data!C182-1, "")</f>
        <v>1.377780665587669E-2</v>
      </c>
      <c r="C183" s="4">
        <f>IFERROR(Merged_data[[#This Row],[AAPL_Close]]/Merged_data!B182-1,"")</f>
        <v>-1.3805220883534086E-2</v>
      </c>
      <c r="D183" s="4">
        <f t="shared" si="2"/>
        <v>-6.7722998766391821E-4</v>
      </c>
    </row>
    <row r="184" spans="1:4" x14ac:dyDescent="0.25">
      <c r="A184" s="4">
        <f>IFERROR(Merged_data[[#This Row],[BTCUSD_Close]]/Merged_data!D183-1,"")</f>
        <v>3.1535041045910539E-2</v>
      </c>
      <c r="B184" s="4">
        <f>IFERROR(Merged_data[[#This Row],[XAUUSD_Close]]/Merged_data!C183-1, "")</f>
        <v>-1.3777009960583175E-2</v>
      </c>
      <c r="C184" s="4">
        <f>IFERROR(Merged_data[[#This Row],[AAPL_Close]]/Merged_data!B183-1,"")</f>
        <v>1.0027996945787709E-2</v>
      </c>
      <c r="D184" s="4">
        <f t="shared" si="2"/>
        <v>6.958107413276203E-3</v>
      </c>
    </row>
    <row r="185" spans="1:4" x14ac:dyDescent="0.25">
      <c r="A185" s="4">
        <f>IFERROR(Merged_data[[#This Row],[BTCUSD_Close]]/Merged_data!D184-1,"")</f>
        <v>-3.6733077270257097E-2</v>
      </c>
      <c r="B185" s="4">
        <f>IFERROR(Merged_data[[#This Row],[XAUUSD_Close]]/Merged_data!C184-1, "")</f>
        <v>1.0014061041463407E-3</v>
      </c>
      <c r="C185" s="4">
        <f>IFERROR(Merged_data[[#This Row],[AAPL_Close]]/Merged_data!B184-1,"")</f>
        <v>-1.4010684406813856E-2</v>
      </c>
      <c r="D185" s="4">
        <f t="shared" si="2"/>
        <v>-1.4822566061462749E-2</v>
      </c>
    </row>
    <row r="186" spans="1:4" x14ac:dyDescent="0.25">
      <c r="A186" s="4">
        <f>IFERROR(Merged_data[[#This Row],[BTCUSD_Close]]/Merged_data!D185-1,"")</f>
        <v>5.0392526224194434E-3</v>
      </c>
      <c r="B186" s="4">
        <f>IFERROR(Merged_data[[#This Row],[XAUUSD_Close]]/Merged_data!C185-1, "")</f>
        <v>-5.6719087064684981E-3</v>
      </c>
      <c r="C186" s="4">
        <f>IFERROR(Merged_data[[#This Row],[AAPL_Close]]/Merged_data!B185-1,"")</f>
        <v>4.8047434062565841E-3</v>
      </c>
      <c r="D186" s="4">
        <f t="shared" si="2"/>
        <v>6.8443532601540884E-4</v>
      </c>
    </row>
    <row r="187" spans="1:4" x14ac:dyDescent="0.25">
      <c r="A187" s="4">
        <f>IFERROR(Merged_data[[#This Row],[BTCUSD_Close]]/Merged_data!D186-1,"")</f>
        <v>-1.5879207657031991E-2</v>
      </c>
      <c r="B187" s="4">
        <f>IFERROR(Merged_data[[#This Row],[XAUUSD_Close]]/Merged_data!C186-1, "")</f>
        <v>-1.1708281271795018E-3</v>
      </c>
      <c r="C187" s="4">
        <f>IFERROR(Merged_data[[#This Row],[AAPL_Close]]/Merged_data!B186-1,"")</f>
        <v>2.248448468816755E-2</v>
      </c>
      <c r="D187" s="4">
        <f t="shared" si="2"/>
        <v>1.5132518584688674E-3</v>
      </c>
    </row>
    <row r="188" spans="1:4" x14ac:dyDescent="0.25">
      <c r="A188" s="4">
        <f>IFERROR(Merged_data[[#This Row],[BTCUSD_Close]]/Merged_data!D187-1,"")</f>
        <v>3.3933698773165322E-3</v>
      </c>
      <c r="B188" s="4">
        <f>IFERROR(Merged_data[[#This Row],[XAUUSD_Close]]/Merged_data!C187-1, "")</f>
        <v>9.7757664988340487E-4</v>
      </c>
      <c r="C188" s="4">
        <f>IFERROR(Merged_data[[#This Row],[AAPL_Close]]/Merged_data!B187-1,"")</f>
        <v>2.4875621890547706E-3</v>
      </c>
      <c r="D188" s="4">
        <f t="shared" si="2"/>
        <v>2.1553102798647526E-3</v>
      </c>
    </row>
    <row r="189" spans="1:4" x14ac:dyDescent="0.25">
      <c r="A189" s="4">
        <f>IFERROR(Merged_data[[#This Row],[BTCUSD_Close]]/Merged_data!D188-1,"")</f>
        <v>2.2324353489806104E-2</v>
      </c>
      <c r="B189" s="4">
        <f>IFERROR(Merged_data[[#This Row],[XAUUSD_Close]]/Merged_data!C188-1, "")</f>
        <v>-1.3274933914754983E-2</v>
      </c>
      <c r="C189" s="4">
        <f>IFERROR(Merged_data[[#This Row],[AAPL_Close]]/Merged_data!B188-1,"")</f>
        <v>-5.9553349875930417E-3</v>
      </c>
      <c r="D189" s="4">
        <f t="shared" si="2"/>
        <v>-3.9926801523807527E-4</v>
      </c>
    </row>
    <row r="190" spans="1:4" x14ac:dyDescent="0.25">
      <c r="A190" s="4">
        <f>IFERROR(Merged_data[[#This Row],[BTCUSD_Close]]/Merged_data!D189-1,"")</f>
        <v>1.4815512935300035E-2</v>
      </c>
      <c r="B190" s="4">
        <f>IFERROR(Merged_data[[#This Row],[XAUUSD_Close]]/Merged_data!C189-1, "")</f>
        <v>2.4849317170247964E-3</v>
      </c>
      <c r="C190" s="4">
        <f>IFERROR(Merged_data[[#This Row],[AAPL_Close]]/Merged_data!B189-1,"")</f>
        <v>6.2905641537693846E-3</v>
      </c>
      <c r="D190" s="4">
        <f t="shared" si="2"/>
        <v>7.3257958135307449E-3</v>
      </c>
    </row>
    <row r="191" spans="1:4" x14ac:dyDescent="0.25">
      <c r="A191" s="4">
        <f>IFERROR(Merged_data[[#This Row],[BTCUSD_Close]]/Merged_data!D190-1,"")</f>
        <v>-5.3028966260204591E-3</v>
      </c>
      <c r="B191" s="4">
        <f>IFERROR(Merged_data[[#This Row],[XAUUSD_Close]]/Merged_data!C190-1, "")</f>
        <v>-1.3174103733312181E-3</v>
      </c>
      <c r="C191" s="4">
        <f>IFERROR(Merged_data[[#This Row],[AAPL_Close]]/Merged_data!B190-1,"")</f>
        <v>-2.7783290335383626E-3</v>
      </c>
      <c r="D191" s="4">
        <f t="shared" si="2"/>
        <v>-2.9513318472001336E-3</v>
      </c>
    </row>
    <row r="192" spans="1:4" x14ac:dyDescent="0.25">
      <c r="A192" s="4">
        <f>IFERROR(Merged_data[[#This Row],[BTCUSD_Close]]/Merged_data!D191-1,"")</f>
        <v>-2.0820495583814269E-3</v>
      </c>
      <c r="B192" s="4">
        <f>IFERROR(Merged_data[[#This Row],[XAUUSD_Close]]/Merged_data!C191-1, "")</f>
        <v>-1.7058780223594083E-2</v>
      </c>
      <c r="C192" s="4">
        <f>IFERROR(Merged_data[[#This Row],[AAPL_Close]]/Merged_data!B191-1,"")</f>
        <v>3.9800995024874553E-4</v>
      </c>
      <c r="D192" s="4">
        <f t="shared" si="2"/>
        <v>-7.3287239718774384E-3</v>
      </c>
    </row>
    <row r="193" spans="1:4" x14ac:dyDescent="0.25">
      <c r="A193" s="4">
        <f>IFERROR(Merged_data[[#This Row],[BTCUSD_Close]]/Merged_data!D192-1,"")</f>
        <v>2.7132471955315651E-3</v>
      </c>
      <c r="B193" s="4">
        <f>IFERROR(Merged_data[[#This Row],[XAUUSD_Close]]/Merged_data!C192-1, "")</f>
        <v>9.7565523893083927E-3</v>
      </c>
      <c r="C193" s="4">
        <f>IFERROR(Merged_data[[#This Row],[AAPL_Close]]/Merged_data!B192-1,"")</f>
        <v>2.0340163119156429E-2</v>
      </c>
      <c r="D193" s="4">
        <f t="shared" si="2"/>
        <v>1.0818644050129755E-2</v>
      </c>
    </row>
    <row r="194" spans="1:4" x14ac:dyDescent="0.25">
      <c r="A194" s="4">
        <f>IFERROR(Merged_data[[#This Row],[BTCUSD_Close]]/Merged_data!D193-1,"")</f>
        <v>-1.273641682140092E-2</v>
      </c>
      <c r="B194" s="4">
        <f>IFERROR(Merged_data[[#This Row],[XAUUSD_Close]]/Merged_data!C193-1, "")</f>
        <v>1.0740073568368702E-2</v>
      </c>
      <c r="C194" s="4">
        <f>IFERROR(Merged_data[[#This Row],[AAPL_Close]]/Merged_data!B193-1,"")</f>
        <v>1.2916118340888127E-2</v>
      </c>
      <c r="D194" s="4">
        <f t="shared" si="2"/>
        <v>4.3499398831936438E-3</v>
      </c>
    </row>
    <row r="195" spans="1:4" x14ac:dyDescent="0.25">
      <c r="A195" s="4">
        <f>IFERROR(Merged_data[[#This Row],[BTCUSD_Close]]/Merged_data!D194-1,"")</f>
        <v>3.4855587479207584E-2</v>
      </c>
      <c r="B195" s="4">
        <f>IFERROR(Merged_data[[#This Row],[XAUUSD_Close]]/Merged_data!C194-1, "")</f>
        <v>5.7360660770848781E-3</v>
      </c>
      <c r="C195" s="4">
        <f>IFERROR(Merged_data[[#This Row],[AAPL_Close]]/Merged_data!B194-1,"")</f>
        <v>2.2230776633625382E-2</v>
      </c>
      <c r="D195" s="4">
        <f t="shared" si="2"/>
        <v>1.942033566468384E-2</v>
      </c>
    </row>
    <row r="196" spans="1:4" x14ac:dyDescent="0.25">
      <c r="A196" s="4">
        <f>IFERROR(Merged_data[[#This Row],[BTCUSD_Close]]/Merged_data!D195-1,"")</f>
        <v>3.360853364506422E-3</v>
      </c>
      <c r="B196" s="4">
        <f>IFERROR(Merged_data[[#This Row],[XAUUSD_Close]]/Merged_data!C195-1, "")</f>
        <v>-9.4023394164116647E-3</v>
      </c>
      <c r="C196" s="4">
        <f>IFERROR(Merged_data[[#This Row],[AAPL_Close]]/Merged_data!B195-1,"")</f>
        <v>5.2250047072115446E-3</v>
      </c>
      <c r="D196" s="4">
        <f t="shared" ref="D196:D251" si="3">SUMPRODUCT(A196:C196,$I$2:$K$2)</f>
        <v>-1.1851783450492763E-3</v>
      </c>
    </row>
    <row r="197" spans="1:4" x14ac:dyDescent="0.25">
      <c r="A197" s="4">
        <f>IFERROR(Merged_data[[#This Row],[BTCUSD_Close]]/Merged_data!D196-1,"")</f>
        <v>-1.4954853273137725E-2</v>
      </c>
      <c r="B197" s="4">
        <f>IFERROR(Merged_data[[#This Row],[XAUUSD_Close]]/Merged_data!C196-1, "")</f>
        <v>3.2650803266884854E-3</v>
      </c>
      <c r="C197" s="4">
        <f>IFERROR(Merged_data[[#This Row],[AAPL_Close]]/Merged_data!B196-1,"")</f>
        <v>-1.6857878716928232E-2</v>
      </c>
      <c r="D197" s="4">
        <f t="shared" si="3"/>
        <v>-8.2377874663443935E-3</v>
      </c>
    </row>
    <row r="198" spans="1:4" x14ac:dyDescent="0.25">
      <c r="A198" s="4">
        <f>IFERROR(Merged_data[[#This Row],[BTCUSD_Close]]/Merged_data!D197-1,"")</f>
        <v>6.2741981685625614E-3</v>
      </c>
      <c r="B198" s="4">
        <f>IFERROR(Merged_data[[#This Row],[XAUUSD_Close]]/Merged_data!C197-1, "")</f>
        <v>-1.0596455162100948E-2</v>
      </c>
      <c r="C198" s="4">
        <f>IFERROR(Merged_data[[#This Row],[AAPL_Close]]/Merged_data!B197-1,"")</f>
        <v>2.8578232912601642E-4</v>
      </c>
      <c r="D198" s="4">
        <f t="shared" si="3"/>
        <v>-2.2705879155338064E-3</v>
      </c>
    </row>
    <row r="199" spans="1:4" x14ac:dyDescent="0.25">
      <c r="A199" s="4">
        <f>IFERROR(Merged_data[[#This Row],[BTCUSD_Close]]/Merged_data!D198-1,"")</f>
        <v>1.7970615243342536E-2</v>
      </c>
      <c r="B199" s="4">
        <f>IFERROR(Merged_data[[#This Row],[XAUUSD_Close]]/Merged_data!C198-1, "")</f>
        <v>3.6588265404249309E-3</v>
      </c>
      <c r="C199" s="4">
        <f>IFERROR(Merged_data[[#This Row],[AAPL_Close]]/Merged_data!B198-1,"")</f>
        <v>5.3806961573257261E-3</v>
      </c>
      <c r="D199" s="4">
        <f t="shared" si="3"/>
        <v>8.468924036370451E-3</v>
      </c>
    </row>
    <row r="200" spans="1:4" x14ac:dyDescent="0.25">
      <c r="A200" s="4">
        <f>IFERROR(Merged_data[[#This Row],[BTCUSD_Close]]/Merged_data!D199-1,"")</f>
        <v>5.0741044769387678E-2</v>
      </c>
      <c r="B200" s="4">
        <f>IFERROR(Merged_data[[#This Row],[XAUUSD_Close]]/Merged_data!C199-1, "")</f>
        <v>3.1264287341736807E-3</v>
      </c>
      <c r="C200" s="4">
        <f>IFERROR(Merged_data[[#This Row],[AAPL_Close]]/Merged_data!B199-1,"")</f>
        <v>6.0149663730226788E-3</v>
      </c>
      <c r="D200" s="4">
        <f t="shared" si="3"/>
        <v>1.8277374836392576E-2</v>
      </c>
    </row>
    <row r="201" spans="1:4" x14ac:dyDescent="0.25">
      <c r="A201" s="4">
        <f>IFERROR(Merged_data[[#This Row],[BTCUSD_Close]]/Merged_data!D200-1,"")</f>
        <v>1.3272436943047028E-2</v>
      </c>
      <c r="B201" s="4">
        <f>IFERROR(Merged_data[[#This Row],[XAUUSD_Close]]/Merged_data!C200-1, "")</f>
        <v>9.7471604626291342E-3</v>
      </c>
      <c r="C201" s="4">
        <f>IFERROR(Merged_data[[#This Row],[AAPL_Close]]/Merged_data!B200-1,"")</f>
        <v>-5.8848453462643224E-3</v>
      </c>
      <c r="D201" s="4">
        <f t="shared" si="3"/>
        <v>6.1151416640864648E-3</v>
      </c>
    </row>
    <row r="202" spans="1:4" x14ac:dyDescent="0.25">
      <c r="A202" s="4">
        <f>IFERROR(Merged_data[[#This Row],[BTCUSD_Close]]/Merged_data!D201-1,"")</f>
        <v>1.7004439624495937E-2</v>
      </c>
      <c r="B202" s="4">
        <f>IFERROR(Merged_data[[#This Row],[XAUUSD_Close]]/Merged_data!C201-1, "")</f>
        <v>-3.8552694889980588E-3</v>
      </c>
      <c r="C202" s="4">
        <f>IFERROR(Merged_data[[#This Row],[AAPL_Close]]/Merged_data!B201-1,"")</f>
        <v>-1.2028793332070409E-2</v>
      </c>
      <c r="D202" s="4">
        <f t="shared" si="3"/>
        <v>-4.9413907871565139E-5</v>
      </c>
    </row>
    <row r="203" spans="1:4" x14ac:dyDescent="0.25">
      <c r="A203" s="4">
        <f>IFERROR(Merged_data[[#This Row],[BTCUSD_Close]]/Merged_data!D202-1,"")</f>
        <v>-2.071895697088344E-2</v>
      </c>
      <c r="B203" s="4">
        <f>IFERROR(Merged_data[[#This Row],[XAUUSD_Close]]/Merged_data!C202-1, "")</f>
        <v>-5.8381847791464381E-3</v>
      </c>
      <c r="C203" s="4">
        <f>IFERROR(Merged_data[[#This Row],[AAPL_Close]]/Merged_data!B202-1,"")</f>
        <v>2.3487680951010947E-3</v>
      </c>
      <c r="D203" s="4">
        <f t="shared" si="3"/>
        <v>-7.8463305743932781E-3</v>
      </c>
    </row>
    <row r="204" spans="1:4" x14ac:dyDescent="0.25">
      <c r="A204" s="4">
        <f>IFERROR(Merged_data[[#This Row],[BTCUSD_Close]]/Merged_data!D203-1,"")</f>
        <v>1.5287371967196428E-2</v>
      </c>
      <c r="B204" s="4">
        <f>IFERROR(Merged_data[[#This Row],[XAUUSD_Close]]/Merged_data!C203-1, "")</f>
        <v>7.0969032652072883E-3</v>
      </c>
      <c r="C204" s="4">
        <f>IFERROR(Merged_data[[#This Row],[AAPL_Close]]/Merged_data!B203-1,"")</f>
        <v>5.0212806656781961E-3</v>
      </c>
      <c r="D204" s="4">
        <f t="shared" si="3"/>
        <v>8.9313570959453029E-3</v>
      </c>
    </row>
    <row r="205" spans="1:4" x14ac:dyDescent="0.25">
      <c r="A205" s="4">
        <f>IFERROR(Merged_data[[#This Row],[BTCUSD_Close]]/Merged_data!D204-1,"")</f>
        <v>8.2868993254849865E-3</v>
      </c>
      <c r="B205" s="4">
        <f>IFERROR(Merged_data[[#This Row],[XAUUSD_Close]]/Merged_data!C204-1, "")</f>
        <v>-2.5003173939344148E-3</v>
      </c>
      <c r="C205" s="4">
        <f>IFERROR(Merged_data[[#This Row],[AAPL_Close]]/Merged_data!B204-1,"")</f>
        <v>-6.6615911686329632E-4</v>
      </c>
      <c r="D205" s="4">
        <f t="shared" si="3"/>
        <v>1.2860951050127408E-3</v>
      </c>
    </row>
    <row r="206" spans="1:4" x14ac:dyDescent="0.25">
      <c r="A206" s="4">
        <f>IFERROR(Merged_data[[#This Row],[BTCUSD_Close]]/Merged_data!D205-1,"")</f>
        <v>-2.4074658866155896E-2</v>
      </c>
      <c r="B206" s="4">
        <f>IFERROR(Merged_data[[#This Row],[XAUUSD_Close]]/Merged_data!C205-1, "")</f>
        <v>2.7222048361810192E-3</v>
      </c>
      <c r="C206" s="4">
        <f>IFERROR(Merged_data[[#This Row],[AAPL_Close]]/Merged_data!B205-1,"")</f>
        <v>5.5232834968097499E-3</v>
      </c>
      <c r="D206" s="4">
        <f t="shared" si="3"/>
        <v>-4.4765306763314356E-3</v>
      </c>
    </row>
    <row r="207" spans="1:4" x14ac:dyDescent="0.25">
      <c r="A207" s="4">
        <f>IFERROR(Merged_data[[#This Row],[BTCUSD_Close]]/Merged_data!D206-1,"")</f>
        <v>-1.3879782351388092E-3</v>
      </c>
      <c r="B207" s="4">
        <f>IFERROR(Merged_data[[#This Row],[XAUUSD_Close]]/Merged_data!C206-1, "")</f>
        <v>1.4586528367422913E-2</v>
      </c>
      <c r="C207" s="4">
        <f>IFERROR(Merged_data[[#This Row],[AAPL_Close]]/Merged_data!B206-1,"")</f>
        <v>6.155885974050479E-3</v>
      </c>
      <c r="D207" s="4">
        <f t="shared" si="3"/>
        <v>7.2649836686426656E-3</v>
      </c>
    </row>
    <row r="208" spans="1:4" x14ac:dyDescent="0.25">
      <c r="A208" s="4">
        <f>IFERROR(Merged_data[[#This Row],[BTCUSD_Close]]/Merged_data!D207-1,"")</f>
        <v>1.8426931800740176E-2</v>
      </c>
      <c r="B208" s="4">
        <f>IFERROR(Merged_data[[#This Row],[XAUUSD_Close]]/Merged_data!C207-1, "")</f>
        <v>1.0187996650118381E-2</v>
      </c>
      <c r="C208" s="4">
        <f>IFERROR(Merged_data[[#This Row],[AAPL_Close]]/Merged_data!B207-1,"")</f>
        <v>9.0361445783133654E-3</v>
      </c>
      <c r="D208" s="4">
        <f t="shared" si="3"/>
        <v>1.2314121573763414E-2</v>
      </c>
    </row>
    <row r="209" spans="1:4" x14ac:dyDescent="0.25">
      <c r="A209" s="4">
        <f>IFERROR(Merged_data[[#This Row],[BTCUSD_Close]]/Merged_data!D208-1,"")</f>
        <v>-1.1010172897391923E-2</v>
      </c>
      <c r="B209" s="4">
        <f>IFERROR(Merged_data[[#This Row],[XAUUSD_Close]]/Merged_data!C208-1, "")</f>
        <v>-1.2961335996701351E-2</v>
      </c>
      <c r="C209" s="4">
        <f>IFERROR(Merged_data[[#This Row],[AAPL_Close]]/Merged_data!B208-1,"")</f>
        <v>-1.1660447761193682E-3</v>
      </c>
      <c r="D209" s="4">
        <f t="shared" si="3"/>
        <v>-8.8373997007339285E-3</v>
      </c>
    </row>
    <row r="210" spans="1:4" x14ac:dyDescent="0.25">
      <c r="A210" s="4">
        <f>IFERROR(Merged_data[[#This Row],[BTCUSD_Close]]/Merged_data!D209-1,"")</f>
        <v>4.0467321368100606E-3</v>
      </c>
      <c r="B210" s="4">
        <f>IFERROR(Merged_data[[#This Row],[XAUUSD_Close]]/Merged_data!C209-1, "")</f>
        <v>-5.5029647813206184E-3</v>
      </c>
      <c r="C210" s="4">
        <f>IFERROR(Merged_data[[#This Row],[AAPL_Close]]/Merged_data!B209-1,"")</f>
        <v>-1.8211533971516092E-3</v>
      </c>
      <c r="D210" s="4">
        <f t="shared" si="3"/>
        <v>-1.5335122906307121E-3</v>
      </c>
    </row>
    <row r="211" spans="1:4" x14ac:dyDescent="0.25">
      <c r="A211" s="4">
        <f>IFERROR(Merged_data[[#This Row],[BTCUSD_Close]]/Merged_data!D210-1,"")</f>
        <v>-1.5514595524376507E-2</v>
      </c>
      <c r="B211" s="4">
        <f>IFERROR(Merged_data[[#This Row],[XAUUSD_Close]]/Merged_data!C210-1, "")</f>
        <v>-9.2292849456381276E-3</v>
      </c>
      <c r="C211" s="4">
        <f>IFERROR(Merged_data[[#This Row],[AAPL_Close]]/Merged_data!B210-1,"")</f>
        <v>5.6137724550908707E-4</v>
      </c>
      <c r="D211" s="4">
        <f t="shared" si="3"/>
        <v>-8.1776794619154766E-3</v>
      </c>
    </row>
    <row r="212" spans="1:4" x14ac:dyDescent="0.25">
      <c r="A212" s="4">
        <f>IFERROR(Merged_data[[#This Row],[BTCUSD_Close]]/Merged_data!D211-1,"")</f>
        <v>1.1648024118261713E-2</v>
      </c>
      <c r="B212" s="4">
        <f>IFERROR(Merged_data[[#This Row],[XAUUSD_Close]]/Merged_data!C211-1, "")</f>
        <v>-6.8643474899888757E-3</v>
      </c>
      <c r="C212" s="4">
        <f>IFERROR(Merged_data[[#This Row],[AAPL_Close]]/Merged_data!B211-1,"")</f>
        <v>7.9483822704329299E-4</v>
      </c>
      <c r="D212" s="4">
        <f t="shared" si="3"/>
        <v>9.8711970759595086E-4</v>
      </c>
    </row>
    <row r="213" spans="1:4" x14ac:dyDescent="0.25">
      <c r="A213" s="4">
        <f>IFERROR(Merged_data[[#This Row],[BTCUSD_Close]]/Merged_data!D212-1,"")</f>
        <v>-4.402377283733161E-3</v>
      </c>
      <c r="B213" s="4">
        <f>IFERROR(Merged_data[[#This Row],[XAUUSD_Close]]/Merged_data!C212-1, "")</f>
        <v>3.6173021080816437E-3</v>
      </c>
      <c r="C213" s="4">
        <f>IFERROR(Merged_data[[#This Row],[AAPL_Close]]/Merged_data!B212-1,"")</f>
        <v>-1.2987619715019827E-2</v>
      </c>
      <c r="D213" s="4">
        <f t="shared" si="3"/>
        <v>-3.7700782563932387E-3</v>
      </c>
    </row>
    <row r="214" spans="1:4" x14ac:dyDescent="0.25">
      <c r="A214" s="4">
        <f>IFERROR(Merged_data[[#This Row],[BTCUSD_Close]]/Merged_data!D213-1,"")</f>
        <v>-2.4065035119644751E-3</v>
      </c>
      <c r="B214" s="4">
        <f>IFERROR(Merged_data[[#This Row],[XAUUSD_Close]]/Merged_data!C213-1, "")</f>
        <v>-1.5359456985554298E-2</v>
      </c>
      <c r="C214" s="4">
        <f>IFERROR(Merged_data[[#This Row],[AAPL_Close]]/Merged_data!B213-1,"")</f>
        <v>-1.0507880910682998E-2</v>
      </c>
      <c r="D214" s="4">
        <f t="shared" si="3"/>
        <v>-1.0018098121015962E-2</v>
      </c>
    </row>
    <row r="215" spans="1:4" x14ac:dyDescent="0.25">
      <c r="A215" s="4">
        <f>IFERROR(Merged_data[[#This Row],[BTCUSD_Close]]/Merged_data!D214-1,"")</f>
        <v>-6.5635255508673662E-3</v>
      </c>
      <c r="B215" s="4">
        <f>IFERROR(Merged_data[[#This Row],[XAUUSD_Close]]/Merged_data!C214-1, "")</f>
        <v>4.416092711996944E-3</v>
      </c>
      <c r="C215" s="4">
        <f>IFERROR(Merged_data[[#This Row],[AAPL_Close]]/Merged_data!B214-1,"")</f>
        <v>-7.0796460176991705E-3</v>
      </c>
      <c r="D215" s="4">
        <f t="shared" si="3"/>
        <v>-2.3265143857711832E-3</v>
      </c>
    </row>
    <row r="216" spans="1:4" x14ac:dyDescent="0.25">
      <c r="A216" s="4">
        <f>IFERROR(Merged_data[[#This Row],[BTCUSD_Close]]/Merged_data!D215-1,"")</f>
        <v>-2.7929126088635292E-2</v>
      </c>
      <c r="B216" s="4">
        <f>IFERROR(Merged_data[[#This Row],[XAUUSD_Close]]/Merged_data!C215-1, "")</f>
        <v>2.039826929302091E-2</v>
      </c>
      <c r="C216" s="4">
        <f>IFERROR(Merged_data[[#This Row],[AAPL_Close]]/Merged_data!B215-1,"")</f>
        <v>-2.5003613238907318E-2</v>
      </c>
      <c r="D216" s="4">
        <f t="shared" si="3"/>
        <v>-7.720514081054417E-3</v>
      </c>
    </row>
    <row r="217" spans="1:4" x14ac:dyDescent="0.25">
      <c r="A217" s="4">
        <f>IFERROR(Merged_data[[#This Row],[BTCUSD_Close]]/Merged_data!D216-1,"")</f>
        <v>1.6020831494394816E-2</v>
      </c>
      <c r="B217" s="4">
        <f>IFERROR(Merged_data[[#This Row],[XAUUSD_Close]]/Merged_data!C216-1, "")</f>
        <v>4.9477301059397405E-3</v>
      </c>
      <c r="C217" s="4">
        <f>IFERROR(Merged_data[[#This Row],[AAPL_Close]]/Merged_data!B216-1,"")</f>
        <v>4.792963731593991E-3</v>
      </c>
      <c r="D217" s="4">
        <f t="shared" si="3"/>
        <v>8.2232306101725373E-3</v>
      </c>
    </row>
    <row r="218" spans="1:4" x14ac:dyDescent="0.25">
      <c r="A218" s="4">
        <f>IFERROR(Merged_data[[#This Row],[BTCUSD_Close]]/Merged_data!D217-1,"")</f>
        <v>-1.3022892141957398E-2</v>
      </c>
      <c r="B218" s="4">
        <f>IFERROR(Merged_data[[#This Row],[XAUUSD_Close]]/Merged_data!C217-1, "")</f>
        <v>2.1311881151435674E-3</v>
      </c>
      <c r="C218" s="4">
        <f>IFERROR(Merged_data[[#This Row],[AAPL_Close]]/Merged_data!B217-1,"")</f>
        <v>-2.1145807720679421E-3</v>
      </c>
      <c r="D218" s="4">
        <f t="shared" si="3"/>
        <v>-3.6887666281501747E-3</v>
      </c>
    </row>
    <row r="219" spans="1:4" x14ac:dyDescent="0.25">
      <c r="A219" s="4">
        <f>IFERROR(Merged_data[[#This Row],[BTCUSD_Close]]/Merged_data!D218-1,"")</f>
        <v>1.3001073886942605E-2</v>
      </c>
      <c r="B219" s="4">
        <f>IFERROR(Merged_data[[#This Row],[XAUUSD_Close]]/Merged_data!C218-1, "")</f>
        <v>-3.410339569847709E-3</v>
      </c>
      <c r="C219" s="4">
        <f>IFERROR(Merged_data[[#This Row],[AAPL_Close]]/Merged_data!B218-1,"")</f>
        <v>5.0906761285235635E-2</v>
      </c>
      <c r="D219" s="4">
        <f t="shared" si="3"/>
        <v>1.7808214723714386E-2</v>
      </c>
    </row>
    <row r="220" spans="1:4" x14ac:dyDescent="0.25">
      <c r="A220" s="4">
        <f>IFERROR(Merged_data[[#This Row],[BTCUSD_Close]]/Merged_data!D219-1,"")</f>
        <v>1.7978328684514544E-2</v>
      </c>
      <c r="B220" s="4">
        <f>IFERROR(Merged_data[[#This Row],[XAUUSD_Close]]/Merged_data!C219-1, "")</f>
        <v>8.4333398132883097E-3</v>
      </c>
      <c r="C220" s="4">
        <f>IFERROR(Merged_data[[#This Row],[AAPL_Close]]/Merged_data!B219-1,"")</f>
        <v>3.1793669402110147E-2</v>
      </c>
      <c r="D220" s="4">
        <f t="shared" si="3"/>
        <v>1.8304935351302731E-2</v>
      </c>
    </row>
    <row r="221" spans="1:4" x14ac:dyDescent="0.25">
      <c r="A221" s="4">
        <f>IFERROR(Merged_data[[#This Row],[BTCUSD_Close]]/Merged_data!D220-1,"")</f>
        <v>-5.710529909860651E-3</v>
      </c>
      <c r="B221" s="4">
        <f>IFERROR(Merged_data[[#This Row],[XAUUSD_Close]]/Merged_data!C220-1, "")</f>
        <v>2.1337461518999845E-4</v>
      </c>
      <c r="C221" s="4">
        <f>IFERROR(Merged_data[[#This Row],[AAPL_Close]]/Merged_data!B220-1,"")</f>
        <v>4.235786029177846E-2</v>
      </c>
      <c r="D221" s="4">
        <f t="shared" si="3"/>
        <v>1.1079548960651341E-2</v>
      </c>
    </row>
    <row r="222" spans="1:4" x14ac:dyDescent="0.25">
      <c r="A222" s="4">
        <f>IFERROR(Merged_data[[#This Row],[BTCUSD_Close]]/Merged_data!D221-1,"")</f>
        <v>1.9238858889280008E-2</v>
      </c>
      <c r="B222" s="4">
        <f>IFERROR(Merged_data[[#This Row],[XAUUSD_Close]]/Merged_data!C221-1, "")</f>
        <v>-1.6442523992167168E-2</v>
      </c>
      <c r="C222" s="4">
        <f>IFERROR(Merged_data[[#This Row],[AAPL_Close]]/Merged_data!B221-1,"")</f>
        <v>-9.4615216917374179E-3</v>
      </c>
      <c r="D222" s="4">
        <f t="shared" si="3"/>
        <v>-3.6438084376040902E-3</v>
      </c>
    </row>
    <row r="223" spans="1:4" x14ac:dyDescent="0.25">
      <c r="A223" s="4">
        <f>IFERROR(Merged_data[[#This Row],[BTCUSD_Close]]/Merged_data!D222-1,"")</f>
        <v>9.9305953303459038E-3</v>
      </c>
      <c r="B223" s="4">
        <f>IFERROR(Merged_data[[#This Row],[XAUUSD_Close]]/Merged_data!C222-1, "")</f>
        <v>1.6693466960846504E-3</v>
      </c>
      <c r="C223" s="4">
        <f>IFERROR(Merged_data[[#This Row],[AAPL_Close]]/Merged_data!B222-1,"")</f>
        <v>1.0872435953869219E-2</v>
      </c>
      <c r="D223" s="4">
        <f t="shared" si="3"/>
        <v>6.9086480636983971E-3</v>
      </c>
    </row>
    <row r="224" spans="1:4" x14ac:dyDescent="0.25">
      <c r="A224" s="4">
        <f>IFERROR(Merged_data[[#This Row],[BTCUSD_Close]]/Merged_data!D223-1,"")</f>
        <v>2.2318040416002827E-2</v>
      </c>
      <c r="B224" s="4">
        <f>IFERROR(Merged_data[[#This Row],[XAUUSD_Close]]/Merged_data!C223-1, "")</f>
        <v>2.326619785825601E-3</v>
      </c>
      <c r="C224" s="4">
        <f>IFERROR(Merged_data[[#This Row],[AAPL_Close]]/Merged_data!B223-1,"")</f>
        <v>1.6024384933594593E-2</v>
      </c>
      <c r="D224" s="4">
        <f t="shared" si="3"/>
        <v>1.2433375519209467E-2</v>
      </c>
    </row>
    <row r="225" spans="1:4" x14ac:dyDescent="0.25">
      <c r="A225" s="4">
        <f>IFERROR(Merged_data[[#This Row],[BTCUSD_Close]]/Merged_data!D224-1,"")</f>
        <v>-3.7526819438892467E-2</v>
      </c>
      <c r="B225" s="4">
        <f>IFERROR(Merged_data[[#This Row],[XAUUSD_Close]]/Merged_data!C224-1, "")</f>
        <v>-6.0965525872357373E-3</v>
      </c>
      <c r="C225" s="4">
        <f>IFERROR(Merged_data[[#This Row],[AAPL_Close]]/Merged_data!B224-1,"")</f>
        <v>-2.3571765310933523E-3</v>
      </c>
      <c r="D225" s="4">
        <f t="shared" si="3"/>
        <v>-1.4403819825890039E-2</v>
      </c>
    </row>
    <row r="226" spans="1:4" x14ac:dyDescent="0.25">
      <c r="A226" s="4">
        <f>IFERROR(Merged_data[[#This Row],[BTCUSD_Close]]/Merged_data!D225-1,"")</f>
        <v>-8.5184651505776365E-3</v>
      </c>
      <c r="B226" s="4">
        <f>IFERROR(Merged_data[[#This Row],[XAUUSD_Close]]/Merged_data!C225-1, "")</f>
        <v>1.0792871308502594E-3</v>
      </c>
      <c r="C226" s="4">
        <f>IFERROR(Merged_data[[#This Row],[AAPL_Close]]/Merged_data!B225-1,"")</f>
        <v>-5.112123034624938E-3</v>
      </c>
      <c r="D226" s="4">
        <f t="shared" si="3"/>
        <v>-3.6574616032206686E-3</v>
      </c>
    </row>
    <row r="227" spans="1:4" x14ac:dyDescent="0.25">
      <c r="A227" s="4">
        <f>IFERROR(Merged_data[[#This Row],[BTCUSD_Close]]/Merged_data!D226-1,"")</f>
        <v>-2.1799716176243988E-3</v>
      </c>
      <c r="B227" s="4">
        <f>IFERROR(Merged_data[[#This Row],[XAUUSD_Close]]/Merged_data!C226-1, "")</f>
        <v>-1.8627578699275116E-3</v>
      </c>
      <c r="C227" s="4">
        <f>IFERROR(Merged_data[[#This Row],[AAPL_Close]]/Merged_data!B226-1,"")</f>
        <v>-3.0225830130835574E-3</v>
      </c>
      <c r="D227" s="4">
        <f t="shared" si="3"/>
        <v>-2.3058695371833914E-3</v>
      </c>
    </row>
    <row r="228" spans="1:4" x14ac:dyDescent="0.25">
      <c r="A228" s="4">
        <f>IFERROR(Merged_data[[#This Row],[BTCUSD_Close]]/Merged_data!D227-1,"")</f>
        <v>-2.8178788372073105E-2</v>
      </c>
      <c r="B228" s="4">
        <f>IFERROR(Merged_data[[#This Row],[XAUUSD_Close]]/Merged_data!C227-1, "")</f>
        <v>-5.1051406951572176E-3</v>
      </c>
      <c r="C228" s="4">
        <f>IFERROR(Merged_data[[#This Row],[AAPL_Close]]/Merged_data!B227-1,"")</f>
        <v>-1.4292520247736196E-3</v>
      </c>
      <c r="D228" s="4">
        <f t="shared" si="3"/>
        <v>-1.0924468397116905E-2</v>
      </c>
    </row>
    <row r="229" spans="1:4" x14ac:dyDescent="0.25">
      <c r="A229" s="4">
        <f>IFERROR(Merged_data[[#This Row],[BTCUSD_Close]]/Merged_data!D228-1,"")</f>
        <v>8.4633694789737479E-3</v>
      </c>
      <c r="B229" s="4">
        <f>IFERROR(Merged_data[[#This Row],[XAUUSD_Close]]/Merged_data!C228-1, "")</f>
        <v>9.8359419765372547E-3</v>
      </c>
      <c r="C229" s="4">
        <f>IFERROR(Merged_data[[#This Row],[AAPL_Close]]/Merged_data!B228-1,"")</f>
        <v>-1.9734559333795976E-2</v>
      </c>
      <c r="D229" s="4">
        <f t="shared" si="3"/>
        <v>5.5301983416823457E-4</v>
      </c>
    </row>
    <row r="230" spans="1:4" x14ac:dyDescent="0.25">
      <c r="A230" s="4">
        <f>IFERROR(Merged_data[[#This Row],[BTCUSD_Close]]/Merged_data!D229-1,"")</f>
        <v>-1.548212256316106E-2</v>
      </c>
      <c r="B230" s="4">
        <f>IFERROR(Merged_data[[#This Row],[XAUUSD_Close]]/Merged_data!C229-1, "")</f>
        <v>-2.8191601351643669E-3</v>
      </c>
      <c r="C230" s="4">
        <f>IFERROR(Merged_data[[#This Row],[AAPL_Close]]/Merged_data!B229-1,"")</f>
        <v>-4.9112871111897105E-3</v>
      </c>
      <c r="D230" s="4">
        <f t="shared" si="3"/>
        <v>-7.2456869563709784E-3</v>
      </c>
    </row>
    <row r="231" spans="1:4" x14ac:dyDescent="0.25">
      <c r="A231" s="4">
        <f>IFERROR(Merged_data[[#This Row],[BTCUSD_Close]]/Merged_data!D230-1,"")</f>
        <v>3.5500226427157111E-2</v>
      </c>
      <c r="B231" s="4">
        <f>IFERROR(Merged_data[[#This Row],[XAUUSD_Close]]/Merged_data!C230-1, "")</f>
        <v>1.0230378173596177E-2</v>
      </c>
      <c r="C231" s="4">
        <f>IFERROR(Merged_data[[#This Row],[AAPL_Close]]/Merged_data!B230-1,"")</f>
        <v>1.2716763005780285E-2</v>
      </c>
      <c r="D231" s="4">
        <f t="shared" si="3"/>
        <v>1.855724809931969E-2</v>
      </c>
    </row>
    <row r="232" spans="1:4" x14ac:dyDescent="0.25">
      <c r="A232" s="4">
        <f>IFERROR(Merged_data[[#This Row],[BTCUSD_Close]]/Merged_data!D231-1,"")</f>
        <v>-5.7607381428093629E-2</v>
      </c>
      <c r="B232" s="4">
        <f>IFERROR(Merged_data[[#This Row],[XAUUSD_Close]]/Merged_data!C231-1, "")</f>
        <v>-2.2115269170396301E-3</v>
      </c>
      <c r="C232" s="4">
        <f>IFERROR(Merged_data[[#This Row],[AAPL_Close]]/Merged_data!B231-1,"")</f>
        <v>-2.6343519494204104E-3</v>
      </c>
      <c r="D232" s="4">
        <f t="shared" si="3"/>
        <v>-1.8957130780070063E-2</v>
      </c>
    </row>
    <row r="233" spans="1:4" x14ac:dyDescent="0.25">
      <c r="A233" s="4">
        <f>IFERROR(Merged_data[[#This Row],[BTCUSD_Close]]/Merged_data!D232-1,"")</f>
        <v>1.5541542689196497E-2</v>
      </c>
      <c r="B233" s="4">
        <f>IFERROR(Merged_data[[#This Row],[XAUUSD_Close]]/Merged_data!C232-1, "")</f>
        <v>8.2922952366095704E-3</v>
      </c>
      <c r="C233" s="4">
        <f>IFERROR(Merged_data[[#This Row],[AAPL_Close]]/Merged_data!B232-1,"")</f>
        <v>9.4646944884662076E-3</v>
      </c>
      <c r="D233" s="4">
        <f t="shared" si="3"/>
        <v>1.0818789247942639E-2</v>
      </c>
    </row>
    <row r="234" spans="1:4" x14ac:dyDescent="0.25">
      <c r="A234" s="4">
        <f>IFERROR(Merged_data[[#This Row],[BTCUSD_Close]]/Merged_data!D233-1,"")</f>
        <v>-5.1968066519125777E-4</v>
      </c>
      <c r="B234" s="4">
        <f>IFERROR(Merged_data[[#This Row],[XAUUSD_Close]]/Merged_data!C233-1, "")</f>
        <v>1.1167801372253816E-3</v>
      </c>
      <c r="C234" s="4">
        <f>IFERROR(Merged_data[[#This Row],[AAPL_Close]]/Merged_data!B233-1,"")</f>
        <v>5.1458723998081268E-3</v>
      </c>
      <c r="D234" s="4">
        <f t="shared" si="3"/>
        <v>1.8345695752752132E-3</v>
      </c>
    </row>
    <row r="235" spans="1:4" x14ac:dyDescent="0.25">
      <c r="A235" s="4">
        <f>IFERROR(Merged_data[[#This Row],[BTCUSD_Close]]/Merged_data!D234-1,"")</f>
        <v>4.464405776833491E-3</v>
      </c>
      <c r="B235" s="4">
        <f>IFERROR(Merged_data[[#This Row],[XAUUSD_Close]]/Merged_data!C234-1, "")</f>
        <v>5.6335955378625791E-3</v>
      </c>
      <c r="C235" s="4">
        <f>IFERROR(Merged_data[[#This Row],[AAPL_Close]]/Merged_data!B234-1,"")</f>
        <v>8.9808668488871035E-3</v>
      </c>
      <c r="D235" s="4">
        <f t="shared" si="3"/>
        <v>6.2870200028612103E-3</v>
      </c>
    </row>
    <row r="236" spans="1:4" x14ac:dyDescent="0.25">
      <c r="A236" s="4">
        <f>IFERROR(Merged_data[[#This Row],[BTCUSD_Close]]/Merged_data!D235-1,"")</f>
        <v>-3.4351656001499364E-2</v>
      </c>
      <c r="B236" s="4">
        <f>IFERROR(Merged_data[[#This Row],[XAUUSD_Close]]/Merged_data!C235-1, "")</f>
        <v>1.0460645990256534E-2</v>
      </c>
      <c r="C236" s="4">
        <f>IFERROR(Merged_data[[#This Row],[AAPL_Close]]/Merged_data!B235-1,"")</f>
        <v>-1.8059855521156409E-3</v>
      </c>
      <c r="D236" s="4">
        <f t="shared" si="3"/>
        <v>-6.6630340699818883E-3</v>
      </c>
    </row>
    <row r="237" spans="1:4" x14ac:dyDescent="0.25">
      <c r="A237" s="4">
        <f>IFERROR(Merged_data[[#This Row],[BTCUSD_Close]]/Merged_data!D236-1,"")</f>
        <v>2.7726945045194906E-2</v>
      </c>
      <c r="B237" s="4">
        <f>IFERROR(Merged_data[[#This Row],[XAUUSD_Close]]/Merged_data!C236-1, "")</f>
        <v>2.3395624146415939E-2</v>
      </c>
      <c r="C237" s="4">
        <f>IFERROR(Merged_data[[#This Row],[AAPL_Close]]/Merged_data!B236-1,"")</f>
        <v>-1.0424743689153027E-2</v>
      </c>
      <c r="D237" s="4">
        <f t="shared" si="3"/>
        <v>1.454891006537894E-2</v>
      </c>
    </row>
    <row r="238" spans="1:4" x14ac:dyDescent="0.25">
      <c r="A238" s="4">
        <f>IFERROR(Merged_data[[#This Row],[BTCUSD_Close]]/Merged_data!D237-1,"")</f>
        <v>7.518120829511421E-3</v>
      </c>
      <c r="B238" s="4">
        <f>IFERROR(Merged_data[[#This Row],[XAUUSD_Close]]/Merged_data!C237-1, "")</f>
        <v>7.4947815319299504E-3</v>
      </c>
      <c r="C238" s="4">
        <f>IFERROR(Merged_data[[#This Row],[AAPL_Close]]/Merged_data!B237-1,"")</f>
        <v>3.8089848511231095E-2</v>
      </c>
      <c r="D238" s="4">
        <f t="shared" si="3"/>
        <v>1.6680303414994734E-2</v>
      </c>
    </row>
    <row r="239" spans="1:4" x14ac:dyDescent="0.25">
      <c r="A239" s="4">
        <f>IFERROR(Merged_data[[#This Row],[BTCUSD_Close]]/Merged_data!D238-1,"")</f>
        <v>-1.3495903029437484E-2</v>
      </c>
      <c r="B239" s="4">
        <f>IFERROR(Merged_data[[#This Row],[XAUUSD_Close]]/Merged_data!C238-1, "")</f>
        <v>-3.8346951417362884E-3</v>
      </c>
      <c r="C239" s="4">
        <f>IFERROR(Merged_data[[#This Row],[AAPL_Close]]/Merged_data!B238-1,"")</f>
        <v>5.4933534616514734E-3</v>
      </c>
      <c r="D239" s="4">
        <f t="shared" si="3"/>
        <v>-3.9346429270303183E-3</v>
      </c>
    </row>
    <row r="240" spans="1:4" x14ac:dyDescent="0.25">
      <c r="A240" s="4">
        <f>IFERROR(Merged_data[[#This Row],[BTCUSD_Close]]/Merged_data!D239-1,"")</f>
        <v>1.0504695897649352E-2</v>
      </c>
      <c r="B240" s="4">
        <f>IFERROR(Merged_data[[#This Row],[XAUUSD_Close]]/Merged_data!C239-1, "")</f>
        <v>1.3742419179036292E-2</v>
      </c>
      <c r="C240" s="4">
        <f>IFERROR(Merged_data[[#This Row],[AAPL_Close]]/Merged_data!B239-1,"")</f>
        <v>-3.7534406539330156E-4</v>
      </c>
      <c r="D240" s="4">
        <f t="shared" si="3"/>
        <v>8.5357732212913325E-3</v>
      </c>
    </row>
    <row r="241" spans="1:4" x14ac:dyDescent="0.25">
      <c r="A241" s="4">
        <f>IFERROR(Merged_data[[#This Row],[BTCUSD_Close]]/Merged_data!D240-1,"")</f>
        <v>5.9543529453900401E-3</v>
      </c>
      <c r="B241" s="4">
        <f>IFERROR(Merged_data[[#This Row],[XAUUSD_Close]]/Merged_data!C240-1, "")</f>
        <v>1.1498921324121669E-2</v>
      </c>
      <c r="C241" s="4">
        <f>IFERROR(Merged_data[[#This Row],[AAPL_Close]]/Merged_data!B240-1,"")</f>
        <v>-7.5514205849221971E-3</v>
      </c>
      <c r="D241" s="4">
        <f t="shared" si="3"/>
        <v>4.1204482377890216E-3</v>
      </c>
    </row>
    <row r="242" spans="1:4" x14ac:dyDescent="0.25">
      <c r="A242" s="4">
        <f>IFERROR(Merged_data[[#This Row],[BTCUSD_Close]]/Merged_data!D241-1,"")</f>
        <v>-9.1323388044290965E-3</v>
      </c>
      <c r="B242" s="4">
        <f>IFERROR(Merged_data[[#This Row],[XAUUSD_Close]]/Merged_data!C241-1, "")</f>
        <v>-2.7530101594600564E-3</v>
      </c>
      <c r="C242" s="4">
        <f>IFERROR(Merged_data[[#This Row],[AAPL_Close]]/Merged_data!B241-1,"")</f>
        <v>-1.4839414831007258E-2</v>
      </c>
      <c r="D242" s="4">
        <f t="shared" si="3"/>
        <v>-8.2927301544149287E-3</v>
      </c>
    </row>
    <row r="243" spans="1:4" x14ac:dyDescent="0.25">
      <c r="A243" s="4">
        <f>IFERROR(Merged_data[[#This Row],[BTCUSD_Close]]/Merged_data!D242-1,"")</f>
        <v>2.2969404071073063E-2</v>
      </c>
      <c r="B243" s="4">
        <f>IFERROR(Merged_data[[#This Row],[XAUUSD_Close]]/Merged_data!C242-1, "")</f>
        <v>4.0526639474243176E-3</v>
      </c>
      <c r="C243" s="4">
        <f>IFERROR(Merged_data[[#This Row],[AAPL_Close]]/Merged_data!B242-1,"")</f>
        <v>-3.2259441007040812E-2</v>
      </c>
      <c r="D243" s="4">
        <f t="shared" si="3"/>
        <v>-1.1659455018205988E-3</v>
      </c>
    </row>
    <row r="244" spans="1:4" x14ac:dyDescent="0.25">
      <c r="A244" s="4">
        <f>IFERROR(Merged_data[[#This Row],[BTCUSD_Close]]/Merged_data!D243-1,"")</f>
        <v>5.7956251811133175E-3</v>
      </c>
      <c r="B244" s="4">
        <f>IFERROR(Merged_data[[#This Row],[XAUUSD_Close]]/Merged_data!C243-1, "")</f>
        <v>-1.8320627460890471E-3</v>
      </c>
      <c r="C244" s="4">
        <f>IFERROR(Merged_data[[#This Row],[AAPL_Close]]/Merged_data!B243-1,"")</f>
        <v>1.4286344195070466E-2</v>
      </c>
      <c r="D244" s="4">
        <f t="shared" si="3"/>
        <v>5.2917657144195161E-3</v>
      </c>
    </row>
    <row r="245" spans="1:4" x14ac:dyDescent="0.25">
      <c r="A245" s="4">
        <f>IFERROR(Merged_data[[#This Row],[BTCUSD_Close]]/Merged_data!D244-1,"")</f>
        <v>1.8098638891556496E-2</v>
      </c>
      <c r="B245" s="4">
        <f>IFERROR(Merged_data[[#This Row],[XAUUSD_Close]]/Merged_data!C244-1, "")</f>
        <v>2.7930385920884593E-3</v>
      </c>
      <c r="C245" s="4">
        <f>IFERROR(Merged_data[[#This Row],[AAPL_Close]]/Merged_data!B244-1,"")</f>
        <v>1.7562926574794524E-2</v>
      </c>
      <c r="D245" s="4">
        <f t="shared" si="3"/>
        <v>1.181568507674069E-2</v>
      </c>
    </row>
    <row r="246" spans="1:4" x14ac:dyDescent="0.25">
      <c r="A246" s="4">
        <f>IFERROR(Merged_data[[#This Row],[BTCUSD_Close]]/Merged_data!D245-1,"")</f>
        <v>-9.0042191198161925E-3</v>
      </c>
      <c r="B246" s="4">
        <f>IFERROR(Merged_data[[#This Row],[XAUUSD_Close]]/Merged_data!C245-1, "")</f>
        <v>9.6208068470728936E-3</v>
      </c>
      <c r="C246" s="4">
        <f>IFERROR(Merged_data[[#This Row],[AAPL_Close]]/Merged_data!B245-1,"")</f>
        <v>1.1235955056179803E-2</v>
      </c>
      <c r="D246" s="4">
        <f t="shared" si="3"/>
        <v>4.5178435197382408E-3</v>
      </c>
    </row>
    <row r="247" spans="1:4" x14ac:dyDescent="0.25">
      <c r="A247" s="4">
        <f>IFERROR(Merged_data[[#This Row],[BTCUSD_Close]]/Merged_data!D246-1,"")</f>
        <v>1.1119572177705539E-2</v>
      </c>
      <c r="B247" s="4">
        <f>IFERROR(Merged_data[[#This Row],[XAUUSD_Close]]/Merged_data!C246-1, "")</f>
        <v>2.8701540669349157E-3</v>
      </c>
      <c r="C247" s="4">
        <f>IFERROR(Merged_data[[#This Row],[AAPL_Close]]/Merged_data!B246-1,"")</f>
        <v>6.1258977608789067E-3</v>
      </c>
      <c r="D247" s="4">
        <f t="shared" si="3"/>
        <v>6.3217026083493E-3</v>
      </c>
    </row>
    <row r="248" spans="1:4" x14ac:dyDescent="0.25">
      <c r="A248" s="4">
        <f>IFERROR(Merged_data[[#This Row],[BTCUSD_Close]]/Merged_data!D247-1,"")</f>
        <v>-6.4272082295651067E-3</v>
      </c>
      <c r="B248" s="4">
        <f>IFERROR(Merged_data[[#This Row],[XAUUSD_Close]]/Merged_data!C247-1, "")</f>
        <v>-8.1725186019314666E-3</v>
      </c>
      <c r="C248" s="4">
        <f>IFERROR(Merged_data[[#This Row],[AAPL_Close]]/Merged_data!B247-1,"")</f>
        <v>3.5271887465881946E-3</v>
      </c>
      <c r="D248" s="4">
        <f t="shared" si="3"/>
        <v>-4.1390132856656599E-3</v>
      </c>
    </row>
    <row r="249" spans="1:4" x14ac:dyDescent="0.25">
      <c r="A249" s="4">
        <f>IFERROR(Merged_data[[#This Row],[BTCUSD_Close]]/Merged_data!D248-1,"")</f>
        <v>1.0861700661521478E-2</v>
      </c>
      <c r="B249" s="4">
        <f>IFERROR(Merged_data[[#This Row],[XAUUSD_Close]]/Merged_data!C248-1, "")</f>
        <v>-4.1465713934393245E-3</v>
      </c>
      <c r="C249" s="4">
        <f>IFERROR(Merged_data[[#This Row],[AAPL_Close]]/Merged_data!B248-1,"")</f>
        <v>-4.6445457968953274E-3</v>
      </c>
      <c r="D249" s="4">
        <f t="shared" si="3"/>
        <v>2.0651790201211564E-4</v>
      </c>
    </row>
    <row r="250" spans="1:4" x14ac:dyDescent="0.25">
      <c r="A250" s="4">
        <f>IFERROR(Merged_data[[#This Row],[BTCUSD_Close]]/Merged_data!D249-1,"")</f>
        <v>-1.8294605349489124E-2</v>
      </c>
      <c r="B250" s="4">
        <f>IFERROR(Merged_data[[#This Row],[XAUUSD_Close]]/Merged_data!C249-1, "")</f>
        <v>1.0967286097449014E-2</v>
      </c>
      <c r="C250" s="4">
        <f>IFERROR(Merged_data[[#This Row],[AAPL_Close]]/Merged_data!B249-1,"")</f>
        <v>3.2032957793845629E-2</v>
      </c>
      <c r="D250" s="4">
        <f t="shared" si="3"/>
        <v>8.5084201722865575E-3</v>
      </c>
    </row>
    <row r="251" spans="1:4" x14ac:dyDescent="0.25">
      <c r="A251" s="4">
        <f>IFERROR(Merged_data[[#This Row],[BTCUSD_Close]]/Merged_data!D250-1,"")</f>
        <v>-1.9312559673639429E-2</v>
      </c>
      <c r="B251" s="4">
        <f>IFERROR(Merged_data[[#This Row],[XAUUSD_Close]]/Merged_data!C250-1, "")</f>
        <v>1.6842428099754558E-2</v>
      </c>
      <c r="C251" s="4">
        <f>IFERROR(Merged_data[[#This Row],[AAPL_Close]]/Merged_data!B250-1,"")</f>
        <v>4.3095723014256571E-2</v>
      </c>
      <c r="D251" s="4">
        <f t="shared" si="3"/>
        <v>1.3871920242086966E-2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A834-0C33-470D-9481-B9E903AF12E2}">
  <dimension ref="A1:W251"/>
  <sheetViews>
    <sheetView topLeftCell="B1" zoomScale="80" zoomScaleNormal="80" workbookViewId="0">
      <selection activeCell="U21" sqref="U21"/>
    </sheetView>
  </sheetViews>
  <sheetFormatPr defaultRowHeight="15" x14ac:dyDescent="0.25"/>
  <cols>
    <col min="1" max="1" width="10.85546875" style="4" bestFit="1" customWidth="1"/>
    <col min="2" max="2" width="11.85546875" bestFit="1" customWidth="1"/>
    <col min="3" max="3" width="12.140625" style="4" bestFit="1" customWidth="1"/>
    <col min="4" max="4" width="15" style="4" customWidth="1"/>
    <col min="7" max="7" width="9.7109375" customWidth="1"/>
    <col min="18" max="18" width="11.85546875" bestFit="1" customWidth="1"/>
    <col min="19" max="19" width="11.85546875" customWidth="1"/>
    <col min="20" max="20" width="15.7109375" bestFit="1" customWidth="1"/>
    <col min="21" max="21" width="13.5703125" bestFit="1" customWidth="1"/>
    <col min="22" max="22" width="12" bestFit="1" customWidth="1"/>
    <col min="23" max="23" width="10.28515625" customWidth="1"/>
  </cols>
  <sheetData>
    <row r="1" spans="1:23" x14ac:dyDescent="0.25">
      <c r="A1" s="5" t="s">
        <v>74</v>
      </c>
      <c r="B1" s="3" t="s">
        <v>75</v>
      </c>
      <c r="C1" s="5" t="s">
        <v>2</v>
      </c>
      <c r="D1" s="5" t="s">
        <v>8</v>
      </c>
      <c r="E1" s="5" t="s">
        <v>43</v>
      </c>
      <c r="F1" s="5"/>
      <c r="G1" s="5"/>
      <c r="H1" s="5" t="s">
        <v>49</v>
      </c>
      <c r="I1" s="5"/>
      <c r="J1" s="5"/>
      <c r="K1" s="5"/>
      <c r="L1" s="5" t="s">
        <v>54</v>
      </c>
      <c r="M1" s="5"/>
      <c r="N1" s="5"/>
      <c r="O1" s="27" t="s">
        <v>55</v>
      </c>
      <c r="P1" s="27"/>
      <c r="Q1" s="27"/>
      <c r="R1" s="5" t="s">
        <v>57</v>
      </c>
      <c r="S1" s="5" t="s">
        <v>56</v>
      </c>
      <c r="T1" s="3" t="s">
        <v>7</v>
      </c>
      <c r="U1" s="3" t="s">
        <v>4</v>
      </c>
      <c r="V1" s="3" t="s">
        <v>5</v>
      </c>
      <c r="W1" s="3" t="s">
        <v>6</v>
      </c>
    </row>
    <row r="2" spans="1:23" x14ac:dyDescent="0.25">
      <c r="E2" s="9" t="s">
        <v>44</v>
      </c>
      <c r="F2" s="9" t="s">
        <v>45</v>
      </c>
      <c r="G2" s="9" t="s">
        <v>46</v>
      </c>
      <c r="H2" s="9" t="s">
        <v>44</v>
      </c>
      <c r="I2" s="9" t="s">
        <v>45</v>
      </c>
      <c r="J2" s="9" t="s">
        <v>46</v>
      </c>
      <c r="K2" s="9"/>
      <c r="L2" s="7" t="s">
        <v>4</v>
      </c>
      <c r="M2" s="7" t="s">
        <v>5</v>
      </c>
      <c r="N2" s="7" t="s">
        <v>6</v>
      </c>
      <c r="O2" s="7" t="s">
        <v>4</v>
      </c>
      <c r="P2" s="7" t="s">
        <v>5</v>
      </c>
      <c r="Q2" s="7" t="s">
        <v>6</v>
      </c>
      <c r="R2" s="7"/>
      <c r="S2" s="7"/>
      <c r="T2" s="7" t="s">
        <v>3</v>
      </c>
      <c r="U2" s="7">
        <v>0.3</v>
      </c>
      <c r="V2" s="7">
        <v>0.4</v>
      </c>
      <c r="W2" s="7">
        <v>0.3</v>
      </c>
    </row>
    <row r="3" spans="1:23" x14ac:dyDescent="0.25">
      <c r="A3" s="4">
        <f>IFERROR(Merged_data[[#This Row],[BTCUSD_Close]]/Merged_data!D2-1,"")</f>
        <v>1.0109456001464068E-2</v>
      </c>
      <c r="B3" s="4">
        <f>IFERROR(Merged_data[[#This Row],[XAUUSD_Close]]/Merged_data!C2-1, "")</f>
        <v>1.0880544179384444E-2</v>
      </c>
      <c r="C3" s="4">
        <f>IFERROR(Merged_data[[#This Row],[AAPL_Close]]/Merged_data!B2-1,"")</f>
        <v>3.9739260885149896E-3</v>
      </c>
      <c r="D3" s="4">
        <f>SUMPRODUCT(A3:C3,$U$2:$W$2)</f>
        <v>8.5772322987474961E-3</v>
      </c>
      <c r="E3">
        <f ca="1">_xlfn.NORM.S.INV(RAND())</f>
        <v>-2.3389599779790764</v>
      </c>
      <c r="F3">
        <f ca="1">_xlfn.NORM.S.INV(RAND())</f>
        <v>3.0686212165341058E-2</v>
      </c>
      <c r="G3">
        <f ca="1">_xlfn.NORM.S.INV(RAND())</f>
        <v>1.0131515418705996</v>
      </c>
      <c r="H3" cm="1">
        <f t="array" aca="1" ref="H3:J251" ca="1">TRANSPOSE(MMULT(U11:W13,TRANSPOSE(E3:G251)))</f>
        <v>-2.3389599779790764</v>
      </c>
      <c r="I3">
        <f ca="1"/>
        <v>-9.2159677810982166E-2</v>
      </c>
      <c r="J3">
        <f ca="1"/>
        <v>0.34236711511025186</v>
      </c>
      <c r="K3">
        <v>1</v>
      </c>
      <c r="L3">
        <f ca="1">$U$18*EXP(($U$16-(($U$17)^2/2))*K3/249+$U$17*H3)</f>
        <v>106046.18921377111</v>
      </c>
      <c r="M3">
        <f ca="1">$V$18*EXP(($V$16-(($V$17)^2/2))*K3/249+$V$17*I3)</f>
        <v>3776.0813639089815</v>
      </c>
      <c r="N3">
        <f ca="1">$W$18*EXP(($W$16-(($W$17)^2/2))*K3/249+$W$17*J3)</f>
        <v>257.33942557734537</v>
      </c>
      <c r="T3" t="s">
        <v>17</v>
      </c>
      <c r="U3" s="12">
        <v>30000</v>
      </c>
      <c r="V3" s="12">
        <v>40000</v>
      </c>
      <c r="W3" s="12">
        <v>30000</v>
      </c>
    </row>
    <row r="4" spans="1:23" x14ac:dyDescent="0.25">
      <c r="A4" s="4">
        <f>IFERROR(Merged_data[[#This Row],[BTCUSD_Close]]/Merged_data!D3-1,"")</f>
        <v>-9.3679229075234183E-3</v>
      </c>
      <c r="B4" s="4">
        <f>IFERROR(Merged_data[[#This Row],[XAUUSD_Close]]/Merged_data!C3-1, "")</f>
        <v>9.4085945629984735E-6</v>
      </c>
      <c r="C4" s="4">
        <f>IFERROR(Merged_data[[#This Row],[AAPL_Close]]/Merged_data!B3-1,"")</f>
        <v>-4.3989756293224547E-3</v>
      </c>
      <c r="D4" s="4">
        <f t="shared" ref="D4:D67" si="0">SUMPRODUCT(A4:C4,$U$2:$W$2)</f>
        <v>-4.1263061232285625E-3</v>
      </c>
      <c r="E4">
        <f t="shared" ref="E4:G67" ca="1" si="1">_xlfn.NORM.S.INV(RAND())</f>
        <v>1.4907920638191658</v>
      </c>
      <c r="F4">
        <f t="shared" ca="1" si="1"/>
        <v>-0.99025612530789076</v>
      </c>
      <c r="G4">
        <f t="shared" ca="1" si="1"/>
        <v>-0.39437199499232817</v>
      </c>
      <c r="H4">
        <f ca="1"/>
        <v>1.4907920638191658</v>
      </c>
      <c r="I4">
        <f ca="1"/>
        <v>-0.91061851643374814</v>
      </c>
      <c r="J4">
        <f ca="1"/>
        <v>2.7175123798542589E-2</v>
      </c>
      <c r="K4">
        <v>2</v>
      </c>
      <c r="L4">
        <f t="shared" ref="L4:L67" ca="1" si="2">$U$18*EXP(($U$16-(($U$17)^2/2))*K4/249+$U$17*H4)</f>
        <v>117611.9425246859</v>
      </c>
      <c r="M4">
        <f t="shared" ref="M4:M67" ca="1" si="3">$V$18*EXP(($V$16-(($V$17)^2/2))*K4/249+$V$17*I4)</f>
        <v>3742.4871041767651</v>
      </c>
      <c r="N4">
        <f t="shared" ref="N4:N67" ca="1" si="4">$W$18*EXP(($W$16-(($W$17)^2/2))*K4/249+$W$17*J4)</f>
        <v>255.7193855363727</v>
      </c>
      <c r="O4" s="4">
        <f ca="1">LN(L4/L3)</f>
        <v>0.10351583588761526</v>
      </c>
      <c r="P4" s="4">
        <f ca="1">LN(M4/M3)</f>
        <v>-8.9364041685359354E-3</v>
      </c>
      <c r="Q4" s="4">
        <f ca="1">LN(N4/N3)</f>
        <v>-6.3152425808435837E-3</v>
      </c>
      <c r="R4" s="4" cm="1">
        <f t="array" aca="1" ref="R4" ca="1">_xlfn._xlws.SORT(SUMPRODUCT($U$2:$W$2,O4:Q4))</f>
        <v>2.5585616324617127E-2</v>
      </c>
      <c r="S4" s="4" cm="1">
        <f t="array" aca="1" ref="S4:S251" ca="1">_xlfn._xlws.SORT(R4:R251)</f>
        <v>-4.7000270713076296E-2</v>
      </c>
    </row>
    <row r="5" spans="1:23" x14ac:dyDescent="0.25">
      <c r="A5" s="4">
        <f>IFERROR(Merged_data[[#This Row],[BTCUSD_Close]]/Merged_data!D4-1,"")</f>
        <v>2.5804386761515641E-2</v>
      </c>
      <c r="B5" s="4">
        <f>IFERROR(Merged_data[[#This Row],[XAUUSD_Close]]/Merged_data!C4-1, "")</f>
        <v>5.7504788929574335E-3</v>
      </c>
      <c r="C5" s="4">
        <f>IFERROR(Merged_data[[#This Row],[AAPL_Close]]/Merged_data!B4-1,"")</f>
        <v>5.0780748473699955E-3</v>
      </c>
      <c r="D5" s="4">
        <f t="shared" si="0"/>
        <v>1.1564930039848664E-2</v>
      </c>
      <c r="E5">
        <f t="shared" ca="1" si="1"/>
        <v>0.37168801538528995</v>
      </c>
      <c r="F5">
        <f t="shared" ca="1" si="1"/>
        <v>-0.55298899736921547</v>
      </c>
      <c r="G5">
        <f t="shared" ca="1" si="1"/>
        <v>0.62325452257313563</v>
      </c>
      <c r="H5">
        <f ca="1"/>
        <v>0.37168801538528995</v>
      </c>
      <c r="I5">
        <f ca="1"/>
        <v>-0.53271136342204495</v>
      </c>
      <c r="J5">
        <f ca="1"/>
        <v>0.70250181155746694</v>
      </c>
      <c r="K5">
        <v>3</v>
      </c>
      <c r="L5">
        <f t="shared" ca="1" si="2"/>
        <v>114131.07683132589</v>
      </c>
      <c r="M5">
        <f t="shared" ca="1" si="3"/>
        <v>3758.8424561608585</v>
      </c>
      <c r="N5">
        <f t="shared" ca="1" si="4"/>
        <v>259.33322778784805</v>
      </c>
      <c r="O5" s="4">
        <f t="shared" ref="O5:O68" ca="1" si="5">LN(L5/L4)</f>
        <v>-3.0042997738662019E-2</v>
      </c>
      <c r="P5" s="4">
        <f t="shared" ref="P5:P68" ca="1" si="6">LN(M5/M4)</f>
        <v>4.360661071999174E-3</v>
      </c>
      <c r="Q5" s="4">
        <f t="shared" ref="Q5:Q68" ca="1" si="7">LN(N5/N4)</f>
        <v>1.4033135503517957E-2</v>
      </c>
      <c r="R5" s="4" cm="1">
        <f t="array" aca="1" ref="R5" ca="1">_xlfn._xlws.SORT(SUMPRODUCT($U$2:$W$2,O5:Q5))</f>
        <v>-3.0586942417435477E-3</v>
      </c>
      <c r="S5" s="4">
        <f ca="1"/>
        <v>-3.9060131959918962E-2</v>
      </c>
      <c r="T5" s="3" t="s">
        <v>47</v>
      </c>
      <c r="U5" s="7" t="s">
        <v>4</v>
      </c>
      <c r="V5" s="7" t="s">
        <v>5</v>
      </c>
      <c r="W5" s="7" t="s">
        <v>6</v>
      </c>
    </row>
    <row r="6" spans="1:23" x14ac:dyDescent="0.25">
      <c r="A6" s="4">
        <f>IFERROR(Merged_data[[#This Row],[BTCUSD_Close]]/Merged_data!D5-1,"")</f>
        <v>1.0080858970950013E-2</v>
      </c>
      <c r="B6" s="4">
        <f>IFERROR(Merged_data[[#This Row],[XAUUSD_Close]]/Merged_data!C5-1, "")</f>
        <v>-7.633444966229308E-3</v>
      </c>
      <c r="C6" s="4">
        <f>IFERROR(Merged_data[[#This Row],[AAPL_Close]]/Merged_data!B5-1,"")</f>
        <v>1.1893225266494944E-3</v>
      </c>
      <c r="D6" s="4">
        <f t="shared" si="0"/>
        <v>3.2767646278812889E-4</v>
      </c>
      <c r="E6">
        <f t="shared" ca="1" si="1"/>
        <v>0.65106706300301964</v>
      </c>
      <c r="F6">
        <f t="shared" ca="1" si="1"/>
        <v>3.812221430464343E-2</v>
      </c>
      <c r="G6">
        <f t="shared" ca="1" si="1"/>
        <v>0.62330080979298264</v>
      </c>
      <c r="H6">
        <f ca="1"/>
        <v>0.65106706300301964</v>
      </c>
      <c r="I6">
        <f ca="1"/>
        <v>7.2252927999297237E-2</v>
      </c>
      <c r="J6">
        <f ca="1"/>
        <v>0.77607933887150204</v>
      </c>
      <c r="K6">
        <v>4</v>
      </c>
      <c r="L6">
        <f t="shared" ca="1" si="2"/>
        <v>115013.16452285998</v>
      </c>
      <c r="M6">
        <f t="shared" ca="1" si="3"/>
        <v>3784.8087255687965</v>
      </c>
      <c r="N6">
        <f t="shared" ca="1" si="4"/>
        <v>259.76701630701166</v>
      </c>
      <c r="O6" s="4">
        <f t="shared" ca="1" si="5"/>
        <v>7.6990112729512393E-3</v>
      </c>
      <c r="P6" s="4">
        <f t="shared" ca="1" si="6"/>
        <v>6.8842981561971607E-3</v>
      </c>
      <c r="Q6" s="4">
        <f t="shared" ca="1" si="7"/>
        <v>1.6713096365202243E-3</v>
      </c>
      <c r="R6" s="4" cm="1">
        <f t="array" aca="1" ref="R6" ca="1">_xlfn._xlws.SORT(SUMPRODUCT($U$2:$W$2,O6:Q6))</f>
        <v>5.5648155353203036E-3</v>
      </c>
      <c r="S6" s="4">
        <f ca="1"/>
        <v>-3.8167969094800372E-2</v>
      </c>
      <c r="T6" s="7" t="s">
        <v>4</v>
      </c>
      <c r="U6" s="21">
        <v>1</v>
      </c>
      <c r="V6" s="21">
        <f>U7</f>
        <v>5.2503491672766314E-2</v>
      </c>
      <c r="W6" s="21">
        <f>U8</f>
        <v>0.27058080699198822</v>
      </c>
    </row>
    <row r="7" spans="1:23" x14ac:dyDescent="0.25">
      <c r="A7" s="4">
        <f>IFERROR(Merged_data[[#This Row],[BTCUSD_Close]]/Merged_data!D6-1,"")</f>
        <v>-3.0938925559724773E-2</v>
      </c>
      <c r="B7" s="4">
        <f>IFERROR(Merged_data[[#This Row],[XAUUSD_Close]]/Merged_data!C6-1, "")</f>
        <v>-6.5289115966893352E-3</v>
      </c>
      <c r="C7" s="4">
        <f>IFERROR(Merged_data[[#This Row],[AAPL_Close]]/Merged_data!B6-1,"")</f>
        <v>2.2869461920894008E-2</v>
      </c>
      <c r="D7" s="4">
        <f t="shared" si="0"/>
        <v>-5.0324037303249641E-3</v>
      </c>
      <c r="E7">
        <f t="shared" ca="1" si="1"/>
        <v>-5.7332391367195923E-2</v>
      </c>
      <c r="F7">
        <f t="shared" ca="1" si="1"/>
        <v>1.0279994934976668</v>
      </c>
      <c r="G7">
        <f t="shared" ca="1" si="1"/>
        <v>-0.154220654378248</v>
      </c>
      <c r="H7">
        <f ca="1"/>
        <v>-5.7332391367195923E-2</v>
      </c>
      <c r="I7">
        <f ca="1"/>
        <v>1.0235714647003167</v>
      </c>
      <c r="J7">
        <f ca="1"/>
        <v>-0.16756526585468767</v>
      </c>
      <c r="K7">
        <v>5</v>
      </c>
      <c r="L7">
        <f t="shared" ca="1" si="2"/>
        <v>112853.17296548976</v>
      </c>
      <c r="M7">
        <f t="shared" ca="1" si="3"/>
        <v>3825.653181932204</v>
      </c>
      <c r="N7">
        <f t="shared" ca="1" si="4"/>
        <v>254.8205307912724</v>
      </c>
      <c r="O7" s="4">
        <f t="shared" ca="1" si="5"/>
        <v>-1.8958976391513959E-2</v>
      </c>
      <c r="P7" s="4">
        <f t="shared" ca="1" si="6"/>
        <v>1.0733868461625634E-2</v>
      </c>
      <c r="Q7" s="4">
        <f t="shared" ca="1" si="7"/>
        <v>-1.9225641603163583E-2</v>
      </c>
      <c r="R7" s="4" cm="1">
        <f t="array" aca="1" ref="R7" ca="1">_xlfn._xlws.SORT(SUMPRODUCT($U$2:$W$2,O7:Q7))</f>
        <v>-7.1618380137530085E-3</v>
      </c>
      <c r="S7" s="4">
        <f ca="1"/>
        <v>-3.6287153458050669E-2</v>
      </c>
      <c r="T7" s="7" t="s">
        <v>5</v>
      </c>
      <c r="U7" s="21">
        <v>5.2503491672766314E-2</v>
      </c>
      <c r="V7" s="21">
        <v>1</v>
      </c>
      <c r="W7" s="21">
        <f>V8</f>
        <v>1.0723509474504588E-2</v>
      </c>
    </row>
    <row r="8" spans="1:23" ht="15.75" thickBot="1" x14ac:dyDescent="0.3">
      <c r="A8" s="4">
        <f>IFERROR(Merged_data[[#This Row],[BTCUSD_Close]]/Merged_data!D7-1,"")</f>
        <v>-3.9779231077229915E-2</v>
      </c>
      <c r="B8" s="4">
        <f>IFERROR(Merged_data[[#This Row],[XAUUSD_Close]]/Merged_data!C7-1, "")</f>
        <v>1.0892936101733142E-2</v>
      </c>
      <c r="C8" s="4">
        <f>IFERROR(Merged_data[[#This Row],[AAPL_Close]]/Merged_data!B7-1,"")</f>
        <v>-2.9141289012766247E-2</v>
      </c>
      <c r="D8" s="4">
        <f t="shared" si="0"/>
        <v>-1.6318981586305591E-2</v>
      </c>
      <c r="E8">
        <f t="shared" ca="1" si="1"/>
        <v>0.44902921887606717</v>
      </c>
      <c r="F8">
        <f t="shared" ca="1" si="1"/>
        <v>2.1669158589629234</v>
      </c>
      <c r="G8">
        <f t="shared" ca="1" si="1"/>
        <v>6.8230096510084895E-2</v>
      </c>
      <c r="H8">
        <f ca="1"/>
        <v>0.44902921887606717</v>
      </c>
      <c r="I8">
        <f ca="1"/>
        <v>2.1875027215386948</v>
      </c>
      <c r="J8">
        <f ca="1"/>
        <v>0.17962554959214563</v>
      </c>
      <c r="K8">
        <v>6</v>
      </c>
      <c r="L8">
        <f t="shared" ca="1" si="2"/>
        <v>114424.17713121965</v>
      </c>
      <c r="M8">
        <f t="shared" ca="1" si="3"/>
        <v>3876.0871628362424</v>
      </c>
      <c r="N8">
        <f t="shared" ca="1" si="4"/>
        <v>256.68552209659913</v>
      </c>
      <c r="O8" s="4">
        <f t="shared" ca="1" si="5"/>
        <v>1.3824775644561431E-2</v>
      </c>
      <c r="P8" s="4">
        <f t="shared" ca="1" si="6"/>
        <v>1.3096962389739904E-2</v>
      </c>
      <c r="Q8" s="4">
        <f t="shared" ca="1" si="7"/>
        <v>7.2921896395661042E-3</v>
      </c>
      <c r="R8" s="4" cm="1">
        <f t="array" aca="1" ref="R8" ca="1">_xlfn._xlws.SORT(SUMPRODUCT($U$2:$W$2,O8:Q8))</f>
        <v>1.1573874541134222E-2</v>
      </c>
      <c r="S8" s="4">
        <f ca="1"/>
        <v>-3.5231960389404869E-2</v>
      </c>
      <c r="T8" s="7" t="s">
        <v>6</v>
      </c>
      <c r="U8" s="22">
        <v>0.27058080699198822</v>
      </c>
      <c r="V8" s="22">
        <v>1.0723509474504588E-2</v>
      </c>
      <c r="W8" s="22">
        <v>1</v>
      </c>
    </row>
    <row r="9" spans="1:23" x14ac:dyDescent="0.25">
      <c r="A9" s="4">
        <f>IFERROR(Merged_data[[#This Row],[BTCUSD_Close]]/Merged_data!D8-1,"")</f>
        <v>-5.5173000224028046E-3</v>
      </c>
      <c r="B9" s="4">
        <f>IFERROR(Merged_data[[#This Row],[XAUUSD_Close]]/Merged_data!C8-1, "")</f>
        <v>-1.7364793959679936E-3</v>
      </c>
      <c r="C9" s="4">
        <f>IFERROR(Merged_data[[#This Row],[AAPL_Close]]/Merged_data!B8-1,"")</f>
        <v>2.5209004355088993E-3</v>
      </c>
      <c r="D9" s="4">
        <f t="shared" si="0"/>
        <v>-1.5935116344553692E-3</v>
      </c>
      <c r="E9">
        <f t="shared" ca="1" si="1"/>
        <v>1.9840582345372879</v>
      </c>
      <c r="F9">
        <f t="shared" ca="1" si="1"/>
        <v>1.0844234396197274</v>
      </c>
      <c r="G9">
        <f t="shared" ca="1" si="1"/>
        <v>-0.55169774344681566</v>
      </c>
      <c r="H9">
        <f ca="1"/>
        <v>1.9840582345372879</v>
      </c>
      <c r="I9">
        <f ca="1"/>
        <v>1.1870977232868529</v>
      </c>
      <c r="J9">
        <f ca="1"/>
        <v>1.9514692046718185E-3</v>
      </c>
      <c r="K9">
        <v>7</v>
      </c>
      <c r="L9">
        <f t="shared" ca="1" si="2"/>
        <v>119282.9808878464</v>
      </c>
      <c r="M9">
        <f t="shared" ca="1" si="3"/>
        <v>3833.8423637105229</v>
      </c>
      <c r="N9">
        <f t="shared" ca="1" si="4"/>
        <v>255.79120220092369</v>
      </c>
      <c r="O9" s="4">
        <f t="shared" ca="1" si="5"/>
        <v>4.1586265643868879E-2</v>
      </c>
      <c r="P9" s="4">
        <f t="shared" ca="1" si="6"/>
        <v>-1.0958653189128071E-2</v>
      </c>
      <c r="Q9" s="4">
        <f t="shared" ca="1" si="7"/>
        <v>-3.4901909144950888E-3</v>
      </c>
      <c r="R9" s="4" cm="1">
        <f t="array" aca="1" ref="R9" ca="1">_xlfn._xlws.SORT(SUMPRODUCT($U$2:$W$2,O9:Q9))</f>
        <v>7.0453611431609067E-3</v>
      </c>
      <c r="S9" s="4">
        <f ca="1"/>
        <v>-3.2841943693852765E-2</v>
      </c>
    </row>
    <row r="10" spans="1:23" x14ac:dyDescent="0.25">
      <c r="A10" s="4">
        <f>IFERROR(Merged_data[[#This Row],[BTCUSD_Close]]/Merged_data!D9-1,"")</f>
        <v>-2.6144564643659773E-4</v>
      </c>
      <c r="B10" s="4">
        <f>IFERROR(Merged_data[[#This Row],[XAUUSD_Close]]/Merged_data!C9-1, "")</f>
        <v>-9.7788108213825442E-4</v>
      </c>
      <c r="C10" s="4">
        <f>IFERROR(Merged_data[[#This Row],[AAPL_Close]]/Merged_data!B9-1,"")</f>
        <v>-4.8965450190470161E-3</v>
      </c>
      <c r="D10" s="4">
        <f t="shared" si="0"/>
        <v>-1.9385496325003857E-3</v>
      </c>
      <c r="E10">
        <f t="shared" ca="1" si="1"/>
        <v>0.73773875004865375</v>
      </c>
      <c r="F10">
        <f t="shared" ca="1" si="1"/>
        <v>-0.63667067522239063</v>
      </c>
      <c r="G10">
        <f t="shared" ca="1" si="1"/>
        <v>1.5892701699038132</v>
      </c>
      <c r="H10">
        <f ca="1"/>
        <v>0.73773875004865375</v>
      </c>
      <c r="I10">
        <f ca="1"/>
        <v>-0.59705868082708347</v>
      </c>
      <c r="J10">
        <f ca="1"/>
        <v>1.7318144944426568</v>
      </c>
      <c r="K10">
        <v>8</v>
      </c>
      <c r="L10">
        <f t="shared" ca="1" si="2"/>
        <v>115355.93044228348</v>
      </c>
      <c r="M10">
        <f t="shared" ca="1" si="3"/>
        <v>3759.1686676191321</v>
      </c>
      <c r="N10">
        <f t="shared" ca="1" si="4"/>
        <v>265.08701577562977</v>
      </c>
      <c r="O10" s="4">
        <f t="shared" ca="1" si="5"/>
        <v>-3.3476264931916459E-2</v>
      </c>
      <c r="P10" s="4">
        <f t="shared" ca="1" si="6"/>
        <v>-1.9669694500049441E-2</v>
      </c>
      <c r="Q10" s="4">
        <f t="shared" ca="1" si="7"/>
        <v>3.569663822398704E-2</v>
      </c>
      <c r="R10" s="4" cm="1">
        <f t="array" aca="1" ref="R10" ca="1">_xlfn._xlws.SORT(SUMPRODUCT($U$2:$W$2,O10:Q10))</f>
        <v>-7.2017658123986038E-3</v>
      </c>
      <c r="S10" s="4">
        <f ca="1"/>
        <v>-3.245289238881182E-2</v>
      </c>
      <c r="T10" s="3" t="s">
        <v>48</v>
      </c>
      <c r="U10" s="7" t="s">
        <v>4</v>
      </c>
      <c r="V10" s="7" t="s">
        <v>5</v>
      </c>
      <c r="W10" s="7" t="s">
        <v>6</v>
      </c>
    </row>
    <row r="11" spans="1:23" x14ac:dyDescent="0.25">
      <c r="A11" s="4">
        <f>IFERROR(Merged_data[[#This Row],[BTCUSD_Close]]/Merged_data!D10-1,"")</f>
        <v>2.5393175635445964E-2</v>
      </c>
      <c r="B11" s="4">
        <f>IFERROR(Merged_data[[#This Row],[XAUUSD_Close]]/Merged_data!C10-1, "")</f>
        <v>-1.7204964968884351E-3</v>
      </c>
      <c r="C11" s="4">
        <f>IFERROR(Merged_data[[#This Row],[AAPL_Close]]/Merged_data!B10-1,"")</f>
        <v>5.0094593514349306E-3</v>
      </c>
      <c r="D11" s="4">
        <f t="shared" si="0"/>
        <v>8.4325918973088936E-3</v>
      </c>
      <c r="E11">
        <f t="shared" ca="1" si="1"/>
        <v>2.141231139015046</v>
      </c>
      <c r="F11">
        <f t="shared" ca="1" si="1"/>
        <v>-1.312656724652121</v>
      </c>
      <c r="G11">
        <f t="shared" ca="1" si="1"/>
        <v>-0.8095352772710499</v>
      </c>
      <c r="H11">
        <f ca="1"/>
        <v>2.141231139015046</v>
      </c>
      <c r="I11">
        <f ca="1"/>
        <v>-1.1984241191212099</v>
      </c>
      <c r="J11">
        <f ca="1"/>
        <v>-0.19537803151241362</v>
      </c>
      <c r="K11">
        <v>9</v>
      </c>
      <c r="L11">
        <f t="shared" ca="1" si="2"/>
        <v>119828.16699041019</v>
      </c>
      <c r="M11">
        <f t="shared" ca="1" si="3"/>
        <v>3734.7255093272179</v>
      </c>
      <c r="N11">
        <f t="shared" ca="1" si="4"/>
        <v>254.83781295292351</v>
      </c>
      <c r="O11" s="4">
        <f t="shared" ca="1" si="5"/>
        <v>3.8036378938702757E-2</v>
      </c>
      <c r="P11" s="4">
        <f t="shared" ca="1" si="6"/>
        <v>-6.5235095128496363E-3</v>
      </c>
      <c r="Q11" s="4">
        <f t="shared" ca="1" si="7"/>
        <v>-3.943081833343115E-2</v>
      </c>
      <c r="R11" s="4">
        <f ca="1">(SUMPRODUCT($U$2:$W$2,O11:Q11))</f>
        <v>-3.0277356235583735E-3</v>
      </c>
      <c r="S11" s="4">
        <f ca="1"/>
        <v>-3.0536822154602693E-2</v>
      </c>
      <c r="T11" s="7" t="s">
        <v>4</v>
      </c>
      <c r="U11">
        <f>SQRT(U6)</f>
        <v>1</v>
      </c>
      <c r="V11">
        <v>0</v>
      </c>
      <c r="W11">
        <v>0</v>
      </c>
    </row>
    <row r="12" spans="1:23" x14ac:dyDescent="0.25">
      <c r="A12" s="4">
        <f>IFERROR(Merged_data[[#This Row],[BTCUSD_Close]]/Merged_data!D11-1,"")</f>
        <v>1.62245744156988E-2</v>
      </c>
      <c r="B12" s="4">
        <f>IFERROR(Merged_data[[#This Row],[XAUUSD_Close]]/Merged_data!C11-1, "")</f>
        <v>-3.3865833974445758E-3</v>
      </c>
      <c r="C12" s="4">
        <f>IFERROR(Merged_data[[#This Row],[AAPL_Close]]/Merged_data!B11-1,"")</f>
        <v>-2.2531837986407455E-2</v>
      </c>
      <c r="D12" s="4">
        <f t="shared" si="0"/>
        <v>-3.2468124301904258E-3</v>
      </c>
      <c r="E12">
        <f t="shared" ca="1" si="1"/>
        <v>-0.98713719095358354</v>
      </c>
      <c r="F12">
        <f t="shared" ca="1" si="1"/>
        <v>-0.88743162398229858</v>
      </c>
      <c r="G12">
        <f t="shared" ca="1" si="1"/>
        <v>8.1110800980918288E-2</v>
      </c>
      <c r="H12">
        <f ca="1"/>
        <v>-0.98713719095358354</v>
      </c>
      <c r="I12">
        <f ca="1"/>
        <v>-0.93803577477182909</v>
      </c>
      <c r="J12">
        <f ca="1"/>
        <v>-0.18592061465310539</v>
      </c>
      <c r="K12">
        <v>10</v>
      </c>
      <c r="L12">
        <f t="shared" ca="1" si="2"/>
        <v>110144.16689653782</v>
      </c>
      <c r="M12">
        <f t="shared" ca="1" si="3"/>
        <v>3746.150641721707</v>
      </c>
      <c r="N12">
        <f t="shared" ca="1" si="4"/>
        <v>254.92806198205741</v>
      </c>
      <c r="O12" s="4">
        <f t="shared" ca="1" si="5"/>
        <v>-8.4268658981548283E-2</v>
      </c>
      <c r="P12" s="4">
        <f t="shared" ca="1" si="6"/>
        <v>3.0544928285856821E-3</v>
      </c>
      <c r="Q12" s="4">
        <f t="shared" ca="1" si="7"/>
        <v>3.5408031221522042E-4</v>
      </c>
      <c r="R12" s="4" cm="1">
        <f t="array" aca="1" ref="R12" ca="1">_xlfn._xlws.SORT(SUMPRODUCT($U$2:$W$2,O12:Q12))</f>
        <v>-2.3952576469365643E-2</v>
      </c>
      <c r="S12" s="4">
        <f ca="1"/>
        <v>-3.0515866511443442E-2</v>
      </c>
      <c r="T12" s="7" t="s">
        <v>5</v>
      </c>
      <c r="U12">
        <f>U7/U11</f>
        <v>5.2503491672766314E-2</v>
      </c>
      <c r="V12">
        <f>SQRT(V7-U12^2)</f>
        <v>0.99862074050270344</v>
      </c>
      <c r="W12">
        <v>0</v>
      </c>
    </row>
    <row r="13" spans="1:23" x14ac:dyDescent="0.25">
      <c r="A13" s="4">
        <f>IFERROR(Merged_data[[#This Row],[BTCUSD_Close]]/Merged_data!D12-1,"")</f>
        <v>-1.5056380533878699E-2</v>
      </c>
      <c r="B13" s="4">
        <f>IFERROR(Merged_data[[#This Row],[XAUUSD_Close]]/Merged_data!C12-1, "")</f>
        <v>-7.8349087661674366E-3</v>
      </c>
      <c r="C13" s="4">
        <f>IFERROR(Merged_data[[#This Row],[AAPL_Close]]/Merged_data!B12-1,"")</f>
        <v>1.8403909531064189E-2</v>
      </c>
      <c r="D13" s="4">
        <f t="shared" si="0"/>
        <v>-2.1297048073113277E-3</v>
      </c>
      <c r="E13">
        <f t="shared" ca="1" si="1"/>
        <v>1.259551912024673</v>
      </c>
      <c r="F13">
        <f t="shared" ca="1" si="1"/>
        <v>0.81866785965690547</v>
      </c>
      <c r="G13">
        <f t="shared" ca="1" si="1"/>
        <v>-0.54804380578679668</v>
      </c>
      <c r="H13">
        <f ca="1"/>
        <v>1.259551912024673</v>
      </c>
      <c r="I13">
        <f ca="1"/>
        <v>0.88366957756074649</v>
      </c>
      <c r="J13">
        <f ca="1"/>
        <v>-0.18964153761978925</v>
      </c>
      <c r="K13">
        <v>11</v>
      </c>
      <c r="L13">
        <f t="shared" ca="1" si="2"/>
        <v>117047.8160256252</v>
      </c>
      <c r="M13">
        <f t="shared" ca="1" si="3"/>
        <v>3823.3868519979383</v>
      </c>
      <c r="N13">
        <f t="shared" ca="1" si="4"/>
        <v>254.94931256036125</v>
      </c>
      <c r="O13" s="4">
        <f t="shared" ca="1" si="5"/>
        <v>6.0792419443338214E-2</v>
      </c>
      <c r="P13" s="4">
        <f t="shared" ca="1" si="6"/>
        <v>2.0407823048166827E-2</v>
      </c>
      <c r="Q13" s="4">
        <f t="shared" ca="1" si="7"/>
        <v>8.335564344351817E-5</v>
      </c>
      <c r="R13" s="4" cm="1">
        <f t="array" aca="1" ref="R13" ca="1">_xlfn._xlws.SORT(SUMPRODUCT($U$2:$W$2,O13:Q13))</f>
        <v>2.642586174530125E-2</v>
      </c>
      <c r="S13" s="4">
        <f ca="1"/>
        <v>-3.0065558260277223E-2</v>
      </c>
      <c r="T13" s="7" t="s">
        <v>6</v>
      </c>
      <c r="U13">
        <f>U8/U11</f>
        <v>0.27058080699198822</v>
      </c>
      <c r="V13">
        <f>((W7-U13*U12)/V12)</f>
        <v>-3.487738168202231E-3</v>
      </c>
      <c r="W13">
        <f>SQRT(W8-U13^2-V13^2)</f>
        <v>0.96269094862787319</v>
      </c>
    </row>
    <row r="14" spans="1:23" x14ac:dyDescent="0.25">
      <c r="A14" s="4">
        <f>IFERROR(Merged_data[[#This Row],[BTCUSD_Close]]/Merged_data!D13-1,"")</f>
        <v>-2.4845636228732482E-2</v>
      </c>
      <c r="B14" s="4">
        <f>IFERROR(Merged_data[[#This Row],[XAUUSD_Close]]/Merged_data!C13-1, "")</f>
        <v>-5.3891085087273138E-3</v>
      </c>
      <c r="C14" s="4">
        <f>IFERROR(Merged_data[[#This Row],[AAPL_Close]]/Merged_data!B13-1,"")</f>
        <v>1.6699663520867825E-2</v>
      </c>
      <c r="D14" s="4">
        <f t="shared" si="0"/>
        <v>-4.5994352158503227E-3</v>
      </c>
      <c r="E14">
        <f t="shared" ca="1" si="1"/>
        <v>0.71243600912323368</v>
      </c>
      <c r="F14">
        <f t="shared" ca="1" si="1"/>
        <v>1.003956502306283E-2</v>
      </c>
      <c r="G14">
        <f t="shared" ca="1" si="1"/>
        <v>-1.8213223148398949</v>
      </c>
      <c r="H14">
        <f ca="1"/>
        <v>0.71243600912323368</v>
      </c>
      <c r="I14">
        <f ca="1"/>
        <v>4.743109593003661E-2</v>
      </c>
      <c r="J14">
        <f ca="1"/>
        <v>-1.5606340121257394</v>
      </c>
      <c r="K14">
        <v>12</v>
      </c>
      <c r="L14">
        <f t="shared" ca="1" si="2"/>
        <v>115350.60738990322</v>
      </c>
      <c r="M14">
        <f t="shared" ca="1" si="3"/>
        <v>3788.6229807161312</v>
      </c>
      <c r="N14">
        <f t="shared" ca="1" si="4"/>
        <v>247.90857680518766</v>
      </c>
      <c r="O14" s="4">
        <f t="shared" ca="1" si="5"/>
        <v>-1.4606285057492402E-2</v>
      </c>
      <c r="P14" s="4">
        <f t="shared" ca="1" si="6"/>
        <v>-9.1340168344617636E-3</v>
      </c>
      <c r="Q14" s="4">
        <f t="shared" ca="1" si="7"/>
        <v>-2.8004714841826848E-2</v>
      </c>
      <c r="R14" s="4" cm="1">
        <f t="array" aca="1" ref="R14" ca="1">_xlfn._xlws.SORT(SUMPRODUCT($U$2:$W$2,O14:Q14))</f>
        <v>-1.643690670358048E-2</v>
      </c>
      <c r="S14" s="4">
        <f ca="1"/>
        <v>-2.7929322604827101E-2</v>
      </c>
    </row>
    <row r="15" spans="1:23" x14ac:dyDescent="0.25">
      <c r="A15" s="4">
        <f>IFERROR(Merged_data[[#This Row],[BTCUSD_Close]]/Merged_data!D14-1,"")</f>
        <v>-1.1976815462055646E-2</v>
      </c>
      <c r="B15" s="4">
        <f>IFERROR(Merged_data[[#This Row],[XAUUSD_Close]]/Merged_data!C14-1, "")</f>
        <v>8.5626911314986565E-3</v>
      </c>
      <c r="C15" s="4">
        <f>IFERROR(Merged_data[[#This Row],[AAPL_Close]]/Merged_data!B14-1,"")</f>
        <v>-2.1786967987564854E-3</v>
      </c>
      <c r="D15" s="4">
        <f t="shared" si="0"/>
        <v>-8.215772256441764E-4</v>
      </c>
      <c r="E15">
        <f t="shared" ca="1" si="1"/>
        <v>1.2355898904532638</v>
      </c>
      <c r="F15">
        <f t="shared" ca="1" si="1"/>
        <v>-0.77159179538860845</v>
      </c>
      <c r="G15">
        <f t="shared" ca="1" si="1"/>
        <v>-0.16271861076663605</v>
      </c>
      <c r="H15">
        <f ca="1"/>
        <v>1.2355898904532638</v>
      </c>
      <c r="I15">
        <f ca="1"/>
        <v>-0.70565478655241543</v>
      </c>
      <c r="J15">
        <f ca="1"/>
        <v>0.18037028606669248</v>
      </c>
      <c r="K15">
        <v>13</v>
      </c>
      <c r="L15">
        <f t="shared" ca="1" si="2"/>
        <v>117009.39288605045</v>
      </c>
      <c r="M15">
        <f t="shared" ca="1" si="3"/>
        <v>3757.64642279801</v>
      </c>
      <c r="N15">
        <f t="shared" ca="1" si="4"/>
        <v>256.97673394464846</v>
      </c>
      <c r="O15" s="4">
        <f t="shared" ca="1" si="5"/>
        <v>1.4277962421342263E-2</v>
      </c>
      <c r="P15" s="4">
        <f t="shared" ca="1" si="6"/>
        <v>-8.2098134188466985E-3</v>
      </c>
      <c r="Q15" s="4">
        <f t="shared" ca="1" si="7"/>
        <v>3.5925515113649477E-2</v>
      </c>
      <c r="R15" s="4" cm="1">
        <f t="array" aca="1" ref="R15" ca="1">_xlfn._xlws.SORT(SUMPRODUCT($U$2:$W$2,O15:Q15))</f>
        <v>1.1777117892958841E-2</v>
      </c>
      <c r="S15" s="4">
        <f ca="1"/>
        <v>-2.7478714755378449E-2</v>
      </c>
      <c r="T15" s="3" t="s">
        <v>50</v>
      </c>
      <c r="U15" s="7" t="s">
        <v>4</v>
      </c>
      <c r="V15" s="7" t="s">
        <v>5</v>
      </c>
      <c r="W15" s="7" t="s">
        <v>6</v>
      </c>
    </row>
    <row r="16" spans="1:23" x14ac:dyDescent="0.25">
      <c r="A16" s="4">
        <f>IFERROR(Merged_data[[#This Row],[BTCUSD_Close]]/Merged_data!D15-1,"")</f>
        <v>4.8243491162151653E-2</v>
      </c>
      <c r="B16" s="4">
        <f>IFERROR(Merged_data[[#This Row],[XAUUSD_Close]]/Merged_data!C15-1, "")</f>
        <v>9.9005571914962953E-3</v>
      </c>
      <c r="C16" s="4">
        <f>IFERROR(Merged_data[[#This Row],[AAPL_Close]]/Merged_data!B15-1,"")</f>
        <v>-6.5066050573867606E-3</v>
      </c>
      <c r="D16" s="4">
        <f t="shared" si="0"/>
        <v>1.6481288708027984E-2</v>
      </c>
      <c r="E16">
        <f t="shared" ca="1" si="1"/>
        <v>-1.0431796671202618</v>
      </c>
      <c r="F16">
        <f t="shared" ca="1" si="1"/>
        <v>0.4347874365382301</v>
      </c>
      <c r="G16">
        <f t="shared" ca="1" si="1"/>
        <v>0.12416596367612479</v>
      </c>
      <c r="H16">
        <f ca="1"/>
        <v>-1.0431796671202618</v>
      </c>
      <c r="I16">
        <f ca="1"/>
        <v>0.37941717687123172</v>
      </c>
      <c r="J16">
        <f ca="1"/>
        <v>-0.16424737154584068</v>
      </c>
      <c r="K16">
        <v>14</v>
      </c>
      <c r="L16">
        <f t="shared" ca="1" si="2"/>
        <v>110047.75101892919</v>
      </c>
      <c r="M16">
        <f t="shared" ca="1" si="3"/>
        <v>3803.8483849598956</v>
      </c>
      <c r="N16">
        <f t="shared" ca="1" si="4"/>
        <v>255.20466033742994</v>
      </c>
      <c r="O16" s="4">
        <f t="shared" ca="1" si="5"/>
        <v>-6.1339840882478291E-2</v>
      </c>
      <c r="P16" s="4">
        <f t="shared" ca="1" si="6"/>
        <v>1.2220477119604962E-2</v>
      </c>
      <c r="Q16" s="4">
        <f t="shared" ca="1" si="7"/>
        <v>-6.9197385847305582E-3</v>
      </c>
      <c r="R16" s="4" cm="1">
        <f t="array" aca="1" ref="R16" ca="1">_xlfn._xlws.SORT(SUMPRODUCT($U$2:$W$2,O16:Q16))</f>
        <v>-1.5589682992320669E-2</v>
      </c>
      <c r="S16" s="4">
        <f ca="1"/>
        <v>-2.7170632500329448E-2</v>
      </c>
      <c r="T16" s="7" t="s">
        <v>52</v>
      </c>
      <c r="U16" s="2">
        <v>0.04</v>
      </c>
      <c r="V16" s="2">
        <f>U16</f>
        <v>0.04</v>
      </c>
      <c r="W16" s="2">
        <f>V16</f>
        <v>0.04</v>
      </c>
    </row>
    <row r="17" spans="1:23" x14ac:dyDescent="0.25">
      <c r="A17" s="4">
        <f>IFERROR(Merged_data[[#This Row],[BTCUSD_Close]]/Merged_data!D16-1,"")</f>
        <v>4.371606376125392E-2</v>
      </c>
      <c r="B17" s="4">
        <f>IFERROR(Merged_data[[#This Row],[XAUUSD_Close]]/Merged_data!C16-1, "")</f>
        <v>-2.8518237554095993E-3</v>
      </c>
      <c r="C17" s="4">
        <f>IFERROR(Merged_data[[#This Row],[AAPL_Close]]/Merged_data!B16-1,"")</f>
        <v>1.6480951332305649E-2</v>
      </c>
      <c r="D17" s="4">
        <f t="shared" si="0"/>
        <v>1.6918375025904028E-2</v>
      </c>
      <c r="E17">
        <f t="shared" ca="1" si="1"/>
        <v>-0.37696513459072289</v>
      </c>
      <c r="F17">
        <f t="shared" ca="1" si="1"/>
        <v>-0.97171493878320736</v>
      </c>
      <c r="G17">
        <f t="shared" ca="1" si="1"/>
        <v>1.1953909556510569</v>
      </c>
      <c r="H17">
        <f ca="1"/>
        <v>-0.37696513459072289</v>
      </c>
      <c r="I17">
        <f ca="1"/>
        <v>-0.99016667753013299</v>
      </c>
      <c r="J17">
        <f ca="1"/>
        <v>1.0521816100321011</v>
      </c>
      <c r="K17">
        <v>15</v>
      </c>
      <c r="L17">
        <f t="shared" ca="1" si="2"/>
        <v>112062.10529659252</v>
      </c>
      <c r="M17">
        <f t="shared" ca="1" si="3"/>
        <v>3746.9844823842386</v>
      </c>
      <c r="N17">
        <f t="shared" ca="1" si="4"/>
        <v>261.70420992542142</v>
      </c>
      <c r="O17" s="4">
        <f t="shared" ca="1" si="5"/>
        <v>1.8138857416800939E-2</v>
      </c>
      <c r="P17" s="4">
        <f t="shared" ca="1" si="6"/>
        <v>-1.5061908689511939E-2</v>
      </c>
      <c r="Q17" s="4">
        <f t="shared" ca="1" si="7"/>
        <v>2.5149083430189657E-2</v>
      </c>
      <c r="R17" s="4" cm="1">
        <f t="array" aca="1" ref="R17" ca="1">_xlfn._xlws.SORT(SUMPRODUCT($U$2:$W$2,O17:Q17))</f>
        <v>6.961618778292402E-3</v>
      </c>
      <c r="S17" s="4">
        <f ca="1"/>
        <v>-2.6908549018965916E-2</v>
      </c>
      <c r="T17" s="7" t="s">
        <v>51</v>
      </c>
      <c r="U17">
        <f>_xlfn.STDEV.S(A3:A251)</f>
        <v>2.6987819243701791E-2</v>
      </c>
      <c r="V17">
        <f>_xlfn.STDEV.S(B3:B251)</f>
        <v>1.1114546329061649E-2</v>
      </c>
      <c r="W17">
        <f>_xlfn.STDEV.S(C3:C251)</f>
        <v>2.0543154323403444E-2</v>
      </c>
    </row>
    <row r="18" spans="1:23" x14ac:dyDescent="0.25">
      <c r="A18" s="4">
        <f>IFERROR(Merged_data[[#This Row],[BTCUSD_Close]]/Merged_data!D17-1,"")</f>
        <v>9.7844710289354264E-3</v>
      </c>
      <c r="B18" s="4">
        <f>IFERROR(Merged_data[[#This Row],[XAUUSD_Close]]/Merged_data!C17-1, "")</f>
        <v>5.374496907823767E-3</v>
      </c>
      <c r="C18" s="4">
        <f>IFERROR(Merged_data[[#This Row],[AAPL_Close]]/Merged_data!B17-1,"")</f>
        <v>1.1022912405975971E-2</v>
      </c>
      <c r="D18" s="4">
        <f t="shared" si="0"/>
        <v>8.3920137936029249E-3</v>
      </c>
      <c r="E18">
        <f t="shared" ca="1" si="1"/>
        <v>-1.6360186143585764</v>
      </c>
      <c r="F18">
        <f t="shared" ca="1" si="1"/>
        <v>0.76811845328521844</v>
      </c>
      <c r="G18">
        <f t="shared" ca="1" si="1"/>
        <v>0.58442379618205798</v>
      </c>
      <c r="H18">
        <f ca="1"/>
        <v>-1.6360186143585764</v>
      </c>
      <c r="I18">
        <f ca="1"/>
        <v>0.68116232891800987</v>
      </c>
      <c r="J18">
        <f ca="1"/>
        <v>0.1172652657729269</v>
      </c>
      <c r="K18">
        <v>16</v>
      </c>
      <c r="L18">
        <f t="shared" ca="1" si="2"/>
        <v>108335.54420421753</v>
      </c>
      <c r="M18">
        <f t="shared" ca="1" si="3"/>
        <v>3817.8515259850769</v>
      </c>
      <c r="N18">
        <f t="shared" ca="1" si="4"/>
        <v>256.7668720677998</v>
      </c>
      <c r="O18" s="4">
        <f t="shared" ca="1" si="5"/>
        <v>-3.3819927694762157E-2</v>
      </c>
      <c r="P18" s="4">
        <f t="shared" ca="1" si="6"/>
        <v>1.8736458185039388E-2</v>
      </c>
      <c r="Q18" s="4">
        <f t="shared" ca="1" si="7"/>
        <v>-1.9046335601414791E-2</v>
      </c>
      <c r="R18" s="4" cm="1">
        <f t="array" aca="1" ref="R18" ca="1">_xlfn._xlws.SORT(SUMPRODUCT($U$2:$W$2,O18:Q18))</f>
        <v>-8.36529571483733E-3</v>
      </c>
      <c r="S18" s="4">
        <f ca="1"/>
        <v>-2.5806182175320252E-2</v>
      </c>
      <c r="T18" s="7" t="s">
        <v>53</v>
      </c>
      <c r="U18">
        <f>Merged_data!D252</f>
        <v>112938</v>
      </c>
      <c r="V18">
        <f>Merged_data!C252</f>
        <v>3779.3449999999998</v>
      </c>
      <c r="W18">
        <f>Merged_data!B252</f>
        <v>255.495</v>
      </c>
    </row>
    <row r="19" spans="1:23" x14ac:dyDescent="0.25">
      <c r="A19" s="4">
        <f>IFERROR(Merged_data[[#This Row],[BTCUSD_Close]]/Merged_data!D18-1,"")</f>
        <v>1.7092408609888698E-2</v>
      </c>
      <c r="B19" s="4">
        <f>IFERROR(Merged_data[[#This Row],[XAUUSD_Close]]/Merged_data!C18-1, "")</f>
        <v>4.12527156003617E-3</v>
      </c>
      <c r="C19" s="4">
        <f>IFERROR(Merged_data[[#This Row],[AAPL_Close]]/Merged_data!B18-1,"")</f>
        <v>-8.8498988582988991E-3</v>
      </c>
      <c r="D19" s="4">
        <f t="shared" si="0"/>
        <v>4.1228615494914083E-3</v>
      </c>
      <c r="E19">
        <f t="shared" ca="1" si="1"/>
        <v>1.5025271249819232</v>
      </c>
      <c r="F19">
        <f t="shared" ca="1" si="1"/>
        <v>-0.42421324702251967</v>
      </c>
      <c r="G19">
        <f t="shared" ca="1" si="1"/>
        <v>-0.25122304131044898</v>
      </c>
      <c r="H19">
        <f ca="1"/>
        <v>1.5025271249819232</v>
      </c>
      <c r="I19">
        <f ca="1"/>
        <v>-0.34474022647809094</v>
      </c>
      <c r="J19">
        <f ca="1"/>
        <v>0.16618439878172267</v>
      </c>
      <c r="K19">
        <v>17</v>
      </c>
      <c r="L19">
        <f t="shared" ca="1" si="2"/>
        <v>117930.4432439477</v>
      </c>
      <c r="M19">
        <f t="shared" ca="1" si="3"/>
        <v>3775.1714152177715</v>
      </c>
      <c r="N19">
        <f t="shared" ca="1" si="4"/>
        <v>257.06611511830613</v>
      </c>
      <c r="O19" s="4">
        <f t="shared" ca="1" si="5"/>
        <v>8.4861685136778123E-2</v>
      </c>
      <c r="P19" s="4">
        <f t="shared" ca="1" si="6"/>
        <v>-1.1242046969285912E-2</v>
      </c>
      <c r="Q19" s="4">
        <f t="shared" ca="1" si="7"/>
        <v>1.1647484369403493E-3</v>
      </c>
      <c r="R19" s="4" cm="1">
        <f t="array" aca="1" ref="R19" ca="1">_xlfn._xlws.SORT(SUMPRODUCT($U$2:$W$2,O19:Q19))</f>
        <v>2.1311111284401177E-2</v>
      </c>
      <c r="S19" s="4">
        <f ca="1"/>
        <v>-2.5394589783505082E-2</v>
      </c>
    </row>
    <row r="20" spans="1:23" x14ac:dyDescent="0.25">
      <c r="A20" s="4">
        <f>IFERROR(Merged_data[[#This Row],[BTCUSD_Close]]/Merged_data!D19-1,"")</f>
        <v>-7.2842623814698415E-3</v>
      </c>
      <c r="B20" s="4">
        <f>IFERROR(Merged_data[[#This Row],[XAUUSD_Close]]/Merged_data!C19-1, "")</f>
        <v>7.2031235975225094E-3</v>
      </c>
      <c r="C20" s="4">
        <f>IFERROR(Merged_data[[#This Row],[AAPL_Close]]/Merged_data!B19-1,"")</f>
        <v>1.5955307842314692E-3</v>
      </c>
      <c r="D20" s="4">
        <f t="shared" si="0"/>
        <v>1.1746299598374924E-3</v>
      </c>
      <c r="E20">
        <f t="shared" ca="1" si="1"/>
        <v>-1.3760717087928187</v>
      </c>
      <c r="F20">
        <f t="shared" ca="1" si="1"/>
        <v>0.63698532301907296</v>
      </c>
      <c r="G20">
        <f t="shared" ca="1" si="1"/>
        <v>0.44973540813261714</v>
      </c>
      <c r="H20">
        <f ca="1"/>
        <v>-1.3760717087928187</v>
      </c>
      <c r="I20">
        <f ca="1"/>
        <v>0.5638581854589273</v>
      </c>
      <c r="J20">
        <f ca="1"/>
        <v>5.8395975219049545E-2</v>
      </c>
      <c r="K20">
        <v>18</v>
      </c>
      <c r="L20">
        <f t="shared" ca="1" si="2"/>
        <v>109132.97159998528</v>
      </c>
      <c r="M20">
        <f t="shared" ca="1" si="3"/>
        <v>3814.1004474075999</v>
      </c>
      <c r="N20">
        <f t="shared" ca="1" si="4"/>
        <v>256.5385100525516</v>
      </c>
      <c r="O20" s="4">
        <f t="shared" ca="1" si="5"/>
        <v>-7.7527924965677023E-2</v>
      </c>
      <c r="P20" s="4">
        <f t="shared" ca="1" si="6"/>
        <v>1.0259053655752923E-2</v>
      </c>
      <c r="Q20" s="4">
        <f t="shared" ca="1" si="7"/>
        <v>-2.0545190813506353E-3</v>
      </c>
      <c r="R20" s="4" cm="1">
        <f t="array" aca="1" ref="R20" ca="1">_xlfn._xlws.SORT(SUMPRODUCT($U$2:$W$2,O20:Q20))</f>
        <v>-1.9771111751807128E-2</v>
      </c>
      <c r="S20" s="4">
        <f ca="1"/>
        <v>-2.5178065992937815E-2</v>
      </c>
      <c r="T20" s="3" t="s">
        <v>58</v>
      </c>
      <c r="U20" s="3"/>
      <c r="V20" s="3"/>
      <c r="W20" s="24"/>
    </row>
    <row r="21" spans="1:23" x14ac:dyDescent="0.25">
      <c r="A21" s="4">
        <f>IFERROR(Merged_data[[#This Row],[BTCUSD_Close]]/Merged_data!D20-1,"")</f>
        <v>2.2675185828567868E-2</v>
      </c>
      <c r="B21" s="4">
        <f>IFERROR(Merged_data[[#This Row],[XAUUSD_Close]]/Merged_data!C20-1, "")</f>
        <v>9.92536482120987E-3</v>
      </c>
      <c r="C21" s="4">
        <f>IFERROR(Merged_data[[#This Row],[AAPL_Close]]/Merged_data!B20-1,"")</f>
        <v>1.2277672250043281E-2</v>
      </c>
      <c r="D21" s="4">
        <f t="shared" si="0"/>
        <v>1.4456003352067292E-2</v>
      </c>
      <c r="E21">
        <f t="shared" ca="1" si="1"/>
        <v>0.1888492481961925</v>
      </c>
      <c r="F21">
        <f t="shared" ca="1" si="1"/>
        <v>-0.63177761381031516</v>
      </c>
      <c r="G21">
        <f t="shared" ca="1" si="1"/>
        <v>1.874172497036606</v>
      </c>
      <c r="H21">
        <f ca="1"/>
        <v>0.1888492481961925</v>
      </c>
      <c r="I21">
        <f ca="1"/>
        <v>-0.62099098360621097</v>
      </c>
      <c r="J21">
        <f ca="1"/>
        <v>1.857551355938698</v>
      </c>
      <c r="K21">
        <v>19</v>
      </c>
      <c r="L21">
        <f t="shared" ca="1" si="2"/>
        <v>113858.90946481687</v>
      </c>
      <c r="M21">
        <f t="shared" ca="1" si="3"/>
        <v>3764.8054132924158</v>
      </c>
      <c r="N21">
        <f t="shared" ca="1" si="4"/>
        <v>266.24020078278869</v>
      </c>
      <c r="O21" s="4">
        <f t="shared" ca="1" si="5"/>
        <v>4.2392983953266725E-2</v>
      </c>
      <c r="P21" s="4">
        <f t="shared" ca="1" si="6"/>
        <v>-1.3008666470757931E-2</v>
      </c>
      <c r="Q21" s="4">
        <f t="shared" ca="1" si="7"/>
        <v>3.7120121776078735E-2</v>
      </c>
      <c r="R21" s="4" cm="1">
        <f t="array" aca="1" ref="R21" ca="1">_xlfn._xlws.SORT(SUMPRODUCT($U$2:$W$2,O21:Q21))</f>
        <v>1.8650465130500466E-2</v>
      </c>
      <c r="S21" s="4">
        <f ca="1"/>
        <v>-2.4185636898017761E-2</v>
      </c>
      <c r="T21" s="7" t="s">
        <v>59</v>
      </c>
      <c r="U21">
        <f ca="1">COUNT(_xlfn.ANCHORARRAY(S4))</f>
        <v>248</v>
      </c>
      <c r="V21">
        <f ca="1">U21</f>
        <v>248</v>
      </c>
    </row>
    <row r="22" spans="1:23" x14ac:dyDescent="0.25">
      <c r="A22" s="4">
        <f>IFERROR(Merged_data[[#This Row],[BTCUSD_Close]]/Merged_data!D21-1,"")</f>
        <v>-1.1646827595457987E-2</v>
      </c>
      <c r="B22" s="4">
        <f>IFERROR(Merged_data[[#This Row],[XAUUSD_Close]]/Merged_data!C21-1, "")</f>
        <v>-3.1251953247046771E-5</v>
      </c>
      <c r="C22" s="4">
        <f>IFERROR(Merged_data[[#This Row],[AAPL_Close]]/Merged_data!B21-1,"")</f>
        <v>6.2989372409205657E-3</v>
      </c>
      <c r="D22" s="4">
        <f t="shared" si="0"/>
        <v>-1.616867887660045E-3</v>
      </c>
      <c r="E22">
        <f t="shared" ca="1" si="1"/>
        <v>2.7128369680401918E-2</v>
      </c>
      <c r="F22">
        <f t="shared" ca="1" si="1"/>
        <v>1.9640936760098469</v>
      </c>
      <c r="G22">
        <f t="shared" ca="1" si="1"/>
        <v>-0.20036487940494185</v>
      </c>
      <c r="H22">
        <f ca="1"/>
        <v>2.7128369680401918E-2</v>
      </c>
      <c r="I22">
        <f ca="1"/>
        <v>1.9628090152852409</v>
      </c>
      <c r="J22">
        <f ca="1"/>
        <v>-0.19239928414529692</v>
      </c>
      <c r="K22">
        <v>20</v>
      </c>
      <c r="L22">
        <f t="shared" ca="1" si="2"/>
        <v>113381.10238986752</v>
      </c>
      <c r="M22">
        <f t="shared" ca="1" si="3"/>
        <v>3875.1111108588593</v>
      </c>
      <c r="N22">
        <f t="shared" ca="1" si="4"/>
        <v>255.3017693144717</v>
      </c>
      <c r="O22" s="4">
        <f t="shared" ca="1" si="5"/>
        <v>-4.2053138019504189E-3</v>
      </c>
      <c r="P22" s="4">
        <f t="shared" ca="1" si="6"/>
        <v>2.8878159304475449E-2</v>
      </c>
      <c r="Q22" s="4">
        <f t="shared" ca="1" si="7"/>
        <v>-4.195265721643162E-2</v>
      </c>
      <c r="R22" s="4" cm="1">
        <f t="array" aca="1" ref="R22" ca="1">_xlfn._xlws.SORT(SUMPRODUCT($U$2:$W$2,O22:Q22))</f>
        <v>-2.2961275837244319E-3</v>
      </c>
      <c r="S22" s="4">
        <f ca="1"/>
        <v>-2.3952576469365643E-2</v>
      </c>
      <c r="T22" s="7" t="s">
        <v>60</v>
      </c>
      <c r="U22" s="2">
        <v>0.99</v>
      </c>
      <c r="V22" s="2">
        <v>0.95</v>
      </c>
      <c r="W22" s="2"/>
    </row>
    <row r="23" spans="1:23" x14ac:dyDescent="0.25">
      <c r="A23" s="4">
        <f>IFERROR(Merged_data[[#This Row],[BTCUSD_Close]]/Merged_data!D22-1,"")</f>
        <v>-4.4256665053756805E-3</v>
      </c>
      <c r="B23" s="4">
        <f>IFERROR(Merged_data[[#This Row],[XAUUSD_Close]]/Merged_data!C22-1, "")</f>
        <v>1.0762038352860381E-2</v>
      </c>
      <c r="C23" s="4">
        <f>IFERROR(Merged_data[[#This Row],[AAPL_Close]]/Merged_data!B22-1,"")</f>
        <v>-2.6233148698301401E-3</v>
      </c>
      <c r="D23" s="4">
        <f t="shared" si="0"/>
        <v>2.1901209285824065E-3</v>
      </c>
      <c r="E23">
        <f t="shared" ca="1" si="1"/>
        <v>1.0191170734087709</v>
      </c>
      <c r="F23">
        <f t="shared" ca="1" si="1"/>
        <v>0.70635368934351561</v>
      </c>
      <c r="G23">
        <f t="shared" ca="1" si="1"/>
        <v>0.58816088070750439</v>
      </c>
      <c r="H23">
        <f ca="1"/>
        <v>1.0191170734087709</v>
      </c>
      <c r="I23">
        <f ca="1"/>
        <v>0.75888664908632952</v>
      </c>
      <c r="J23">
        <f ca="1"/>
        <v>0.83950709961379744</v>
      </c>
      <c r="K23">
        <v>21</v>
      </c>
      <c r="L23">
        <f t="shared" ca="1" si="2"/>
        <v>116476.03266904577</v>
      </c>
      <c r="M23">
        <f t="shared" ca="1" si="3"/>
        <v>3824.2167679437357</v>
      </c>
      <c r="N23">
        <f t="shared" ca="1" si="4"/>
        <v>260.81325725284466</v>
      </c>
      <c r="O23" s="4">
        <f t="shared" ca="1" si="5"/>
        <v>2.693079186338164E-2</v>
      </c>
      <c r="P23" s="4">
        <f t="shared" ca="1" si="6"/>
        <v>-1.3220656403944469E-2</v>
      </c>
      <c r="Q23" s="4">
        <f t="shared" ca="1" si="7"/>
        <v>2.1358407227041944E-2</v>
      </c>
      <c r="R23" s="4" cm="1">
        <f t="array" aca="1" ref="R23" ca="1">_xlfn._xlws.SORT(SUMPRODUCT($U$2:$W$2,O23:Q23))</f>
        <v>9.198497165549286E-3</v>
      </c>
      <c r="S23" s="4">
        <f ca="1"/>
        <v>-2.3908132751889098E-2</v>
      </c>
      <c r="T23" s="7" t="s">
        <v>12</v>
      </c>
      <c r="U23" s="2">
        <v>0.01</v>
      </c>
      <c r="V23" s="2">
        <v>0.05</v>
      </c>
      <c r="W23" s="2"/>
    </row>
    <row r="24" spans="1:23" x14ac:dyDescent="0.25">
      <c r="A24" s="4">
        <f>IFERROR(Merged_data[[#This Row],[BTCUSD_Close]]/Merged_data!D23-1,"")</f>
        <v>-1.6932300433865177E-2</v>
      </c>
      <c r="B24" s="4">
        <f>IFERROR(Merged_data[[#This Row],[XAUUSD_Close]]/Merged_data!C23-1, "")</f>
        <v>-1.2184364217728838E-2</v>
      </c>
      <c r="C24" s="4">
        <f>IFERROR(Merged_data[[#This Row],[AAPL_Close]]/Merged_data!B23-1,"")</f>
        <v>-2.1623849546617335E-2</v>
      </c>
      <c r="D24" s="4">
        <f t="shared" si="0"/>
        <v>-1.6440590681236288E-2</v>
      </c>
      <c r="E24">
        <f t="shared" ca="1" si="1"/>
        <v>0.15410836447243312</v>
      </c>
      <c r="F24">
        <f t="shared" ca="1" si="1"/>
        <v>-0.11818319003627907</v>
      </c>
      <c r="G24">
        <f t="shared" ca="1" si="1"/>
        <v>-1.2400401477973411</v>
      </c>
      <c r="H24">
        <f ca="1"/>
        <v>0.15410836447243312</v>
      </c>
      <c r="I24">
        <f ca="1"/>
        <v>-0.1099289575182187</v>
      </c>
      <c r="J24">
        <f ca="1"/>
        <v>-1.1516644685737745</v>
      </c>
      <c r="K24">
        <v>22</v>
      </c>
      <c r="L24">
        <f t="shared" ca="1" si="2"/>
        <v>113806.54179214078</v>
      </c>
      <c r="M24">
        <f t="shared" ca="1" si="3"/>
        <v>3788.0735168432057</v>
      </c>
      <c r="N24">
        <f t="shared" ca="1" si="4"/>
        <v>250.39996817111572</v>
      </c>
      <c r="O24" s="4">
        <f t="shared" ca="1" si="5"/>
        <v>-2.3185518645635266E-2</v>
      </c>
      <c r="P24" s="4">
        <f t="shared" ca="1" si="6"/>
        <v>-9.4960967992510515E-3</v>
      </c>
      <c r="Q24" s="4">
        <f t="shared" ca="1" si="7"/>
        <v>-4.0745149671476945E-2</v>
      </c>
      <c r="R24" s="4" cm="1">
        <f t="array" aca="1" ref="R24" ca="1">_xlfn._xlws.SORT(SUMPRODUCT($U$2:$W$2,O24:Q24))</f>
        <v>-2.2977639214834082E-2</v>
      </c>
      <c r="S24" s="4">
        <f ca="1"/>
        <v>-2.3872539478618882E-2</v>
      </c>
      <c r="T24" s="7" t="s">
        <v>61</v>
      </c>
      <c r="U24" s="4">
        <f ca="1">_xlfn.PERCENTILE.INC(S4:S251,0.01)</f>
        <v>-3.7283985745528013E-2</v>
      </c>
      <c r="V24" s="23">
        <f ca="1">_xlfn.PERCENTILE.INC(S4:S251,0.05)</f>
        <v>-2.7078903281852213E-2</v>
      </c>
    </row>
    <row r="25" spans="1:23" x14ac:dyDescent="0.25">
      <c r="A25" s="4">
        <f>IFERROR(Merged_data[[#This Row],[BTCUSD_Close]]/Merged_data!D24-1,"")</f>
        <v>2.9583818810226203E-2</v>
      </c>
      <c r="B25" s="4">
        <f>IFERROR(Merged_data[[#This Row],[XAUUSD_Close]]/Merged_data!C24-1, "")</f>
        <v>7.5363098043836896E-3</v>
      </c>
      <c r="C25" s="4">
        <f>IFERROR(Merged_data[[#This Row],[AAPL_Close]]/Merged_data!B24-1,"")</f>
        <v>-8.2083621060313749E-4</v>
      </c>
      <c r="D25" s="4">
        <f t="shared" si="0"/>
        <v>1.1643418701640394E-2</v>
      </c>
      <c r="E25">
        <f t="shared" ca="1" si="1"/>
        <v>8.1132502520564115E-2</v>
      </c>
      <c r="F25">
        <f t="shared" ca="1" si="1"/>
        <v>1.3432011523390166</v>
      </c>
      <c r="G25">
        <f t="shared" ca="1" si="1"/>
        <v>0.32870568381413828</v>
      </c>
      <c r="H25">
        <f ca="1"/>
        <v>8.1132502520564115E-2</v>
      </c>
      <c r="I25">
        <f ca="1"/>
        <v>1.3456082690633524</v>
      </c>
      <c r="J25">
        <f ca="1"/>
        <v>0.33371015064911425</v>
      </c>
      <c r="K25">
        <v>23</v>
      </c>
      <c r="L25">
        <f t="shared" ca="1" si="2"/>
        <v>113600.70652709201</v>
      </c>
      <c r="M25">
        <f t="shared" ca="1" si="3"/>
        <v>3850.4715195515987</v>
      </c>
      <c r="N25">
        <f t="shared" ca="1" si="4"/>
        <v>258.19976991038084</v>
      </c>
      <c r="O25" s="4">
        <f t="shared" ca="1" si="5"/>
        <v>-1.8102793361440756E-3</v>
      </c>
      <c r="P25" s="4">
        <f t="shared" ca="1" si="6"/>
        <v>1.6338030450281579E-2</v>
      </c>
      <c r="Q25" s="4">
        <f t="shared" ca="1" si="7"/>
        <v>3.0674075168936117E-2</v>
      </c>
      <c r="R25" s="4" cm="1">
        <f t="array" aca="1" ref="R25" ca="1">_xlfn._xlws.SORT(SUMPRODUCT($U$2:$W$2,O25:Q25))</f>
        <v>1.5194350929950244E-2</v>
      </c>
      <c r="S25" s="4">
        <f ca="1"/>
        <v>-2.3716026695120192E-2</v>
      </c>
      <c r="T25" s="7" t="s">
        <v>62</v>
      </c>
      <c r="U25" s="8">
        <f>Historical!I15</f>
        <v>1000000</v>
      </c>
      <c r="V25" s="12">
        <f>U25</f>
        <v>1000000</v>
      </c>
    </row>
    <row r="26" spans="1:23" x14ac:dyDescent="0.25">
      <c r="A26" s="4">
        <f>IFERROR(Merged_data[[#This Row],[BTCUSD_Close]]/Merged_data!D25-1,"")</f>
        <v>-2.2252673248773225E-2</v>
      </c>
      <c r="B26" s="4">
        <f>IFERROR(Merged_data[[#This Row],[XAUUSD_Close]]/Merged_data!C25-1, "")</f>
        <v>2.3940189730571326E-3</v>
      </c>
      <c r="C26" s="4">
        <f>IFERROR(Merged_data[[#This Row],[AAPL_Close]]/Merged_data!B25-1,"")</f>
        <v>3.6424647054731363E-3</v>
      </c>
      <c r="D26" s="4">
        <f t="shared" si="0"/>
        <v>-4.6254549737671739E-3</v>
      </c>
      <c r="E26">
        <f t="shared" ca="1" si="1"/>
        <v>7.6620372845153648E-2</v>
      </c>
      <c r="F26">
        <f t="shared" ca="1" si="1"/>
        <v>-1.9125460274310666</v>
      </c>
      <c r="G26">
        <f t="shared" ca="1" si="1"/>
        <v>0.72345401296326517</v>
      </c>
      <c r="H26">
        <f ca="1"/>
        <v>7.6620372845153648E-2</v>
      </c>
      <c r="I26">
        <f ca="1"/>
        <v>-1.9058852930510757</v>
      </c>
      <c r="J26">
        <f ca="1"/>
        <v>0.72386509212303096</v>
      </c>
      <c r="K26">
        <v>24</v>
      </c>
      <c r="L26">
        <f t="shared" ca="1" si="2"/>
        <v>113604.95612446839</v>
      </c>
      <c r="M26">
        <f t="shared" ca="1" si="3"/>
        <v>3714.399904780485</v>
      </c>
      <c r="N26">
        <f t="shared" ca="1" si="4"/>
        <v>260.31915451400545</v>
      </c>
      <c r="O26" s="4">
        <f t="shared" ca="1" si="5"/>
        <v>3.7407495282162467E-5</v>
      </c>
      <c r="P26" s="4">
        <f t="shared" ca="1" si="6"/>
        <v>-3.5978481322999745E-2</v>
      </c>
      <c r="Q26" s="4">
        <f t="shared" ca="1" si="7"/>
        <v>8.1748083109105564E-3</v>
      </c>
      <c r="R26" s="4" cm="1">
        <f t="array" aca="1" ref="R26" ca="1">_xlfn._xlws.SORT(SUMPRODUCT($U$2:$W$2,O26:Q26))</f>
        <v>-1.1927727787342083E-2</v>
      </c>
      <c r="S26" s="4">
        <f ca="1"/>
        <v>-2.3709278767436167E-2</v>
      </c>
      <c r="T26" s="7" t="s">
        <v>63</v>
      </c>
      <c r="U26" s="10">
        <f ca="1">ABS(U25*U24)</f>
        <v>37283.985745528014</v>
      </c>
      <c r="V26" s="10">
        <f ca="1">ABS(V25*V24)</f>
        <v>27078.903281852214</v>
      </c>
    </row>
    <row r="27" spans="1:23" x14ac:dyDescent="0.25">
      <c r="A27" s="4">
        <f>IFERROR(Merged_data[[#This Row],[BTCUSD_Close]]/Merged_data!D26-1,"")</f>
        <v>4.6813423092126438E-2</v>
      </c>
      <c r="B27" s="4">
        <f>IFERROR(Merged_data[[#This Row],[XAUUSD_Close]]/Merged_data!C26-1, "")</f>
        <v>-1.130341089539133E-4</v>
      </c>
      <c r="C27" s="4">
        <f>IFERROR(Merged_data[[#This Row],[AAPL_Close]]/Merged_data!B26-1,"")</f>
        <v>8.596720686698367E-3</v>
      </c>
      <c r="D27" s="4">
        <f t="shared" si="0"/>
        <v>1.6577829490065876E-2</v>
      </c>
      <c r="E27">
        <f t="shared" ca="1" si="1"/>
        <v>1.2553505917375651</v>
      </c>
      <c r="F27">
        <f t="shared" ca="1" si="1"/>
        <v>-2.0723633446856065</v>
      </c>
      <c r="G27">
        <f t="shared" ca="1" si="1"/>
        <v>-0.42112633087675111</v>
      </c>
      <c r="H27">
        <f ca="1"/>
        <v>1.2553505917375651</v>
      </c>
      <c r="I27">
        <f ca="1"/>
        <v>-2.0035947285209041</v>
      </c>
      <c r="J27">
        <f ca="1"/>
        <v>-5.8512870058051558E-2</v>
      </c>
      <c r="K27">
        <v>25</v>
      </c>
      <c r="L27">
        <f t="shared" ca="1" si="2"/>
        <v>117295.65008665029</v>
      </c>
      <c r="M27">
        <f t="shared" ca="1" si="3"/>
        <v>3710.9634411683214</v>
      </c>
      <c r="N27">
        <f t="shared" ca="1" si="4"/>
        <v>256.2095538896711</v>
      </c>
      <c r="O27" s="4">
        <f t="shared" ca="1" si="5"/>
        <v>3.1970538119924043E-2</v>
      </c>
      <c r="P27" s="4">
        <f t="shared" ca="1" si="6"/>
        <v>-9.256015355489541E-4</v>
      </c>
      <c r="Q27" s="4">
        <f t="shared" ca="1" si="7"/>
        <v>-1.591271607814224E-2</v>
      </c>
      <c r="R27" s="4" cm="1">
        <f t="array" aca="1" ref="R27" ca="1">_xlfn._xlws.SORT(SUMPRODUCT($U$2:$W$2,O27:Q27))</f>
        <v>4.4471059983149574E-3</v>
      </c>
      <c r="S27" s="4">
        <f ca="1"/>
        <v>-2.3525175833268193E-2</v>
      </c>
    </row>
    <row r="28" spans="1:23" x14ac:dyDescent="0.25">
      <c r="A28" s="4">
        <f>IFERROR(Merged_data[[#This Row],[BTCUSD_Close]]/Merged_data!D27-1,"")</f>
        <v>3.8675265938045822E-2</v>
      </c>
      <c r="B28" s="4">
        <f>IFERROR(Merged_data[[#This Row],[XAUUSD_Close]]/Merged_data!C27-1, "")</f>
        <v>1.1835279745462168E-2</v>
      </c>
      <c r="C28" s="4">
        <f>IFERROR(Merged_data[[#This Row],[AAPL_Close]]/Merged_data!B27-1,"")</f>
        <v>1.1593605482487224E-3</v>
      </c>
      <c r="D28" s="4">
        <f t="shared" si="0"/>
        <v>1.668449984407323E-2</v>
      </c>
      <c r="E28">
        <f t="shared" ca="1" si="1"/>
        <v>-0.43924032934335844</v>
      </c>
      <c r="F28">
        <f t="shared" ca="1" si="1"/>
        <v>1.5656525708467866</v>
      </c>
      <c r="G28">
        <f t="shared" ca="1" si="1"/>
        <v>-5.3287210433250638E-2</v>
      </c>
      <c r="H28">
        <f ca="1"/>
        <v>-0.43924032934335844</v>
      </c>
      <c r="I28">
        <f ca="1"/>
        <v>1.5404314786949571</v>
      </c>
      <c r="J28">
        <f ca="1"/>
        <v>-0.17560970416835806</v>
      </c>
      <c r="K28">
        <v>26</v>
      </c>
      <c r="L28">
        <f t="shared" ca="1" si="2"/>
        <v>112069.98451336416</v>
      </c>
      <c r="M28">
        <f t="shared" ca="1" si="3"/>
        <v>3860.6755014286105</v>
      </c>
      <c r="N28">
        <f t="shared" ca="1" si="4"/>
        <v>255.63481862279804</v>
      </c>
      <c r="O28" s="4">
        <f t="shared" ca="1" si="5"/>
        <v>-4.557413343478376E-2</v>
      </c>
      <c r="P28" s="4">
        <f t="shared" ca="1" si="6"/>
        <v>3.9550637983276175E-2</v>
      </c>
      <c r="Q28" s="4">
        <f t="shared" ca="1" si="7"/>
        <v>-2.2457431957362602E-3</v>
      </c>
      <c r="R28" s="4" cm="1">
        <f t="array" aca="1" ref="R28" ca="1">_xlfn._xlws.SORT(SUMPRODUCT($U$2:$W$2,O28:Q28))</f>
        <v>1.4742922041544649E-3</v>
      </c>
      <c r="S28" s="4">
        <f ca="1"/>
        <v>-2.3239526205496044E-2</v>
      </c>
    </row>
    <row r="29" spans="1:23" x14ac:dyDescent="0.25">
      <c r="A29" s="4">
        <f>IFERROR(Merged_data[[#This Row],[BTCUSD_Close]]/Merged_data!D28-1,"")</f>
        <v>-3.3353163455288604E-3</v>
      </c>
      <c r="B29" s="4">
        <f>IFERROR(Merged_data[[#This Row],[XAUUSD_Close]]/Merged_data!C28-1, "")</f>
        <v>4.6527887900587039E-3</v>
      </c>
      <c r="C29" s="4">
        <f>IFERROR(Merged_data[[#This Row],[AAPL_Close]]/Merged_data!B28-1,"")</f>
        <v>-1.5277259528986953E-2</v>
      </c>
      <c r="D29" s="4">
        <f t="shared" si="0"/>
        <v>-3.7226572463312617E-3</v>
      </c>
      <c r="E29">
        <f t="shared" ca="1" si="1"/>
        <v>1.0595610084079332</v>
      </c>
      <c r="F29">
        <f t="shared" ca="1" si="1"/>
        <v>-1.9270170904446302</v>
      </c>
      <c r="G29">
        <f t="shared" ca="1" si="1"/>
        <v>-0.55457410958862863</v>
      </c>
      <c r="H29">
        <f ca="1"/>
        <v>1.0595610084079332</v>
      </c>
      <c r="I29">
        <f ca="1"/>
        <v>-1.8687285812394479</v>
      </c>
      <c r="J29">
        <f ca="1"/>
        <v>-0.24046567187494988</v>
      </c>
      <c r="K29">
        <v>27</v>
      </c>
      <c r="L29">
        <f t="shared" ca="1" si="2"/>
        <v>116714.65356244947</v>
      </c>
      <c r="M29">
        <f t="shared" ca="1" si="3"/>
        <v>3717.7226710386103</v>
      </c>
      <c r="N29">
        <f t="shared" ca="1" si="4"/>
        <v>255.33524942110549</v>
      </c>
      <c r="O29" s="4">
        <f t="shared" ca="1" si="5"/>
        <v>4.0608559620816671E-2</v>
      </c>
      <c r="P29" s="4">
        <f t="shared" ca="1" si="6"/>
        <v>-3.7730872917560707E-2</v>
      </c>
      <c r="Q29" s="4">
        <f t="shared" ca="1" si="7"/>
        <v>-1.1725510152165606E-3</v>
      </c>
      <c r="R29" s="4" cm="1">
        <f t="array" aca="1" ref="R29" ca="1">_xlfn._xlws.SORT(SUMPRODUCT($U$2:$W$2,O29:Q29))</f>
        <v>-3.2615465853442502E-3</v>
      </c>
      <c r="S29" s="4">
        <f ca="1"/>
        <v>-2.3219069035341822E-2</v>
      </c>
    </row>
    <row r="30" spans="1:23" x14ac:dyDescent="0.25">
      <c r="A30" s="4">
        <f>IFERROR(Merged_data[[#This Row],[BTCUSD_Close]]/Merged_data!D29-1,"")</f>
        <v>-2.7671310100505053E-2</v>
      </c>
      <c r="B30" s="4">
        <f>IFERROR(Merged_data[[#This Row],[XAUUSD_Close]]/Merged_data!C29-1, "")</f>
        <v>-1.4846157433482055E-2</v>
      </c>
      <c r="C30" s="4">
        <f>IFERROR(Merged_data[[#This Row],[AAPL_Close]]/Merged_data!B29-1,"")</f>
        <v>-1.8210326879940841E-2</v>
      </c>
      <c r="D30" s="4">
        <f t="shared" si="0"/>
        <v>-1.970295406752659E-2</v>
      </c>
      <c r="E30">
        <f t="shared" ca="1" si="1"/>
        <v>0.39444470871432286</v>
      </c>
      <c r="F30">
        <f t="shared" ca="1" si="1"/>
        <v>-0.47525791861663147</v>
      </c>
      <c r="G30">
        <f t="shared" ca="1" si="1"/>
        <v>-0.28529311462078599</v>
      </c>
      <c r="H30">
        <f ca="1"/>
        <v>0.39444470871432286</v>
      </c>
      <c r="I30">
        <f ca="1"/>
        <v>-0.45389269013936495</v>
      </c>
      <c r="J30">
        <f ca="1"/>
        <v>-0.16626235637114428</v>
      </c>
      <c r="K30">
        <v>28</v>
      </c>
      <c r="L30">
        <f t="shared" ca="1" si="2"/>
        <v>114656.56157938084</v>
      </c>
      <c r="M30">
        <f t="shared" ca="1" si="3"/>
        <v>3777.2527103746852</v>
      </c>
      <c r="N30">
        <f t="shared" ca="1" si="4"/>
        <v>255.76563850946977</v>
      </c>
      <c r="O30" s="4">
        <f t="shared" ca="1" si="5"/>
        <v>-1.7790858436804474E-2</v>
      </c>
      <c r="P30" s="4">
        <f t="shared" ca="1" si="6"/>
        <v>1.5885653571418124E-2</v>
      </c>
      <c r="Q30" s="4">
        <f t="shared" ca="1" si="7"/>
        <v>1.6841652998765852E-3</v>
      </c>
      <c r="R30" s="4" cm="1">
        <f t="array" aca="1" ref="R30" ca="1">_xlfn._xlws.SORT(SUMPRODUCT($U$2:$W$2,O30:Q30))</f>
        <v>1.522253487488884E-3</v>
      </c>
      <c r="S30" s="4">
        <f ca="1"/>
        <v>-2.3121816497085002E-2</v>
      </c>
    </row>
    <row r="31" spans="1:23" x14ac:dyDescent="0.25">
      <c r="A31" s="4">
        <f>IFERROR(Merged_data[[#This Row],[BTCUSD_Close]]/Merged_data!D30-1,"")</f>
        <v>-1.6758109415832001E-2</v>
      </c>
      <c r="B31" s="4">
        <f>IFERROR(Merged_data[[#This Row],[XAUUSD_Close]]/Merged_data!C30-1, "")</f>
        <v>-3.5285057015044252E-3</v>
      </c>
      <c r="C31" s="4">
        <f>IFERROR(Merged_data[[#This Row],[AAPL_Close]]/Merged_data!B30-1,"")</f>
        <v>-1.3282227368308974E-2</v>
      </c>
      <c r="D31" s="4">
        <f t="shared" si="0"/>
        <v>-1.0423503315844063E-2</v>
      </c>
      <c r="E31">
        <f t="shared" ca="1" si="1"/>
        <v>-0.30256965110500844</v>
      </c>
      <c r="F31">
        <f t="shared" ca="1" si="1"/>
        <v>-0.61779823309257731</v>
      </c>
      <c r="G31">
        <f t="shared" ca="1" si="1"/>
        <v>0.67975485530615631</v>
      </c>
      <c r="H31">
        <f ca="1"/>
        <v>-0.30256965110500844</v>
      </c>
      <c r="I31">
        <f ca="1"/>
        <v>-0.63283209216939496</v>
      </c>
      <c r="J31">
        <f ca="1"/>
        <v>0.57467902459961362</v>
      </c>
      <c r="K31">
        <v>29</v>
      </c>
      <c r="L31">
        <f t="shared" ca="1" si="2"/>
        <v>112537.84010104636</v>
      </c>
      <c r="M31">
        <f t="shared" ca="1" si="3"/>
        <v>3770.3525566025355</v>
      </c>
      <c r="N31">
        <f t="shared" ca="1" si="4"/>
        <v>259.72999713625819</v>
      </c>
      <c r="O31" s="4">
        <f t="shared" ca="1" si="5"/>
        <v>-1.8651717517702383E-2</v>
      </c>
      <c r="P31" s="4">
        <f t="shared" ca="1" si="6"/>
        <v>-1.8284357621905778E-3</v>
      </c>
      <c r="Q31" s="4">
        <f t="shared" ca="1" si="7"/>
        <v>1.5381068272051563E-2</v>
      </c>
      <c r="R31" s="4" cm="1">
        <f t="array" aca="1" ref="R31" ca="1">_xlfn._xlws.SORT(SUMPRODUCT($U$2:$W$2,O31:Q31))</f>
        <v>-1.7125690785714772E-3</v>
      </c>
      <c r="S31" s="4">
        <f ca="1"/>
        <v>-2.2977639214834082E-2</v>
      </c>
    </row>
    <row r="32" spans="1:23" x14ac:dyDescent="0.25">
      <c r="A32" s="4">
        <f>IFERROR(Merged_data[[#This Row],[BTCUSD_Close]]/Merged_data!D31-1,"")</f>
        <v>-1.8892193673890167E-2</v>
      </c>
      <c r="B32" s="4">
        <f>IFERROR(Merged_data[[#This Row],[XAUUSD_Close]]/Merged_data!C31-1, "")</f>
        <v>6.2122809485920527E-5</v>
      </c>
      <c r="C32" s="4">
        <f>IFERROR(Merged_data[[#This Row],[AAPL_Close]]/Merged_data!B31-1,"")</f>
        <v>-4.0374067080298781E-3</v>
      </c>
      <c r="D32" s="4">
        <f t="shared" si="0"/>
        <v>-6.8540309907816448E-3</v>
      </c>
      <c r="E32">
        <f t="shared" ca="1" si="1"/>
        <v>7.7376220263035783E-2</v>
      </c>
      <c r="F32">
        <f t="shared" ca="1" si="1"/>
        <v>-0.32545233564774989</v>
      </c>
      <c r="G32">
        <f t="shared" ca="1" si="1"/>
        <v>-1.0410529911259827</v>
      </c>
      <c r="H32">
        <f ca="1"/>
        <v>7.7376220263035783E-2</v>
      </c>
      <c r="I32">
        <f ca="1"/>
        <v>-0.32094093068663992</v>
      </c>
      <c r="J32">
        <f ca="1"/>
        <v>-0.98014067894522583</v>
      </c>
      <c r="K32">
        <v>30</v>
      </c>
      <c r="L32">
        <f t="shared" ca="1" si="2"/>
        <v>113715.82942896923</v>
      </c>
      <c r="M32">
        <f t="shared" ca="1" si="3"/>
        <v>3784.0521647437549</v>
      </c>
      <c r="N32">
        <f t="shared" ca="1" si="4"/>
        <v>251.60528065467133</v>
      </c>
      <c r="O32" s="4">
        <f t="shared" ca="1" si="5"/>
        <v>1.041309053423803E-2</v>
      </c>
      <c r="P32" s="4">
        <f t="shared" ca="1" si="6"/>
        <v>3.6269232756917708E-3</v>
      </c>
      <c r="Q32" s="4">
        <f t="shared" ca="1" si="7"/>
        <v>-3.1781105976816562E-2</v>
      </c>
      <c r="R32" s="4" cm="1">
        <f t="array" aca="1" ref="R32" ca="1">_xlfn._xlws.SORT(SUMPRODUCT($U$2:$W$2,O32:Q32))</f>
        <v>-4.9596353224968508E-3</v>
      </c>
      <c r="S32" s="4">
        <f ca="1"/>
        <v>-2.1957565598442641E-2</v>
      </c>
    </row>
    <row r="33" spans="1:19" x14ac:dyDescent="0.25">
      <c r="A33" s="4">
        <f>IFERROR(Merged_data[[#This Row],[BTCUSD_Close]]/Merged_data!D32-1,"")</f>
        <v>2.5051041902971916E-2</v>
      </c>
      <c r="B33" s="4">
        <f>IFERROR(Merged_data[[#This Row],[XAUUSD_Close]]/Merged_data!C32-1, "")</f>
        <v>2.6711148707285748E-3</v>
      </c>
      <c r="C33" s="4">
        <f>IFERROR(Merged_data[[#This Row],[AAPL_Close]]/Merged_data!B32-1,"")</f>
        <v>6.4869403490399602E-3</v>
      </c>
      <c r="D33" s="4">
        <f t="shared" si="0"/>
        <v>1.0529840623894992E-2</v>
      </c>
      <c r="E33">
        <f t="shared" ca="1" si="1"/>
        <v>0.84478062557740352</v>
      </c>
      <c r="F33">
        <f t="shared" ca="1" si="1"/>
        <v>1.1826766609340136</v>
      </c>
      <c r="G33">
        <f t="shared" ca="1" si="1"/>
        <v>1.9726763962663759E-2</v>
      </c>
      <c r="H33">
        <f ca="1"/>
        <v>0.84478062557740352</v>
      </c>
      <c r="I33">
        <f ca="1"/>
        <v>1.2253993754575068</v>
      </c>
      <c r="J33">
        <f ca="1"/>
        <v>0.24344733398152385</v>
      </c>
      <c r="K33">
        <v>31</v>
      </c>
      <c r="L33">
        <f t="shared" ca="1" si="2"/>
        <v>116113.98796526794</v>
      </c>
      <c r="M33">
        <f t="shared" ca="1" si="3"/>
        <v>3850.2677917841147</v>
      </c>
      <c r="N33">
        <f t="shared" ca="1" si="4"/>
        <v>258.05110982921957</v>
      </c>
      <c r="O33" s="4">
        <f t="shared" ca="1" si="5"/>
        <v>2.0869751412811093E-2</v>
      </c>
      <c r="P33" s="4">
        <f t="shared" ca="1" si="6"/>
        <v>1.7347265484901404E-2</v>
      </c>
      <c r="Q33" s="4">
        <f t="shared" ca="1" si="7"/>
        <v>2.5296152515994534E-2</v>
      </c>
      <c r="R33" s="4" cm="1">
        <f t="array" aca="1" ref="R33" ca="1">_xlfn._xlws.SORT(SUMPRODUCT($U$2:$W$2,O33:Q33))</f>
        <v>2.078867737260225E-2</v>
      </c>
      <c r="S33" s="4">
        <f ca="1"/>
        <v>-2.160147412768516E-2</v>
      </c>
    </row>
    <row r="34" spans="1:19" x14ac:dyDescent="0.25">
      <c r="A34" s="4">
        <f>IFERROR(Merged_data[[#This Row],[BTCUSD_Close]]/Merged_data!D33-1,"")</f>
        <v>8.7634006840456413E-2</v>
      </c>
      <c r="B34" s="4">
        <f>IFERROR(Merged_data[[#This Row],[XAUUSD_Close]]/Merged_data!C33-1, "")</f>
        <v>-3.0954866900267719E-2</v>
      </c>
      <c r="C34" s="4">
        <f>IFERROR(Merged_data[[#This Row],[AAPL_Close]]/Merged_data!B33-1,"")</f>
        <v>-3.265174314560082E-3</v>
      </c>
      <c r="D34" s="4">
        <f t="shared" si="0"/>
        <v>1.2928702997661809E-2</v>
      </c>
      <c r="E34">
        <f t="shared" ca="1" si="1"/>
        <v>-0.38591754571927317</v>
      </c>
      <c r="F34">
        <f t="shared" ca="1" si="1"/>
        <v>4.599664857023554E-2</v>
      </c>
      <c r="G34">
        <f t="shared" ca="1" si="1"/>
        <v>-0.13572261242213488</v>
      </c>
      <c r="H34">
        <f ca="1"/>
        <v>-0.38591754571927317</v>
      </c>
      <c r="I34">
        <f ca="1"/>
        <v>2.567118860780496E-2</v>
      </c>
      <c r="J34">
        <f ca="1"/>
        <v>-0.23524123572283442</v>
      </c>
      <c r="K34">
        <v>32</v>
      </c>
      <c r="L34">
        <f t="shared" ca="1" si="2"/>
        <v>112338.61784799423</v>
      </c>
      <c r="M34">
        <f t="shared" ca="1" si="3"/>
        <v>3799.8768647154634</v>
      </c>
      <c r="N34">
        <f t="shared" ca="1" si="4"/>
        <v>255.56676518681365</v>
      </c>
      <c r="O34" s="4">
        <f t="shared" ca="1" si="5"/>
        <v>-3.3054679755142709E-2</v>
      </c>
      <c r="P34" s="4">
        <f t="shared" ca="1" si="6"/>
        <v>-1.3174040003255415E-2</v>
      </c>
      <c r="Q34" s="4">
        <f t="shared" ca="1" si="7"/>
        <v>-9.6739780221124626E-3</v>
      </c>
      <c r="R34" s="4" cm="1">
        <f t="array" aca="1" ref="R34" ca="1">_xlfn._xlws.SORT(SUMPRODUCT($U$2:$W$2,O34:Q34))</f>
        <v>-1.8088213334478718E-2</v>
      </c>
      <c r="S34" s="4">
        <f ca="1"/>
        <v>-2.1281030904030763E-2</v>
      </c>
    </row>
    <row r="35" spans="1:19" x14ac:dyDescent="0.25">
      <c r="A35" s="4">
        <f>IFERROR(Merged_data[[#This Row],[BTCUSD_Close]]/Merged_data!D34-1,"")</f>
        <v>2.9609918067334817E-3</v>
      </c>
      <c r="B35" s="4">
        <f>IFERROR(Merged_data[[#This Row],[XAUUSD_Close]]/Merged_data!C34-1, "")</f>
        <v>1.7846565791230562E-2</v>
      </c>
      <c r="C35" s="4">
        <f>IFERROR(Merged_data[[#This Row],[AAPL_Close]]/Merged_data!B34-1,"")</f>
        <v>2.1369655898592077E-2</v>
      </c>
      <c r="D35" s="4">
        <f t="shared" si="0"/>
        <v>1.4437820628089893E-2</v>
      </c>
      <c r="E35">
        <f t="shared" ca="1" si="1"/>
        <v>-0.98751609079765412</v>
      </c>
      <c r="F35">
        <f t="shared" ca="1" si="1"/>
        <v>2.130191192784928</v>
      </c>
      <c r="G35">
        <f t="shared" ca="1" si="1"/>
        <v>1.1396688898160141</v>
      </c>
      <c r="H35">
        <f ca="1"/>
        <v>-0.98751609079765412</v>
      </c>
      <c r="I35">
        <f ca="1"/>
        <v>2.0754050635013042</v>
      </c>
      <c r="J35">
        <f ca="1"/>
        <v>0.8225164747644067</v>
      </c>
      <c r="K35">
        <v>33</v>
      </c>
      <c r="L35">
        <f t="shared" ca="1" si="2"/>
        <v>110547.02886220225</v>
      </c>
      <c r="M35">
        <f t="shared" ca="1" si="3"/>
        <v>3888.0623337453603</v>
      </c>
      <c r="N35">
        <f t="shared" ca="1" si="4"/>
        <v>261.22266400453208</v>
      </c>
      <c r="O35" s="4">
        <f t="shared" ca="1" si="5"/>
        <v>-1.6076652756482866E-2</v>
      </c>
      <c r="P35" s="4">
        <f t="shared" ca="1" si="6"/>
        <v>2.2942256626517828E-2</v>
      </c>
      <c r="Q35" s="4">
        <f t="shared" ca="1" si="7"/>
        <v>2.1889475021483001E-2</v>
      </c>
      <c r="R35" s="4" cm="1">
        <f t="array" aca="1" ref="R35" ca="1">_xlfn._xlws.SORT(SUMPRODUCT($U$2:$W$2,O35:Q35))</f>
        <v>1.0920749330107171E-2</v>
      </c>
      <c r="S35" s="4">
        <f ca="1"/>
        <v>-2.1182041828878347E-2</v>
      </c>
    </row>
    <row r="36" spans="1:19" x14ac:dyDescent="0.25">
      <c r="A36" s="4">
        <f>IFERROR(Merged_data[[#This Row],[BTCUSD_Close]]/Merged_data!D35-1,"")</f>
        <v>1.0137244724548911E-2</v>
      </c>
      <c r="B36" s="4">
        <f>IFERROR(Merged_data[[#This Row],[XAUUSD_Close]]/Merged_data!C35-1, "")</f>
        <v>-7.8846928332059196E-3</v>
      </c>
      <c r="C36" s="4">
        <f>IFERROR(Merged_data[[#This Row],[AAPL_Close]]/Merged_data!B35-1,"")</f>
        <v>-1.1851264428582864E-3</v>
      </c>
      <c r="D36" s="4">
        <f t="shared" si="0"/>
        <v>-4.6824164877518087E-4</v>
      </c>
      <c r="E36">
        <f t="shared" ca="1" si="1"/>
        <v>-0.55774120675433247</v>
      </c>
      <c r="F36">
        <f t="shared" ca="1" si="1"/>
        <v>-0.800507083739875</v>
      </c>
      <c r="G36">
        <f t="shared" ca="1" si="1"/>
        <v>-0.14765037715745249</v>
      </c>
      <c r="H36">
        <f ca="1"/>
        <v>-0.55774120675433247</v>
      </c>
      <c r="I36">
        <f ca="1"/>
        <v>-0.82868633754635834</v>
      </c>
      <c r="J36">
        <f ca="1"/>
        <v>-0.29026378835736799</v>
      </c>
      <c r="K36">
        <v>34</v>
      </c>
      <c r="L36">
        <f t="shared" ca="1" si="2"/>
        <v>111854.49757487017</v>
      </c>
      <c r="M36">
        <f t="shared" ca="1" si="3"/>
        <v>3765.1724170427556</v>
      </c>
      <c r="N36">
        <f t="shared" ca="1" si="4"/>
        <v>255.35964929351215</v>
      </c>
      <c r="O36" s="4">
        <f t="shared" ca="1" si="5"/>
        <v>1.1757866921410343E-2</v>
      </c>
      <c r="P36" s="4">
        <f t="shared" ca="1" si="6"/>
        <v>-3.2117263909006967E-2</v>
      </c>
      <c r="Q36" s="4">
        <f t="shared" ca="1" si="7"/>
        <v>-2.2700221535174561E-2</v>
      </c>
      <c r="R36" s="4" cm="1">
        <f t="array" aca="1" ref="R36" ca="1">_xlfn._xlws.SORT(SUMPRODUCT($U$2:$W$2,O36:Q36))</f>
        <v>-1.6129611947732055E-2</v>
      </c>
      <c r="S36" s="4">
        <f ca="1"/>
        <v>-2.1092662549847922E-2</v>
      </c>
    </row>
    <row r="37" spans="1:19" x14ac:dyDescent="0.25">
      <c r="A37" s="4">
        <f>IFERROR(Merged_data[[#This Row],[BTCUSD_Close]]/Merged_data!D36-1,"")</f>
        <v>0.14953500170192902</v>
      </c>
      <c r="B37" s="4">
        <f>IFERROR(Merged_data[[#This Row],[XAUUSD_Close]]/Merged_data!C36-1, "")</f>
        <v>-2.4441655463155021E-2</v>
      </c>
      <c r="C37" s="4">
        <f>IFERROR(Merged_data[[#This Row],[AAPL_Close]]/Merged_data!B36-1,"")</f>
        <v>-1.2028529714041225E-2</v>
      </c>
      <c r="D37" s="4">
        <f t="shared" si="0"/>
        <v>3.1475279411104326E-2</v>
      </c>
      <c r="E37">
        <f t="shared" ca="1" si="1"/>
        <v>8.5674669152347116E-2</v>
      </c>
      <c r="F37">
        <f t="shared" ca="1" si="1"/>
        <v>-0.76870483414043833</v>
      </c>
      <c r="G37">
        <f t="shared" ca="1" si="1"/>
        <v>-4.7327711539492209E-2</v>
      </c>
      <c r="H37">
        <f ca="1"/>
        <v>8.5674669152347116E-2</v>
      </c>
      <c r="I37">
        <f ca="1"/>
        <v>-0.76314637141892516</v>
      </c>
      <c r="J37">
        <f ca="1"/>
        <v>-1.9698997210213239E-2</v>
      </c>
      <c r="K37">
        <v>35</v>
      </c>
      <c r="L37">
        <f t="shared" ca="1" si="2"/>
        <v>113831.86249664775</v>
      </c>
      <c r="M37">
        <f t="shared" ca="1" si="3"/>
        <v>3768.5205463057537</v>
      </c>
      <c r="N37">
        <f t="shared" ca="1" si="4"/>
        <v>256.82399098142258</v>
      </c>
      <c r="O37" s="4">
        <f t="shared" ca="1" si="5"/>
        <v>1.7523571392863799E-2</v>
      </c>
      <c r="P37" s="4">
        <f t="shared" ca="1" si="6"/>
        <v>8.888415016955225E-4</v>
      </c>
      <c r="Q37" s="4">
        <f t="shared" ca="1" si="7"/>
        <v>5.7180493971890232E-3</v>
      </c>
      <c r="R37" s="4" cm="1">
        <f t="array" aca="1" ref="R37" ca="1">_xlfn._xlws.SORT(SUMPRODUCT($U$2:$W$2,O37:Q37))</f>
        <v>7.3280228376940556E-3</v>
      </c>
      <c r="S37" s="4">
        <f ca="1"/>
        <v>-2.0721254953812544E-2</v>
      </c>
    </row>
    <row r="38" spans="1:19" x14ac:dyDescent="0.25">
      <c r="A38" s="4">
        <f>IFERROR(Merged_data[[#This Row],[BTCUSD_Close]]/Merged_data!D37-1,"")</f>
        <v>5.6112915613935055E-3</v>
      </c>
      <c r="B38" s="4">
        <f>IFERROR(Merged_data[[#This Row],[XAUUSD_Close]]/Merged_data!C37-1, "")</f>
        <v>-8.1178374829168343E-3</v>
      </c>
      <c r="C38" s="4">
        <f>IFERROR(Merged_data[[#This Row],[AAPL_Close]]/Merged_data!B37-1,"")</f>
        <v>0</v>
      </c>
      <c r="D38" s="4">
        <f t="shared" si="0"/>
        <v>-1.5637475247486821E-3</v>
      </c>
      <c r="E38">
        <f t="shared" ca="1" si="1"/>
        <v>0.59743166772758605</v>
      </c>
      <c r="F38">
        <f t="shared" ca="1" si="1"/>
        <v>2.1468466176611329</v>
      </c>
      <c r="G38">
        <f t="shared" ca="1" si="1"/>
        <v>1.5418387117647077</v>
      </c>
      <c r="H38">
        <f ca="1"/>
        <v>0.59743166772758605</v>
      </c>
      <c r="I38">
        <f ca="1"/>
        <v>2.1752528076660673</v>
      </c>
      <c r="J38">
        <f ca="1"/>
        <v>1.6384800759465514</v>
      </c>
      <c r="K38">
        <v>36</v>
      </c>
      <c r="L38">
        <f t="shared" ca="1" si="2"/>
        <v>115433.29777549897</v>
      </c>
      <c r="M38">
        <f t="shared" ca="1" si="3"/>
        <v>3894.2529537924074</v>
      </c>
      <c r="N38">
        <f t="shared" ca="1" si="4"/>
        <v>265.7656788591292</v>
      </c>
      <c r="O38" s="4">
        <f t="shared" ca="1" si="5"/>
        <v>1.3970385409614323E-2</v>
      </c>
      <c r="P38" s="4">
        <f t="shared" ca="1" si="6"/>
        <v>3.2819368320983706E-2</v>
      </c>
      <c r="Q38" s="4">
        <f t="shared" ca="1" si="7"/>
        <v>3.4224023733871012E-2</v>
      </c>
      <c r="R38" s="4" cm="1">
        <f t="array" aca="1" ref="R38" ca="1">_xlfn._xlws.SORT(SUMPRODUCT($U$2:$W$2,O38:Q38))</f>
        <v>2.7586070071439081E-2</v>
      </c>
      <c r="S38" s="4">
        <f ca="1"/>
        <v>-2.0612582632315374E-2</v>
      </c>
    </row>
    <row r="39" spans="1:19" x14ac:dyDescent="0.25">
      <c r="A39" s="4">
        <f>IFERROR(Merged_data[[#This Row],[BTCUSD_Close]]/Merged_data!D38-1,"")</f>
        <v>1.2937973765291044E-2</v>
      </c>
      <c r="B39" s="4">
        <f>IFERROR(Merged_data[[#This Row],[XAUUSD_Close]]/Merged_data!C38-1, "")</f>
        <v>-9.7526243373007304E-3</v>
      </c>
      <c r="C39" s="4">
        <f>IFERROR(Merged_data[[#This Row],[AAPL_Close]]/Merged_data!B38-1,"")</f>
        <v>3.9690335023929713E-3</v>
      </c>
      <c r="D39" s="4">
        <f t="shared" si="0"/>
        <v>1.171052445384912E-3</v>
      </c>
      <c r="E39">
        <f t="shared" ca="1" si="1"/>
        <v>-0.66624379176603499</v>
      </c>
      <c r="F39">
        <f t="shared" ca="1" si="1"/>
        <v>-0.42816980199525279</v>
      </c>
      <c r="G39">
        <f t="shared" ca="1" si="1"/>
        <v>1.0264028650538468</v>
      </c>
      <c r="H39">
        <f ca="1"/>
        <v>-0.66624379176603499</v>
      </c>
      <c r="I39">
        <f ca="1"/>
        <v>-0.46255937010241549</v>
      </c>
      <c r="J39">
        <f ca="1"/>
        <v>0.8093293091644892</v>
      </c>
      <c r="K39">
        <v>37</v>
      </c>
      <c r="L39">
        <f t="shared" ca="1" si="2"/>
        <v>111580.71048086573</v>
      </c>
      <c r="M39">
        <f t="shared" ca="1" si="3"/>
        <v>3782.3449467753758</v>
      </c>
      <c r="N39">
        <f t="shared" ca="1" si="4"/>
        <v>261.31888338650538</v>
      </c>
      <c r="O39" s="4">
        <f t="shared" ca="1" si="5"/>
        <v>-3.394466484814905E-2</v>
      </c>
      <c r="P39" s="4">
        <f t="shared" ca="1" si="6"/>
        <v>-2.9157691145403959E-2</v>
      </c>
      <c r="Q39" s="4">
        <f t="shared" ca="1" si="7"/>
        <v>-1.6873577021198724E-2</v>
      </c>
      <c r="R39" s="4" cm="1">
        <f t="array" aca="1" ref="R39" ca="1">_xlfn._xlws.SORT(SUMPRODUCT($U$2:$W$2,O39:Q39))</f>
        <v>-2.6908549018965916E-2</v>
      </c>
      <c r="S39" s="4">
        <f ca="1"/>
        <v>-1.9771111751807128E-2</v>
      </c>
    </row>
    <row r="40" spans="1:19" x14ac:dyDescent="0.25">
      <c r="A40" s="4">
        <f>IFERROR(Merged_data[[#This Row],[BTCUSD_Close]]/Merged_data!D39-1,"")</f>
        <v>-2.3017182138239001E-2</v>
      </c>
      <c r="B40" s="4">
        <f>IFERROR(Merged_data[[#This Row],[XAUUSD_Close]]/Merged_data!C39-1, "")</f>
        <v>-3.0645935478353925E-3</v>
      </c>
      <c r="C40" s="4">
        <f>IFERROR(Merged_data[[#This Row],[AAPL_Close]]/Merged_data!B39-1,"")</f>
        <v>1.3767771141933505E-2</v>
      </c>
      <c r="D40" s="4">
        <f t="shared" si="0"/>
        <v>-4.000660718025806E-3</v>
      </c>
      <c r="E40">
        <f t="shared" ca="1" si="1"/>
        <v>-1.1613231853233759</v>
      </c>
      <c r="F40">
        <f t="shared" ca="1" si="1"/>
        <v>2.1999589966234487</v>
      </c>
      <c r="G40">
        <f t="shared" ca="1" si="1"/>
        <v>0.72170397446927737</v>
      </c>
      <c r="H40">
        <f ca="1"/>
        <v>-1.1613231853233759</v>
      </c>
      <c r="I40">
        <f ca="1"/>
        <v>2.1359511600936765</v>
      </c>
      <c r="J40">
        <f ca="1"/>
        <v>0.37287323818602619</v>
      </c>
      <c r="K40">
        <v>38</v>
      </c>
      <c r="L40">
        <f t="shared" ca="1" si="2"/>
        <v>110117.31050937968</v>
      </c>
      <c r="M40">
        <f t="shared" ca="1" si="3"/>
        <v>3893.8011261002489</v>
      </c>
      <c r="N40">
        <f t="shared" ca="1" si="4"/>
        <v>259.02771085807996</v>
      </c>
      <c r="O40" s="4">
        <f t="shared" ca="1" si="5"/>
        <v>-1.3201933149240674E-2</v>
      </c>
      <c r="P40" s="4">
        <f t="shared" ca="1" si="6"/>
        <v>2.9041660186186147E-2</v>
      </c>
      <c r="Q40" s="4">
        <f t="shared" ca="1" si="7"/>
        <v>-8.8063892833230902E-3</v>
      </c>
      <c r="R40" s="4" cm="1">
        <f t="array" aca="1" ref="R40" ca="1">_xlfn._xlws.SORT(SUMPRODUCT($U$2:$W$2,O40:Q40))</f>
        <v>5.014167344705331E-3</v>
      </c>
      <c r="S40" s="4">
        <f ca="1"/>
        <v>-1.9553113840043195E-2</v>
      </c>
    </row>
    <row r="41" spans="1:19" x14ac:dyDescent="0.25">
      <c r="A41" s="4">
        <f>IFERROR(Merged_data[[#This Row],[BTCUSD_Close]]/Merged_data!D40-1,"")</f>
        <v>4.06390898157174E-2</v>
      </c>
      <c r="B41" s="4">
        <f>IFERROR(Merged_data[[#This Row],[XAUUSD_Close]]/Merged_data!C40-1, "")</f>
        <v>-1.0604081791778519E-3</v>
      </c>
      <c r="C41" s="4">
        <f>IFERROR(Merged_data[[#This Row],[AAPL_Close]]/Merged_data!B40-1,"")</f>
        <v>-1.4107181239554567E-2</v>
      </c>
      <c r="D41" s="4">
        <f t="shared" si="0"/>
        <v>7.5354093011777085E-3</v>
      </c>
      <c r="E41">
        <f t="shared" ca="1" si="1"/>
        <v>2.4828722745038418</v>
      </c>
      <c r="F41">
        <f t="shared" ca="1" si="1"/>
        <v>0.74368865414979857</v>
      </c>
      <c r="G41">
        <f t="shared" ca="1" si="1"/>
        <v>-0.49767605835192269</v>
      </c>
      <c r="H41">
        <f ca="1"/>
        <v>2.4828722745038418</v>
      </c>
      <c r="I41">
        <f ca="1"/>
        <v>0.87302237829948559</v>
      </c>
      <c r="J41">
        <f ca="1"/>
        <v>0.19011555566475236</v>
      </c>
      <c r="K41">
        <v>39</v>
      </c>
      <c r="L41">
        <f t="shared" ca="1" si="2"/>
        <v>121517.01876348827</v>
      </c>
      <c r="M41">
        <f t="shared" ca="1" si="3"/>
        <v>3840.1420105206994</v>
      </c>
      <c r="N41">
        <f t="shared" ca="1" si="4"/>
        <v>258.09827508323968</v>
      </c>
      <c r="O41" s="4">
        <f t="shared" ca="1" si="5"/>
        <v>9.8508068393902193E-2</v>
      </c>
      <c r="P41" s="4">
        <f t="shared" ca="1" si="6"/>
        <v>-1.3876485943790097E-2</v>
      </c>
      <c r="Q41" s="4">
        <f t="shared" ca="1" si="7"/>
        <v>-3.5946241376486397E-3</v>
      </c>
      <c r="R41" s="4" cm="1">
        <f t="array" aca="1" ref="R41" ca="1">_xlfn._xlws.SORT(SUMPRODUCT($U$2:$W$2,O41:Q41))</f>
        <v>2.2923438899360025E-2</v>
      </c>
      <c r="S41" s="4">
        <f ca="1"/>
        <v>-1.9516250961695215E-2</v>
      </c>
    </row>
    <row r="42" spans="1:19" x14ac:dyDescent="0.25">
      <c r="A42" s="4">
        <f>IFERROR(Merged_data[[#This Row],[BTCUSD_Close]]/Merged_data!D41-1,"")</f>
        <v>-4.8311136867318361E-4</v>
      </c>
      <c r="B42" s="4">
        <f>IFERROR(Merged_data[[#This Row],[XAUUSD_Close]]/Merged_data!C41-1, "")</f>
        <v>1.9333965570398792E-2</v>
      </c>
      <c r="C42" s="4">
        <f>IFERROR(Merged_data[[#This Row],[AAPL_Close]]/Merged_data!B41-1,"")</f>
        <v>1.3423625046161902E-2</v>
      </c>
      <c r="D42" s="4">
        <f t="shared" si="0"/>
        <v>1.1615740331406133E-2</v>
      </c>
      <c r="E42">
        <f t="shared" ca="1" si="1"/>
        <v>0.88370843641443564</v>
      </c>
      <c r="F42">
        <f t="shared" ca="1" si="1"/>
        <v>0.5030402305944478</v>
      </c>
      <c r="G42">
        <f t="shared" ca="1" si="1"/>
        <v>-1.3516768791373583</v>
      </c>
      <c r="H42">
        <f ca="1"/>
        <v>0.88370843641443564</v>
      </c>
      <c r="I42">
        <f ca="1"/>
        <v>0.54874418611131681</v>
      </c>
      <c r="J42">
        <f ca="1"/>
        <v>-1.063887027756846</v>
      </c>
      <c r="K42">
        <v>40</v>
      </c>
      <c r="L42">
        <f t="shared" ca="1" si="2"/>
        <v>116402.68016803522</v>
      </c>
      <c r="M42">
        <f t="shared" ca="1" si="3"/>
        <v>3826.940034823625</v>
      </c>
      <c r="N42">
        <f t="shared" ca="1" si="4"/>
        <v>251.57447025765148</v>
      </c>
      <c r="O42" s="4">
        <f t="shared" ca="1" si="5"/>
        <v>-4.2998764568055112E-2</v>
      </c>
      <c r="P42" s="4">
        <f t="shared" ca="1" si="6"/>
        <v>-3.443810478813098E-3</v>
      </c>
      <c r="Q42" s="4">
        <f t="shared" ca="1" si="7"/>
        <v>-2.5601373455002893E-2</v>
      </c>
      <c r="R42" s="4" cm="1">
        <f t="array" aca="1" ref="R42" ca="1">_xlfn._xlws.SORT(SUMPRODUCT($U$2:$W$2,O42:Q42))</f>
        <v>-2.1957565598442641E-2</v>
      </c>
      <c r="S42" s="4">
        <f ca="1"/>
        <v>-1.9166994695522521E-2</v>
      </c>
    </row>
    <row r="43" spans="1:19" x14ac:dyDescent="0.25">
      <c r="A43" s="4">
        <f>IFERROR(Merged_data[[#This Row],[BTCUSD_Close]]/Merged_data!D42-1,"")</f>
        <v>7.703925505703868E-3</v>
      </c>
      <c r="B43" s="4">
        <f>IFERROR(Merged_data[[#This Row],[XAUUSD_Close]]/Merged_data!C42-1, "")</f>
        <v>7.8085815909674228E-3</v>
      </c>
      <c r="C43" s="4">
        <f>IFERROR(Merged_data[[#This Row],[AAPL_Close]]/Merged_data!B42-1,"")</f>
        <v>1.137111998946283E-3</v>
      </c>
      <c r="D43" s="4">
        <f t="shared" si="0"/>
        <v>5.7757438877820144E-3</v>
      </c>
      <c r="E43">
        <f t="shared" ca="1" si="1"/>
        <v>-1.2560872232563876</v>
      </c>
      <c r="F43">
        <f t="shared" ca="1" si="1"/>
        <v>2.2328467136138239</v>
      </c>
      <c r="G43">
        <f t="shared" ca="1" si="1"/>
        <v>-0.47144800636452544</v>
      </c>
      <c r="H43">
        <f ca="1"/>
        <v>-1.2560872232563876</v>
      </c>
      <c r="I43">
        <f ca="1"/>
        <v>2.1638180735115546</v>
      </c>
      <c r="J43">
        <f ca="1"/>
        <v>-0.80151940770363939</v>
      </c>
      <c r="K43">
        <v>41</v>
      </c>
      <c r="L43">
        <f t="shared" ca="1" si="2"/>
        <v>109888.51172867841</v>
      </c>
      <c r="M43">
        <f t="shared" ca="1" si="3"/>
        <v>3896.8819969050101</v>
      </c>
      <c r="N43">
        <f t="shared" ca="1" si="4"/>
        <v>252.97450268813927</v>
      </c>
      <c r="O43" s="4">
        <f t="shared" ca="1" si="5"/>
        <v>-5.7589238446287216E-2</v>
      </c>
      <c r="P43" s="4">
        <f t="shared" ca="1" si="6"/>
        <v>1.8111208058134723E-2</v>
      </c>
      <c r="Q43" s="4">
        <f t="shared" ca="1" si="7"/>
        <v>5.549653646390853E-3</v>
      </c>
      <c r="R43" s="4" cm="1">
        <f t="array" aca="1" ref="R43" ca="1">_xlfn._xlws.SORT(SUMPRODUCT($U$2:$W$2,O43:Q43))</f>
        <v>-8.3673922167150187E-3</v>
      </c>
      <c r="S43" s="4">
        <f ca="1"/>
        <v>-1.8940261842126785E-2</v>
      </c>
    </row>
    <row r="44" spans="1:19" x14ac:dyDescent="0.25">
      <c r="A44" s="4">
        <f>IFERROR(Merged_data[[#This Row],[BTCUSD_Close]]/Merged_data!D43-1,"")</f>
        <v>2.4838458116575479E-2</v>
      </c>
      <c r="B44" s="4">
        <f>IFERROR(Merged_data[[#This Row],[XAUUSD_Close]]/Merged_data!C43-1, "")</f>
        <v>6.8382172767560423E-3</v>
      </c>
      <c r="C44" s="4">
        <f>IFERROR(Merged_data[[#This Row],[AAPL_Close]]/Merged_data!B43-1,"")</f>
        <v>3.1531077187549883E-3</v>
      </c>
      <c r="D44" s="4">
        <f t="shared" si="0"/>
        <v>1.1132756661301558E-2</v>
      </c>
      <c r="E44">
        <f t="shared" ca="1" si="1"/>
        <v>0.14219066379331693</v>
      </c>
      <c r="F44">
        <f t="shared" ca="1" si="1"/>
        <v>-1.778536878069938</v>
      </c>
      <c r="G44">
        <f t="shared" ca="1" si="1"/>
        <v>0.13193546373453396</v>
      </c>
      <c r="H44">
        <f ca="1"/>
        <v>0.14219066379331693</v>
      </c>
      <c r="I44">
        <f ca="1"/>
        <v>-1.7686183078571502</v>
      </c>
      <c r="J44">
        <f ca="1"/>
        <v>0.1716902122493788</v>
      </c>
      <c r="K44">
        <v>42</v>
      </c>
      <c r="L44">
        <f t="shared" ca="1" si="2"/>
        <v>114132.71899960598</v>
      </c>
      <c r="M44">
        <f t="shared" ca="1" si="3"/>
        <v>3730.8268831073465</v>
      </c>
      <c r="N44">
        <f t="shared" ca="1" si="4"/>
        <v>258.12431096067672</v>
      </c>
      <c r="O44" s="4">
        <f t="shared" ca="1" si="5"/>
        <v>3.7895650903529074E-2</v>
      </c>
      <c r="P44" s="4">
        <f t="shared" ca="1" si="6"/>
        <v>-4.3546851835043213E-2</v>
      </c>
      <c r="Q44" s="4">
        <f t="shared" ca="1" si="7"/>
        <v>2.0152590549889167E-2</v>
      </c>
      <c r="R44" s="4" cm="1">
        <f t="array" aca="1" ref="R44" ca="1">_xlfn._xlws.SORT(SUMPRODUCT($U$2:$W$2,O44:Q44))</f>
        <v>-4.268297991814364E-6</v>
      </c>
      <c r="S44" s="4">
        <f ca="1"/>
        <v>-1.8556471965031962E-2</v>
      </c>
    </row>
    <row r="45" spans="1:19" x14ac:dyDescent="0.25">
      <c r="A45" s="4">
        <f>IFERROR(Merged_data[[#This Row],[BTCUSD_Close]]/Merged_data!D44-1,"")</f>
        <v>4.4587575801956714E-2</v>
      </c>
      <c r="B45" s="4">
        <f>IFERROR(Merged_data[[#This Row],[XAUUSD_Close]]/Merged_data!C44-1, "")</f>
        <v>7.3200227147096619E-3</v>
      </c>
      <c r="C45" s="4">
        <f>IFERROR(Merged_data[[#This Row],[AAPL_Close]]/Merged_data!B44-1,"")</f>
        <v>-2.094007379299434E-3</v>
      </c>
      <c r="D45" s="4">
        <f t="shared" si="0"/>
        <v>1.5676079612681047E-2</v>
      </c>
      <c r="E45">
        <f t="shared" ca="1" si="1"/>
        <v>-0.74878749263151001</v>
      </c>
      <c r="F45">
        <f t="shared" ca="1" si="1"/>
        <v>-4.6369207133598036E-3</v>
      </c>
      <c r="G45">
        <f t="shared" ca="1" si="1"/>
        <v>-0.46586400827630964</v>
      </c>
      <c r="H45">
        <f ca="1"/>
        <v>-0.74878749263151001</v>
      </c>
      <c r="I45">
        <f ca="1"/>
        <v>-4.3944483080477742E-2</v>
      </c>
      <c r="J45">
        <f ca="1"/>
        <v>-0.65107441571549041</v>
      </c>
      <c r="K45">
        <v>43</v>
      </c>
      <c r="L45">
        <f t="shared" ca="1" si="2"/>
        <v>111438.80382241106</v>
      </c>
      <c r="M45">
        <f t="shared" ca="1" si="3"/>
        <v>3803.6428611961333</v>
      </c>
      <c r="N45">
        <f t="shared" ca="1" si="4"/>
        <v>253.83867024972537</v>
      </c>
      <c r="O45" s="4">
        <f t="shared" ca="1" si="5"/>
        <v>-2.3886377400313477E-2</v>
      </c>
      <c r="P45" s="4">
        <f t="shared" ca="1" si="6"/>
        <v>1.9329361639766979E-2</v>
      </c>
      <c r="Q45" s="4">
        <f t="shared" ca="1" si="7"/>
        <v>-1.6742385585946349E-2</v>
      </c>
      <c r="R45" s="4" cm="1">
        <f t="array" aca="1" ref="R45" ca="1">_xlfn._xlws.SORT(SUMPRODUCT($U$2:$W$2,O45:Q45))</f>
        <v>-4.4568842399711553E-3</v>
      </c>
      <c r="S45" s="4">
        <f ca="1"/>
        <v>-1.8440295713526244E-2</v>
      </c>
    </row>
    <row r="46" spans="1:19" x14ac:dyDescent="0.25">
      <c r="A46" s="4">
        <f>IFERROR(Merged_data[[#This Row],[BTCUSD_Close]]/Merged_data!D45-1,"")</f>
        <v>7.7468502069044654E-3</v>
      </c>
      <c r="B46" s="4">
        <f>IFERROR(Merged_data[[#This Row],[XAUUSD_Close]]/Merged_data!C45-1, "")</f>
        <v>1.3591592952673759E-2</v>
      </c>
      <c r="C46" s="4">
        <f>IFERROR(Merged_data[[#This Row],[AAPL_Close]]/Merged_data!B45-1,"")</f>
        <v>5.9096942642233863E-3</v>
      </c>
      <c r="D46" s="4">
        <f t="shared" si="0"/>
        <v>9.5336005224078597E-3</v>
      </c>
      <c r="E46">
        <f t="shared" ca="1" si="1"/>
        <v>-1.011280311683751</v>
      </c>
      <c r="F46">
        <f t="shared" ca="1" si="1"/>
        <v>0.60057743773738892</v>
      </c>
      <c r="G46">
        <f t="shared" ca="1" si="1"/>
        <v>1.2355796136893444</v>
      </c>
      <c r="H46">
        <f ca="1"/>
        <v>-1.011280311683751</v>
      </c>
      <c r="I46">
        <f ca="1"/>
        <v>0.54665333817920725</v>
      </c>
      <c r="J46">
        <f ca="1"/>
        <v>0.91375361072479966</v>
      </c>
      <c r="K46">
        <v>44</v>
      </c>
      <c r="L46">
        <f t="shared" ca="1" si="2"/>
        <v>110669.76389610893</v>
      </c>
      <c r="M46">
        <f t="shared" ca="1" si="3"/>
        <v>3829.3071136964659</v>
      </c>
      <c r="N46">
        <f t="shared" ca="1" si="4"/>
        <v>262.17316157727549</v>
      </c>
      <c r="O46" s="4">
        <f t="shared" ca="1" si="5"/>
        <v>-6.9249287179851829E-3</v>
      </c>
      <c r="P46" s="4">
        <f t="shared" ca="1" si="6"/>
        <v>6.7246213580005919E-3</v>
      </c>
      <c r="Q46" s="4">
        <f t="shared" ca="1" si="7"/>
        <v>3.230629877492338E-2</v>
      </c>
      <c r="R46" s="4" cm="1">
        <f t="array" aca="1" ref="R46" ca="1">_xlfn._xlws.SORT(SUMPRODUCT($U$2:$W$2,O46:Q46))</f>
        <v>1.0304259560281696E-2</v>
      </c>
      <c r="S46" s="4">
        <f ca="1"/>
        <v>-1.8359199258133764E-2</v>
      </c>
    </row>
    <row r="47" spans="1:19" x14ac:dyDescent="0.25">
      <c r="A47" s="4">
        <f>IFERROR(Merged_data[[#This Row],[BTCUSD_Close]]/Merged_data!D46-1,"")</f>
        <v>-4.8555493721116005E-2</v>
      </c>
      <c r="B47" s="4">
        <f>IFERROR(Merged_data[[#This Row],[XAUUSD_Close]]/Merged_data!C46-1, "")</f>
        <v>-2.9830558583861411E-2</v>
      </c>
      <c r="C47" s="4">
        <f>IFERROR(Merged_data[[#This Row],[AAPL_Close]]/Merged_data!B46-1,"")</f>
        <v>1.3047757579980779E-2</v>
      </c>
      <c r="D47" s="4">
        <f t="shared" si="0"/>
        <v>-2.2584544275885132E-2</v>
      </c>
      <c r="E47">
        <f t="shared" ca="1" si="1"/>
        <v>0.53374443741082789</v>
      </c>
      <c r="F47">
        <f t="shared" ca="1" si="1"/>
        <v>1.721348204592446</v>
      </c>
      <c r="G47">
        <f t="shared" ca="1" si="1"/>
        <v>-4.1140597938220773E-2</v>
      </c>
      <c r="H47">
        <f ca="1"/>
        <v>0.53374443741082789</v>
      </c>
      <c r="I47">
        <f ca="1"/>
        <v>1.7469974653580922</v>
      </c>
      <c r="J47">
        <f ca="1"/>
        <v>9.8811707511919422E-2</v>
      </c>
      <c r="K47">
        <v>45</v>
      </c>
      <c r="L47">
        <f t="shared" ca="1" si="2"/>
        <v>115400.2702078884</v>
      </c>
      <c r="M47">
        <f t="shared" ca="1" si="3"/>
        <v>3881.3597818889525</v>
      </c>
      <c r="N47">
        <f t="shared" ca="1" si="4"/>
        <v>257.86173369456981</v>
      </c>
      <c r="O47" s="4">
        <f t="shared" ca="1" si="5"/>
        <v>4.1856028690976689E-2</v>
      </c>
      <c r="P47" s="4">
        <f t="shared" ca="1" si="6"/>
        <v>1.3501674924113645E-2</v>
      </c>
      <c r="Q47" s="4">
        <f t="shared" ca="1" si="7"/>
        <v>-1.6581682144136769E-2</v>
      </c>
      <c r="R47" s="4" cm="1">
        <f t="array" aca="1" ref="R47" ca="1">_xlfn._xlws.SORT(SUMPRODUCT($U$2:$W$2,O47:Q47))</f>
        <v>1.2982973933697434E-2</v>
      </c>
      <c r="S47" s="4">
        <f ca="1"/>
        <v>-1.8088213334478718E-2</v>
      </c>
    </row>
    <row r="48" spans="1:19" x14ac:dyDescent="0.25">
      <c r="A48" s="4">
        <f>IFERROR(Merged_data[[#This Row],[BTCUSD_Close]]/Merged_data!D47-1,"")</f>
        <v>-2.7746165762810304E-2</v>
      </c>
      <c r="B48" s="4">
        <f>IFERROR(Merged_data[[#This Row],[XAUUSD_Close]]/Merged_data!C47-1, "")</f>
        <v>3.0454474465093639E-3</v>
      </c>
      <c r="C48" s="4">
        <f>IFERROR(Merged_data[[#This Row],[AAPL_Close]]/Merged_data!B47-1,"")</f>
        <v>9.4061406450169915E-3</v>
      </c>
      <c r="D48" s="4">
        <f t="shared" si="0"/>
        <v>-4.2838285567342489E-3</v>
      </c>
      <c r="E48">
        <f t="shared" ca="1" si="1"/>
        <v>-0.19499727111033888</v>
      </c>
      <c r="F48">
        <f t="shared" ca="1" si="1"/>
        <v>0.22391389656952437</v>
      </c>
      <c r="G48">
        <f t="shared" ca="1" si="1"/>
        <v>-0.1894230993403965</v>
      </c>
      <c r="H48">
        <f ca="1"/>
        <v>-0.19499727111033888</v>
      </c>
      <c r="I48">
        <f ca="1"/>
        <v>0.21336702360115034</v>
      </c>
      <c r="J48">
        <f ca="1"/>
        <v>-0.23589937521776561</v>
      </c>
      <c r="K48">
        <v>46</v>
      </c>
      <c r="L48">
        <f t="shared" ca="1" si="2"/>
        <v>113170.86157931852</v>
      </c>
      <c r="M48">
        <f t="shared" ca="1" si="3"/>
        <v>3816.3724056503197</v>
      </c>
      <c r="N48">
        <f t="shared" ca="1" si="4"/>
        <v>256.13567871613878</v>
      </c>
      <c r="O48" s="4">
        <f t="shared" ca="1" si="5"/>
        <v>-1.9507969469549292E-2</v>
      </c>
      <c r="P48" s="4">
        <f t="shared" ca="1" si="6"/>
        <v>-1.688521208479991E-2</v>
      </c>
      <c r="Q48" s="4">
        <f t="shared" ca="1" si="7"/>
        <v>-6.716226288095861E-3</v>
      </c>
      <c r="R48" s="4" cm="1">
        <f t="array" aca="1" ref="R48" ca="1">_xlfn._xlws.SORT(SUMPRODUCT($U$2:$W$2,O48:Q48))</f>
        <v>-1.462134356121351E-2</v>
      </c>
      <c r="S48" s="4">
        <f ca="1"/>
        <v>-1.7900767712433995E-2</v>
      </c>
    </row>
    <row r="49" spans="1:19" x14ac:dyDescent="0.25">
      <c r="A49" s="4">
        <f>IFERROR(Merged_data[[#This Row],[BTCUSD_Close]]/Merged_data!D48-1,"")</f>
        <v>4.7709713595677217E-2</v>
      </c>
      <c r="B49" s="4">
        <f>IFERROR(Merged_data[[#This Row],[XAUUSD_Close]]/Merged_data!C48-1, "")</f>
        <v>1.0329538873434796E-3</v>
      </c>
      <c r="C49" s="4">
        <f>IFERROR(Merged_data[[#This Row],[AAPL_Close]]/Merged_data!B48-1,"")</f>
        <v>-5.5365797565609665E-4</v>
      </c>
      <c r="D49" s="4">
        <f t="shared" si="0"/>
        <v>1.4559998240943728E-2</v>
      </c>
      <c r="E49">
        <f t="shared" ca="1" si="1"/>
        <v>-0.75930124163463009</v>
      </c>
      <c r="F49">
        <f t="shared" ca="1" si="1"/>
        <v>-9.1953965813485694E-2</v>
      </c>
      <c r="G49">
        <f t="shared" ca="1" si="1"/>
        <v>-0.74994282987356453</v>
      </c>
      <c r="H49">
        <f ca="1"/>
        <v>-0.75930124163463009</v>
      </c>
      <c r="I49">
        <f ca="1"/>
        <v>-0.1316931038501083</v>
      </c>
      <c r="J49">
        <f ca="1"/>
        <v>-0.92709480566288516</v>
      </c>
      <c r="K49">
        <v>47</v>
      </c>
      <c r="L49">
        <f t="shared" ca="1" si="2"/>
        <v>111478.14609831257</v>
      </c>
      <c r="M49">
        <f t="shared" ca="1" si="3"/>
        <v>3802.3737666668999</v>
      </c>
      <c r="N49">
        <f t="shared" ca="1" si="4"/>
        <v>252.564777358995</v>
      </c>
      <c r="O49" s="4">
        <f t="shared" ca="1" si="5"/>
        <v>-1.5070153519646346E-2</v>
      </c>
      <c r="P49" s="4">
        <f t="shared" ca="1" si="6"/>
        <v>-3.6747922611019574E-3</v>
      </c>
      <c r="Q49" s="4">
        <f t="shared" ca="1" si="7"/>
        <v>-1.4039539257091697E-2</v>
      </c>
      <c r="R49" s="4" cm="1">
        <f t="array" aca="1" ref="R49" ca="1">_xlfn._xlws.SORT(SUMPRODUCT($U$2:$W$2,O49:Q49))</f>
        <v>-1.0202824737462196E-2</v>
      </c>
      <c r="S49" s="4">
        <f ca="1"/>
        <v>-1.7859029917922042E-2</v>
      </c>
    </row>
    <row r="50" spans="1:19" x14ac:dyDescent="0.25">
      <c r="A50" s="4">
        <f>IFERROR(Merged_data[[#This Row],[BTCUSD_Close]]/Merged_data!D49-1,"")</f>
        <v>1.2912386549814192E-2</v>
      </c>
      <c r="B50" s="4">
        <f>IFERROR(Merged_data[[#This Row],[XAUUSD_Close]]/Merged_data!C49-1, "")</f>
        <v>5.504667206637448E-3</v>
      </c>
      <c r="C50" s="4">
        <f>IFERROR(Merged_data[[#This Row],[AAPL_Close]]/Merged_data!B49-1,"")</f>
        <v>1.0214256494170515E-2</v>
      </c>
      <c r="D50" s="4">
        <f t="shared" si="0"/>
        <v>9.139859795850391E-3</v>
      </c>
      <c r="E50">
        <f t="shared" ca="1" si="1"/>
        <v>0.45743415337315091</v>
      </c>
      <c r="F50">
        <f t="shared" ca="1" si="1"/>
        <v>-0.32806081265994341</v>
      </c>
      <c r="G50">
        <f t="shared" ca="1" si="1"/>
        <v>0.96775021784986748</v>
      </c>
      <c r="H50">
        <f ca="1"/>
        <v>0.45743415337315091</v>
      </c>
      <c r="I50">
        <f ca="1"/>
        <v>-0.30359144140592526</v>
      </c>
      <c r="J50">
        <f ca="1"/>
        <v>1.0565614678399295</v>
      </c>
      <c r="K50">
        <v>48</v>
      </c>
      <c r="L50">
        <f t="shared" ca="1" si="2"/>
        <v>115217.86190656076</v>
      </c>
      <c r="M50">
        <f t="shared" ca="1" si="3"/>
        <v>3795.7247577294929</v>
      </c>
      <c r="N50">
        <f t="shared" ca="1" si="4"/>
        <v>263.11155661945776</v>
      </c>
      <c r="O50" s="4">
        <f t="shared" ca="1" si="5"/>
        <v>3.2996214943250439E-2</v>
      </c>
      <c r="P50" s="4">
        <f t="shared" ca="1" si="6"/>
        <v>-1.7501775248858857E-3</v>
      </c>
      <c r="Q50" s="4">
        <f t="shared" ca="1" si="7"/>
        <v>4.0910352089329437E-2</v>
      </c>
      <c r="R50" s="4" cm="1">
        <f t="array" aca="1" ref="R50" ca="1">_xlfn._xlws.SORT(SUMPRODUCT($U$2:$W$2,O50:Q50))</f>
        <v>2.1471899099819607E-2</v>
      </c>
      <c r="S50" s="4">
        <f ca="1"/>
        <v>-1.7798712845129433E-2</v>
      </c>
    </row>
    <row r="51" spans="1:19" x14ac:dyDescent="0.25">
      <c r="A51" s="4">
        <f>IFERROR(Merged_data[[#This Row],[BTCUSD_Close]]/Merged_data!D50-1,"")</f>
        <v>-2.0207694472229698E-2</v>
      </c>
      <c r="B51" s="4">
        <f>IFERROR(Merged_data[[#This Row],[XAUUSD_Close]]/Merged_data!C50-1, "")</f>
        <v>-4.2992618248565151E-3</v>
      </c>
      <c r="C51" s="4">
        <f>IFERROR(Merged_data[[#This Row],[AAPL_Close]]/Merged_data!B50-1,"")</f>
        <v>9.5246531600505779E-3</v>
      </c>
      <c r="D51" s="4">
        <f t="shared" si="0"/>
        <v>-4.9246171235963424E-3</v>
      </c>
      <c r="E51">
        <f t="shared" ca="1" si="1"/>
        <v>0.38266608254226914</v>
      </c>
      <c r="F51">
        <f t="shared" ca="1" si="1"/>
        <v>0.89314281996810641</v>
      </c>
      <c r="G51">
        <f t="shared" ca="1" si="1"/>
        <v>1.308273648673959</v>
      </c>
      <c r="H51">
        <f ca="1"/>
        <v>0.38266608254226914</v>
      </c>
      <c r="I51">
        <f ca="1"/>
        <v>0.91200224972943134</v>
      </c>
      <c r="J51">
        <f ca="1"/>
        <v>1.359890249026674</v>
      </c>
      <c r="K51">
        <v>49</v>
      </c>
      <c r="L51">
        <f t="shared" ca="1" si="2"/>
        <v>115003.91144722448</v>
      </c>
      <c r="M51">
        <f t="shared" ca="1" si="3"/>
        <v>3847.9730784217086</v>
      </c>
      <c r="N51">
        <f t="shared" ca="1" si="4"/>
        <v>264.79852054983706</v>
      </c>
      <c r="O51" s="4">
        <f t="shared" ca="1" si="5"/>
        <v>-1.8586471454176505E-3</v>
      </c>
      <c r="P51" s="4">
        <f t="shared" ca="1" si="6"/>
        <v>1.3671166909205695E-2</v>
      </c>
      <c r="Q51" s="4">
        <f t="shared" ca="1" si="7"/>
        <v>6.3911251008225691E-3</v>
      </c>
      <c r="R51" s="4" cm="1">
        <f t="array" aca="1" ref="R51" ca="1">_xlfn._xlws.SORT(SUMPRODUCT($U$2:$W$2,O51:Q51))</f>
        <v>6.8282101503037542E-3</v>
      </c>
      <c r="S51" s="4">
        <f ca="1"/>
        <v>-1.6791443571510675E-2</v>
      </c>
    </row>
    <row r="52" spans="1:19" x14ac:dyDescent="0.25">
      <c r="A52" s="4">
        <f>IFERROR(Merged_data[[#This Row],[BTCUSD_Close]]/Merged_data!D51-1,"")</f>
        <v>7.8076768676216268E-3</v>
      </c>
      <c r="B52" s="4">
        <f>IFERROR(Merged_data[[#This Row],[XAUUSD_Close]]/Merged_data!C51-1, "")</f>
        <v>1.7449394860291623E-3</v>
      </c>
      <c r="C52" s="4">
        <f>IFERROR(Merged_data[[#This Row],[AAPL_Close]]/Merged_data!B51-1,"")</f>
        <v>1.2773318513999543E-2</v>
      </c>
      <c r="D52" s="4">
        <f t="shared" si="0"/>
        <v>6.8722744088980155E-3</v>
      </c>
      <c r="E52">
        <f t="shared" ca="1" si="1"/>
        <v>0.40785948717801257</v>
      </c>
      <c r="F52">
        <f t="shared" ca="1" si="1"/>
        <v>0.1648677411765837</v>
      </c>
      <c r="G52">
        <f t="shared" ca="1" si="1"/>
        <v>-0.76706019512889612</v>
      </c>
      <c r="H52">
        <f ca="1"/>
        <v>0.40785948717801257</v>
      </c>
      <c r="I52">
        <f ca="1"/>
        <v>0.18605439296747758</v>
      </c>
      <c r="J52">
        <f ca="1"/>
        <v>-0.62865797323696038</v>
      </c>
      <c r="K52">
        <v>50</v>
      </c>
      <c r="L52">
        <f t="shared" ca="1" si="2"/>
        <v>115100.45116150432</v>
      </c>
      <c r="M52">
        <f t="shared" ca="1" si="3"/>
        <v>3817.6625978175116</v>
      </c>
      <c r="N52">
        <f t="shared" ca="1" si="4"/>
        <v>254.2398160167682</v>
      </c>
      <c r="O52" s="4">
        <f t="shared" ca="1" si="5"/>
        <v>8.3909508580947551E-4</v>
      </c>
      <c r="P52" s="4">
        <f t="shared" ca="1" si="6"/>
        <v>-7.9081865746967826E-3</v>
      </c>
      <c r="Q52" s="4">
        <f t="shared" ca="1" si="7"/>
        <v>-4.0691257871317776E-2</v>
      </c>
      <c r="R52" s="4" cm="1">
        <f t="array" aca="1" ref="R52" ca="1">_xlfn._xlws.SORT(SUMPRODUCT($U$2:$W$2,O52:Q52))</f>
        <v>-1.5118923465531203E-2</v>
      </c>
      <c r="S52" s="4">
        <f ca="1"/>
        <v>-1.643690670358048E-2</v>
      </c>
    </row>
    <row r="53" spans="1:19" x14ac:dyDescent="0.25">
      <c r="A53" s="4">
        <f>IFERROR(Merged_data[[#This Row],[BTCUSD_Close]]/Merged_data!D52-1,"")</f>
        <v>2.2484425538995989E-2</v>
      </c>
      <c r="B53" s="4">
        <f>IFERROR(Merged_data[[#This Row],[XAUUSD_Close]]/Merged_data!C52-1, "")</f>
        <v>2.4322294995773319E-3</v>
      </c>
      <c r="C53" s="4">
        <f>IFERROR(Merged_data[[#This Row],[AAPL_Close]]/Merged_data!B52-1,"")</f>
        <v>1.4811208660638897E-3</v>
      </c>
      <c r="D53" s="4">
        <f t="shared" si="0"/>
        <v>8.1625557213488957E-3</v>
      </c>
      <c r="E53">
        <f t="shared" ca="1" si="1"/>
        <v>1.7431771518092611</v>
      </c>
      <c r="F53">
        <f t="shared" ca="1" si="1"/>
        <v>0.45144789898471627</v>
      </c>
      <c r="G53">
        <f t="shared" ca="1" si="1"/>
        <v>-2.4529752416537622</v>
      </c>
      <c r="H53">
        <f ca="1"/>
        <v>1.7431771518092611</v>
      </c>
      <c r="I53">
        <f ca="1"/>
        <v>0.54234812225668105</v>
      </c>
      <c r="J53">
        <f ca="1"/>
        <v>-1.8913613139500449</v>
      </c>
      <c r="K53">
        <v>51</v>
      </c>
      <c r="L53">
        <f t="shared" ca="1" si="2"/>
        <v>119343.00324829624</v>
      </c>
      <c r="M53">
        <f t="shared" ca="1" si="3"/>
        <v>3833.4254913154687</v>
      </c>
      <c r="N53">
        <f t="shared" ca="1" si="4"/>
        <v>247.76924880783491</v>
      </c>
      <c r="O53" s="4">
        <f t="shared" ca="1" si="5"/>
        <v>3.6196491801356548E-2</v>
      </c>
      <c r="P53" s="4">
        <f t="shared" ca="1" si="6"/>
        <v>4.1204376727057264E-3</v>
      </c>
      <c r="Q53" s="4">
        <f t="shared" ca="1" si="7"/>
        <v>-2.5780114454772497E-2</v>
      </c>
      <c r="R53" s="4" cm="1">
        <f t="array" aca="1" ref="R53" ca="1">_xlfn._xlws.SORT(SUMPRODUCT($U$2:$W$2,O53:Q53))</f>
        <v>4.7730882730575063E-3</v>
      </c>
      <c r="S53" s="4">
        <f ca="1"/>
        <v>-1.6387282296278879E-2</v>
      </c>
    </row>
    <row r="54" spans="1:19" x14ac:dyDescent="0.25">
      <c r="A54" s="4">
        <f>IFERROR(Merged_data[[#This Row],[BTCUSD_Close]]/Merged_data!D53-1,"")</f>
        <v>-1.6020278112027997E-2</v>
      </c>
      <c r="B54" s="4">
        <f>IFERROR(Merged_data[[#This Row],[XAUUSD_Close]]/Merged_data!C53-1, "")</f>
        <v>-6.8337172818331293E-3</v>
      </c>
      <c r="C54" s="4">
        <f>IFERROR(Merged_data[[#This Row],[AAPL_Close]]/Merged_data!B53-1,"")</f>
        <v>1.2358749788865531E-4</v>
      </c>
      <c r="D54" s="4">
        <f t="shared" si="0"/>
        <v>-7.5024940969750549E-3</v>
      </c>
      <c r="E54">
        <f t="shared" ca="1" si="1"/>
        <v>0.36111301177684663</v>
      </c>
      <c r="F54">
        <f t="shared" ca="1" si="1"/>
        <v>-0.29360154230311852</v>
      </c>
      <c r="G54">
        <f t="shared" ca="1" si="1"/>
        <v>0.79382233590264994</v>
      </c>
      <c r="H54">
        <f ca="1"/>
        <v>0.36111301177684663</v>
      </c>
      <c r="I54">
        <f ca="1"/>
        <v>-0.27423689558072278</v>
      </c>
      <c r="J54">
        <f ca="1"/>
        <v>0.86293983303933641</v>
      </c>
      <c r="K54">
        <v>52</v>
      </c>
      <c r="L54">
        <f t="shared" ca="1" si="2"/>
        <v>114991.93668213856</v>
      </c>
      <c r="M54">
        <f t="shared" ca="1" si="3"/>
        <v>3799.4001922322586</v>
      </c>
      <c r="N54">
        <f t="shared" ca="1" si="4"/>
        <v>262.23464467649143</v>
      </c>
      <c r="O54" s="4">
        <f t="shared" ca="1" si="5"/>
        <v>-3.7139717159030597E-2</v>
      </c>
      <c r="P54" s="4">
        <f t="shared" ca="1" si="6"/>
        <v>-8.915577500604616E-3</v>
      </c>
      <c r="Q54" s="4">
        <f t="shared" ca="1" si="7"/>
        <v>5.6741828653903634E-2</v>
      </c>
      <c r="R54" s="4" cm="1">
        <f t="array" aca="1" ref="R54" ca="1">_xlfn._xlws.SORT(SUMPRODUCT($U$2:$W$2,O54:Q54))</f>
        <v>2.3144024482200654E-3</v>
      </c>
      <c r="S54" s="4">
        <f ca="1"/>
        <v>-1.638362137740431E-2</v>
      </c>
    </row>
    <row r="55" spans="1:19" x14ac:dyDescent="0.25">
      <c r="A55" s="4">
        <f>IFERROR(Merged_data[[#This Row],[BTCUSD_Close]]/Merged_data!D54-1,"")</f>
        <v>4.9402560940438045E-2</v>
      </c>
      <c r="B55" s="4">
        <f>IFERROR(Merged_data[[#This Row],[XAUUSD_Close]]/Merged_data!C54-1, "")</f>
        <v>0</v>
      </c>
      <c r="C55" s="4">
        <f>IFERROR(Merged_data[[#This Row],[AAPL_Close]]/Merged_data!B54-1,"")</f>
        <v>-8.2381483937665756E-4</v>
      </c>
      <c r="D55" s="4">
        <f t="shared" si="0"/>
        <v>1.4573623830318416E-2</v>
      </c>
      <c r="E55">
        <f t="shared" ca="1" si="1"/>
        <v>-0.99459324091475598</v>
      </c>
      <c r="F55">
        <f t="shared" ca="1" si="1"/>
        <v>-1.3944924038535651</v>
      </c>
      <c r="G55">
        <f t="shared" ca="1" si="1"/>
        <v>0.77669042254774834</v>
      </c>
      <c r="H55">
        <f ca="1"/>
        <v>-0.99459324091475598</v>
      </c>
      <c r="I55">
        <f ca="1"/>
        <v>-1.4447886549037996</v>
      </c>
      <c r="J55">
        <f ca="1"/>
        <v>0.48345862229937209</v>
      </c>
      <c r="K55">
        <v>53</v>
      </c>
      <c r="L55">
        <f t="shared" ca="1" si="2"/>
        <v>110878.34783334954</v>
      </c>
      <c r="M55">
        <f t="shared" ca="1" si="3"/>
        <v>3750.8911542236324</v>
      </c>
      <c r="N55">
        <f t="shared" ca="1" si="4"/>
        <v>260.23986083035521</v>
      </c>
      <c r="O55" s="4">
        <f t="shared" ca="1" si="5"/>
        <v>-3.6428375259830829E-2</v>
      </c>
      <c r="P55" s="4">
        <f t="shared" ca="1" si="6"/>
        <v>-1.2849757247794096E-2</v>
      </c>
      <c r="Q55" s="4">
        <f t="shared" ca="1" si="7"/>
        <v>-7.6359459368895884E-3</v>
      </c>
      <c r="R55" s="4" cm="1">
        <f t="array" aca="1" ref="R55" ca="1">_xlfn._xlws.SORT(SUMPRODUCT($U$2:$W$2,O55:Q55))</f>
        <v>-1.8359199258133764E-2</v>
      </c>
      <c r="S55" s="4">
        <f ca="1"/>
        <v>-1.6129611947732055E-2</v>
      </c>
    </row>
    <row r="56" spans="1:19" x14ac:dyDescent="0.25">
      <c r="A56" s="4">
        <f>IFERROR(Merged_data[[#This Row],[BTCUSD_Close]]/Merged_data!D55-1,"")</f>
        <v>-4.4561994542785976E-2</v>
      </c>
      <c r="B56" s="4">
        <f>IFERROR(Merged_data[[#This Row],[XAUUSD_Close]]/Merged_data!C55-1, "")</f>
        <v>1.0794134465051952E-2</v>
      </c>
      <c r="C56" s="4">
        <f>IFERROR(Merged_data[[#This Row],[AAPL_Close]]/Merged_data!B55-1,"")</f>
        <v>1.6102369183709664E-2</v>
      </c>
      <c r="D56" s="4">
        <f t="shared" si="0"/>
        <v>-4.2202338217021138E-3</v>
      </c>
      <c r="E56">
        <f t="shared" ca="1" si="1"/>
        <v>-0.88578062131178359</v>
      </c>
      <c r="F56">
        <f t="shared" ca="1" si="1"/>
        <v>0.60227857155301068</v>
      </c>
      <c r="G56">
        <f t="shared" ca="1" si="1"/>
        <v>-0.8328710183838508</v>
      </c>
      <c r="H56">
        <f ca="1"/>
        <v>-0.88578062131178359</v>
      </c>
      <c r="I56">
        <f ca="1"/>
        <v>0.55494129763823696</v>
      </c>
      <c r="J56">
        <f ca="1"/>
        <v>-1.0435732160669149</v>
      </c>
      <c r="K56">
        <v>54</v>
      </c>
      <c r="L56">
        <f t="shared" ca="1" si="2"/>
        <v>111222.13638131619</v>
      </c>
      <c r="M56">
        <f t="shared" ca="1" si="3"/>
        <v>3835.8073669400296</v>
      </c>
      <c r="N56">
        <f t="shared" ca="1" si="4"/>
        <v>252.24314711211761</v>
      </c>
      <c r="O56" s="4">
        <f t="shared" ca="1" si="5"/>
        <v>3.0957953446451004E-3</v>
      </c>
      <c r="P56" s="4">
        <f t="shared" ca="1" si="6"/>
        <v>2.2386485714907676E-2</v>
      </c>
      <c r="Q56" s="4">
        <f t="shared" ca="1" si="7"/>
        <v>-3.1210255574135485E-2</v>
      </c>
      <c r="R56" s="4" cm="1">
        <f t="array" aca="1" ref="R56" ca="1">_xlfn._xlws.SORT(SUMPRODUCT($U$2:$W$2,O56:Q56))</f>
        <v>5.2025621711595561E-4</v>
      </c>
      <c r="S56" s="4">
        <f ca="1"/>
        <v>-1.6027265931466625E-2</v>
      </c>
    </row>
    <row r="57" spans="1:19" x14ac:dyDescent="0.25">
      <c r="A57" s="4">
        <f>IFERROR(Merged_data[[#This Row],[BTCUSD_Close]]/Merged_data!D56-1,"")</f>
        <v>-9.7945010578059932E-4</v>
      </c>
      <c r="B57" s="4">
        <f>IFERROR(Merged_data[[#This Row],[XAUUSD_Close]]/Merged_data!C56-1, "")</f>
        <v>1.2610909282268379E-2</v>
      </c>
      <c r="C57" s="4">
        <f>IFERROR(Merged_data[[#This Row],[AAPL_Close]]/Merged_data!B56-1,"")</f>
        <v>4.1342264452548516E-3</v>
      </c>
      <c r="D57" s="4">
        <f t="shared" si="0"/>
        <v>5.9907966147496276E-3</v>
      </c>
      <c r="E57">
        <f t="shared" ca="1" si="1"/>
        <v>1.0765529665734828</v>
      </c>
      <c r="F57">
        <f t="shared" ca="1" si="1"/>
        <v>1.4184884954621812E-2</v>
      </c>
      <c r="G57">
        <f t="shared" ca="1" si="1"/>
        <v>-0.43743309073376552</v>
      </c>
      <c r="H57">
        <f ca="1"/>
        <v>1.0765529665734828</v>
      </c>
      <c r="I57">
        <f ca="1"/>
        <v>7.0688110033112816E-2</v>
      </c>
      <c r="J57">
        <f ca="1"/>
        <v>-0.12986777977930714</v>
      </c>
      <c r="K57">
        <v>55</v>
      </c>
      <c r="L57">
        <f t="shared" ca="1" si="2"/>
        <v>117289.79050265248</v>
      </c>
      <c r="M57">
        <f t="shared" ca="1" si="3"/>
        <v>3815.8295241165702</v>
      </c>
      <c r="N57">
        <f t="shared" ca="1" si="4"/>
        <v>257.06363949578525</v>
      </c>
      <c r="O57" s="4">
        <f t="shared" ca="1" si="5"/>
        <v>5.3118284201058838E-2</v>
      </c>
      <c r="P57" s="4">
        <f t="shared" ca="1" si="6"/>
        <v>-5.2218599768660617E-3</v>
      </c>
      <c r="Q57" s="4">
        <f t="shared" ca="1" si="7"/>
        <v>1.8930186921962439E-2</v>
      </c>
      <c r="R57" s="4" cm="1">
        <f t="array" aca="1" ref="R57" ca="1">_xlfn._xlws.SORT(SUMPRODUCT($U$2:$W$2,O57:Q57))</f>
        <v>1.9525797346159959E-2</v>
      </c>
      <c r="S57" s="4">
        <f ca="1"/>
        <v>-1.5589682992320669E-2</v>
      </c>
    </row>
    <row r="58" spans="1:19" x14ac:dyDescent="0.25">
      <c r="A58" s="4">
        <f>IFERROR(Merged_data[[#This Row],[BTCUSD_Close]]/Merged_data!D57-1,"")</f>
        <v>4.4931691197566126E-2</v>
      </c>
      <c r="B58" s="4">
        <f>IFERROR(Merged_data[[#This Row],[XAUUSD_Close]]/Merged_data!C57-1, "")</f>
        <v>8.9775403729475123E-3</v>
      </c>
      <c r="C58" s="4">
        <f>IFERROR(Merged_data[[#This Row],[AAPL_Close]]/Merged_data!B57-1,"")</f>
        <v>-5.1677185270183612E-3</v>
      </c>
      <c r="D58" s="4">
        <f t="shared" si="0"/>
        <v>1.5520207950343335E-2</v>
      </c>
      <c r="E58">
        <f t="shared" ca="1" si="1"/>
        <v>-0.87023268409200683</v>
      </c>
      <c r="F58">
        <f t="shared" ca="1" si="1"/>
        <v>-1.4509481518971707</v>
      </c>
      <c r="G58">
        <f t="shared" ca="1" si="1"/>
        <v>-1.2363183894105843</v>
      </c>
      <c r="H58">
        <f ca="1"/>
        <v>-0.87023268409200683</v>
      </c>
      <c r="I58">
        <f ca="1"/>
        <v>-1.4946371723611753</v>
      </c>
      <c r="J58">
        <f ca="1"/>
        <v>-1.4206002577907246</v>
      </c>
      <c r="K58">
        <v>56</v>
      </c>
      <c r="L58">
        <f t="shared" ca="1" si="2"/>
        <v>111304.24471689445</v>
      </c>
      <c r="M58">
        <f t="shared" ca="1" si="3"/>
        <v>3750.617873794467</v>
      </c>
      <c r="N58">
        <f t="shared" ca="1" si="4"/>
        <v>250.37699384539744</v>
      </c>
      <c r="O58" s="4">
        <f t="shared" ca="1" si="5"/>
        <v>-5.2380319211026205E-2</v>
      </c>
      <c r="P58" s="4">
        <f t="shared" ca="1" si="6"/>
        <v>-1.7237485859456093E-2</v>
      </c>
      <c r="Q58" s="4">
        <f t="shared" ca="1" si="7"/>
        <v>-2.635592134784381E-2</v>
      </c>
      <c r="R58" s="4" cm="1">
        <f t="array" aca="1" ref="R58" ca="1">_xlfn._xlws.SORT(SUMPRODUCT($U$2:$W$2,O58:Q58))</f>
        <v>-3.0515866511443442E-2</v>
      </c>
      <c r="S58" s="4">
        <f ca="1"/>
        <v>-1.5118923465531203E-2</v>
      </c>
    </row>
    <row r="59" spans="1:19" x14ac:dyDescent="0.25">
      <c r="A59" s="4">
        <f>IFERROR(Merged_data[[#This Row],[BTCUSD_Close]]/Merged_data!D58-1,"")</f>
        <v>-7.7529332753920599E-3</v>
      </c>
      <c r="B59" s="4">
        <f>IFERROR(Merged_data[[#This Row],[XAUUSD_Close]]/Merged_data!C58-1, "")</f>
        <v>-1.3709793129835668E-2</v>
      </c>
      <c r="C59" s="4">
        <f>IFERROR(Merged_data[[#This Row],[AAPL_Close]]/Merged_data!B58-1,"")</f>
        <v>5.9662333126200284E-3</v>
      </c>
      <c r="D59" s="4">
        <f t="shared" si="0"/>
        <v>-6.0199272407658764E-3</v>
      </c>
      <c r="E59">
        <f t="shared" ca="1" si="1"/>
        <v>1.1191610279162301</v>
      </c>
      <c r="F59">
        <f t="shared" ca="1" si="1"/>
        <v>-1.181799392654393</v>
      </c>
      <c r="G59">
        <f t="shared" ca="1" si="1"/>
        <v>1.888805880977467</v>
      </c>
      <c r="H59">
        <f ca="1"/>
        <v>1.1191610279162301</v>
      </c>
      <c r="I59">
        <f ca="1"/>
        <v>-1.1214095229084908</v>
      </c>
      <c r="J59">
        <f ca="1"/>
        <v>2.125281626268579</v>
      </c>
      <c r="K59">
        <v>57</v>
      </c>
      <c r="L59">
        <f t="shared" ca="1" si="2"/>
        <v>117462.12874893766</v>
      </c>
      <c r="M59">
        <f t="shared" ca="1" si="3"/>
        <v>3766.8128395896688</v>
      </c>
      <c r="N59">
        <f t="shared" ca="1" si="4"/>
        <v>269.33909212743606</v>
      </c>
      <c r="O59" s="4">
        <f t="shared" ca="1" si="5"/>
        <v>5.3848577939601766E-2</v>
      </c>
      <c r="P59" s="4">
        <f t="shared" ca="1" si="6"/>
        <v>4.3086505128954291E-3</v>
      </c>
      <c r="Q59" s="4">
        <f t="shared" ca="1" si="7"/>
        <v>7.30033938949642E-2</v>
      </c>
      <c r="R59" s="4" cm="1">
        <f t="array" aca="1" ref="R59" ca="1">_xlfn._xlws.SORT(SUMPRODUCT($U$2:$W$2,O59:Q59))</f>
        <v>3.9779051755527955E-2</v>
      </c>
      <c r="S59" s="4">
        <f ca="1"/>
        <v>-1.5040211132709411E-2</v>
      </c>
    </row>
    <row r="60" spans="1:19" x14ac:dyDescent="0.25">
      <c r="A60" s="4">
        <f>IFERROR(Merged_data[[#This Row],[BTCUSD_Close]]/Merged_data!D59-1,"")</f>
        <v>1.158589387560105E-2</v>
      </c>
      <c r="B60" s="4">
        <f>IFERROR(Merged_data[[#This Row],[XAUUSD_Close]]/Merged_data!C59-1, "")</f>
        <v>-1.2363546840292172E-2</v>
      </c>
      <c r="C60" s="4">
        <f>IFERROR(Merged_data[[#This Row],[AAPL_Close]]/Merged_data!B59-1,"")</f>
        <v>6.8231000290697175E-4</v>
      </c>
      <c r="D60" s="4">
        <f t="shared" si="0"/>
        <v>-1.2649575725644626E-3</v>
      </c>
      <c r="E60">
        <f t="shared" ca="1" si="1"/>
        <v>-1.2584131032739467</v>
      </c>
      <c r="F60">
        <f t="shared" ca="1" si="1"/>
        <v>0.24994919111103178</v>
      </c>
      <c r="G60">
        <f t="shared" ca="1" si="1"/>
        <v>0.80580668060737304</v>
      </c>
      <c r="H60">
        <f ca="1"/>
        <v>-1.2584131032739467</v>
      </c>
      <c r="I60">
        <f ca="1"/>
        <v>0.18353336442670665</v>
      </c>
      <c r="J60">
        <f ca="1"/>
        <v>0.43436860741748357</v>
      </c>
      <c r="K60">
        <v>58</v>
      </c>
      <c r="L60">
        <f t="shared" ca="1" si="2"/>
        <v>110179.36318476696</v>
      </c>
      <c r="M60">
        <f t="shared" ca="1" si="3"/>
        <v>3822.4572919685293</v>
      </c>
      <c r="N60">
        <f t="shared" ca="1" si="4"/>
        <v>260.1853493965686</v>
      </c>
      <c r="O60" s="4">
        <f t="shared" ca="1" si="5"/>
        <v>-6.4006360855695457E-2</v>
      </c>
      <c r="P60" s="4">
        <f t="shared" ca="1" si="6"/>
        <v>1.4664242689833403E-2</v>
      </c>
      <c r="Q60" s="4">
        <f t="shared" ca="1" si="7"/>
        <v>-3.4576891955536308E-2</v>
      </c>
      <c r="R60" s="4" cm="1">
        <f t="array" aca="1" ref="R60" ca="1">_xlfn._xlws.SORT(SUMPRODUCT($U$2:$W$2,O60:Q60))</f>
        <v>-2.3709278767436167E-2</v>
      </c>
      <c r="S60" s="4">
        <f ca="1"/>
        <v>-1.4685300264135379E-2</v>
      </c>
    </row>
    <row r="61" spans="1:19" x14ac:dyDescent="0.25">
      <c r="A61" s="4">
        <f>IFERROR(Merged_data[[#This Row],[BTCUSD_Close]]/Merged_data!D60-1,"")</f>
        <v>4.1453887101376541E-2</v>
      </c>
      <c r="B61" s="4">
        <f>IFERROR(Merged_data[[#This Row],[XAUUSD_Close]]/Merged_data!C60-1, "")</f>
        <v>1.8903056214403247E-3</v>
      </c>
      <c r="C61" s="4">
        <f>IFERROR(Merged_data[[#This Row],[AAPL_Close]]/Merged_data!B60-1,"")</f>
        <v>1.1728537019329632E-2</v>
      </c>
      <c r="D61" s="4">
        <f t="shared" si="0"/>
        <v>1.671084948478798E-2</v>
      </c>
      <c r="E61">
        <f t="shared" ca="1" si="1"/>
        <v>0.43761648715826457</v>
      </c>
      <c r="F61">
        <f t="shared" ca="1" si="1"/>
        <v>0.43313156918223455</v>
      </c>
      <c r="G61">
        <f t="shared" ca="1" si="1"/>
        <v>5.615726654933817E-3</v>
      </c>
      <c r="H61">
        <f ca="1"/>
        <v>0.43761648715826457</v>
      </c>
      <c r="I61">
        <f ca="1"/>
        <v>0.45551056194124018</v>
      </c>
      <c r="J61">
        <f ca="1"/>
        <v>0.12230618196326515</v>
      </c>
      <c r="K61">
        <v>59</v>
      </c>
      <c r="L61">
        <f t="shared" ca="1" si="2"/>
        <v>115358.06874828435</v>
      </c>
      <c r="M61">
        <f t="shared" ca="1" si="3"/>
        <v>3834.6446991558187</v>
      </c>
      <c r="N61">
        <f t="shared" ca="1" si="4"/>
        <v>258.56401613273226</v>
      </c>
      <c r="O61" s="4">
        <f t="shared" ca="1" si="5"/>
        <v>4.5931320053920456E-2</v>
      </c>
      <c r="P61" s="4">
        <f t="shared" ca="1" si="6"/>
        <v>3.1832976739906479E-3</v>
      </c>
      <c r="Q61" s="4">
        <f t="shared" ca="1" si="7"/>
        <v>-6.2509514264682334E-3</v>
      </c>
      <c r="R61" s="4" cm="1">
        <f t="array" aca="1" ref="R61" ca="1">_xlfn._xlws.SORT(SUMPRODUCT($U$2:$W$2,O61:Q61))</f>
        <v>1.3177429657831925E-2</v>
      </c>
      <c r="S61" s="4">
        <f ca="1"/>
        <v>-1.462134356121351E-2</v>
      </c>
    </row>
    <row r="62" spans="1:19" x14ac:dyDescent="0.25">
      <c r="A62" s="4">
        <f>IFERROR(Merged_data[[#This Row],[BTCUSD_Close]]/Merged_data!D61-1,"")</f>
        <v>1.303805600695318E-3</v>
      </c>
      <c r="B62" s="4">
        <f>IFERROR(Merged_data[[#This Row],[XAUUSD_Close]]/Merged_data!C61-1, "")</f>
        <v>-2.297637335192948E-3</v>
      </c>
      <c r="C62" s="4">
        <f>IFERROR(Merged_data[[#This Row],[AAPL_Close]]/Merged_data!B61-1,"")</f>
        <v>9.7222886857761814E-3</v>
      </c>
      <c r="D62" s="4">
        <f t="shared" si="0"/>
        <v>2.3887733518642706E-3</v>
      </c>
      <c r="E62">
        <f t="shared" ca="1" si="1"/>
        <v>-2.0687704718585338</v>
      </c>
      <c r="F62">
        <f t="shared" ca="1" si="1"/>
        <v>1.9669591898899202E-2</v>
      </c>
      <c r="G62">
        <f t="shared" ca="1" si="1"/>
        <v>0.48624364356305233</v>
      </c>
      <c r="H62">
        <f ca="1"/>
        <v>-2.0687704718585338</v>
      </c>
      <c r="I62">
        <f ca="1"/>
        <v>-8.8975210814624672E-2</v>
      </c>
      <c r="J62">
        <f ca="1"/>
        <v>-9.1735831657108691E-2</v>
      </c>
      <c r="K62">
        <v>60</v>
      </c>
      <c r="L62">
        <f t="shared" ca="1" si="2"/>
        <v>107830.24598713094</v>
      </c>
      <c r="M62">
        <f t="shared" ca="1" si="3"/>
        <v>3812.120003666947</v>
      </c>
      <c r="N62">
        <f t="shared" ca="1" si="4"/>
        <v>257.47072000611479</v>
      </c>
      <c r="O62" s="4">
        <f t="shared" ca="1" si="5"/>
        <v>-6.748273816935027E-2</v>
      </c>
      <c r="P62" s="4">
        <f t="shared" ca="1" si="6"/>
        <v>-5.8913178350432039E-3</v>
      </c>
      <c r="Q62" s="4">
        <f t="shared" ca="1" si="7"/>
        <v>-4.237302979321734E-3</v>
      </c>
      <c r="R62" s="4" cm="1">
        <f t="array" aca="1" ref="R62" ca="1">_xlfn._xlws.SORT(SUMPRODUCT($U$2:$W$2,O62:Q62))</f>
        <v>-2.3872539478618882E-2</v>
      </c>
      <c r="S62" s="4">
        <f ca="1"/>
        <v>-1.4547676712084387E-2</v>
      </c>
    </row>
    <row r="63" spans="1:19" x14ac:dyDescent="0.25">
      <c r="A63" s="4">
        <f>IFERROR(Merged_data[[#This Row],[BTCUSD_Close]]/Merged_data!D62-1,"")</f>
        <v>-4.5970070389311446E-2</v>
      </c>
      <c r="B63" s="4">
        <f>IFERROR(Merged_data[[#This Row],[XAUUSD_Close]]/Merged_data!C62-1, "")</f>
        <v>-2.315775155575206E-2</v>
      </c>
      <c r="C63" s="4">
        <f>IFERROR(Merged_data[[#This Row],[AAPL_Close]]/Merged_data!B62-1,"")</f>
        <v>-2.1421631740665581E-2</v>
      </c>
      <c r="D63" s="4">
        <f t="shared" si="0"/>
        <v>-2.9480611261293928E-2</v>
      </c>
      <c r="E63">
        <f t="shared" ca="1" si="1"/>
        <v>-6.2135574374492457E-2</v>
      </c>
      <c r="F63">
        <f t="shared" ca="1" si="1"/>
        <v>0.35484625855164098</v>
      </c>
      <c r="G63">
        <f t="shared" ca="1" si="1"/>
        <v>1.358158487666939</v>
      </c>
      <c r="H63">
        <f ca="1"/>
        <v>-6.2135574374492457E-2</v>
      </c>
      <c r="I63">
        <f ca="1"/>
        <v>0.35109449886769972</v>
      </c>
      <c r="J63">
        <f ca="1"/>
        <v>1.289436578182128</v>
      </c>
      <c r="K63">
        <v>61</v>
      </c>
      <c r="L63">
        <f t="shared" ca="1" si="2"/>
        <v>113848.89356187907</v>
      </c>
      <c r="M63">
        <f t="shared" ca="1" si="3"/>
        <v>3831.4259150484627</v>
      </c>
      <c r="N63">
        <f t="shared" ca="1" si="4"/>
        <v>264.92305836229946</v>
      </c>
      <c r="O63" s="4">
        <f t="shared" ca="1" si="5"/>
        <v>5.4313879936769907E-2</v>
      </c>
      <c r="P63" s="4">
        <f t="shared" ca="1" si="6"/>
        <v>5.0515696880476749E-3</v>
      </c>
      <c r="Q63" s="4">
        <f t="shared" ca="1" si="7"/>
        <v>2.8533433100728065E-2</v>
      </c>
      <c r="R63" s="4" cm="1">
        <f t="array" aca="1" ref="R63" ca="1">_xlfn._xlws.SORT(SUMPRODUCT($U$2:$W$2,O63:Q63))</f>
        <v>2.6874821786468463E-2</v>
      </c>
      <c r="S63" s="4">
        <f ca="1"/>
        <v>-1.4033614821801509E-2</v>
      </c>
    </row>
    <row r="64" spans="1:19" x14ac:dyDescent="0.25">
      <c r="A64" s="4">
        <f>IFERROR(Merged_data[[#This Row],[BTCUSD_Close]]/Merged_data!D63-1,"")</f>
        <v>-2.8590643853229181E-2</v>
      </c>
      <c r="B64" s="4">
        <f>IFERROR(Merged_data[[#This Row],[XAUUSD_Close]]/Merged_data!C63-1, "")</f>
        <v>3.4598930894969016E-3</v>
      </c>
      <c r="C64" s="4">
        <f>IFERROR(Merged_data[[#This Row],[AAPL_Close]]/Merged_data!B63-1,"")</f>
        <v>7.0143434848937147E-3</v>
      </c>
      <c r="D64" s="4">
        <f t="shared" si="0"/>
        <v>-5.0889328747018795E-3</v>
      </c>
      <c r="E64">
        <f t="shared" ca="1" si="1"/>
        <v>-0.67661139785736546</v>
      </c>
      <c r="F64">
        <f t="shared" ca="1" si="1"/>
        <v>-0.70814389252925125</v>
      </c>
      <c r="G64">
        <f t="shared" ca="1" si="1"/>
        <v>-0.13742993268597073</v>
      </c>
      <c r="H64">
        <f ca="1"/>
        <v>-0.67661139785736546</v>
      </c>
      <c r="I64">
        <f ca="1"/>
        <v>-0.74269163923313064</v>
      </c>
      <c r="J64">
        <f ca="1"/>
        <v>-0.3129107898369915</v>
      </c>
      <c r="K64">
        <v>62</v>
      </c>
      <c r="L64">
        <f t="shared" ca="1" si="2"/>
        <v>111994.29042631816</v>
      </c>
      <c r="M64">
        <f t="shared" ca="1" si="3"/>
        <v>3785.7366569049091</v>
      </c>
      <c r="N64">
        <f t="shared" ca="1" si="4"/>
        <v>256.38544685566222</v>
      </c>
      <c r="O64" s="4">
        <f t="shared" ca="1" si="5"/>
        <v>-1.6424182418414299E-2</v>
      </c>
      <c r="P64" s="4">
        <f t="shared" ca="1" si="6"/>
        <v>-1.1996542194240376E-2</v>
      </c>
      <c r="Q64" s="4">
        <f t="shared" ca="1" si="7"/>
        <v>-3.2757474122742519E-2</v>
      </c>
      <c r="R64" s="4" cm="1">
        <f t="array" aca="1" ref="R64" ca="1">_xlfn._xlws.SORT(SUMPRODUCT($U$2:$W$2,O64:Q64))</f>
        <v>-1.9553113840043195E-2</v>
      </c>
      <c r="S64" s="4">
        <f ca="1"/>
        <v>-1.3760039401480118E-2</v>
      </c>
    </row>
    <row r="65" spans="1:19" x14ac:dyDescent="0.25">
      <c r="A65" s="4">
        <f>IFERROR(Merged_data[[#This Row],[BTCUSD_Close]]/Merged_data!D64-1,"")</f>
        <v>-1.8385407333800341E-2</v>
      </c>
      <c r="B65" s="4">
        <f>IFERROR(Merged_data[[#This Row],[XAUUSD_Close]]/Merged_data!C64-1, "")</f>
        <v>1.1103251955741245E-2</v>
      </c>
      <c r="C65" s="4">
        <f>IFERROR(Merged_data[[#This Row],[AAPL_Close]]/Merged_data!B64-1,"")</f>
        <v>1.8816428605780811E-2</v>
      </c>
      <c r="D65" s="4">
        <f t="shared" si="0"/>
        <v>4.5706071638906389E-3</v>
      </c>
      <c r="E65">
        <f t="shared" ca="1" si="1"/>
        <v>-1.1406578306076314</v>
      </c>
      <c r="F65">
        <f t="shared" ca="1" si="1"/>
        <v>-7.4408288242771015E-2</v>
      </c>
      <c r="G65">
        <f t="shared" ca="1" si="1"/>
        <v>-0.44922029881226594</v>
      </c>
      <c r="H65">
        <f ca="1"/>
        <v>-1.1406578306076314</v>
      </c>
      <c r="I65">
        <f ca="1"/>
        <v>-0.13419417881531806</v>
      </c>
      <c r="J65">
        <f ca="1"/>
        <v>-0.74084091528708562</v>
      </c>
      <c r="K65">
        <v>63</v>
      </c>
      <c r="L65">
        <f t="shared" ca="1" si="2"/>
        <v>110618.0714544896</v>
      </c>
      <c r="M65">
        <f t="shared" ca="1" si="3"/>
        <v>3812.0384069521415</v>
      </c>
      <c r="N65">
        <f t="shared" ca="1" si="4"/>
        <v>254.18204538956218</v>
      </c>
      <c r="O65" s="4">
        <f t="shared" ca="1" si="5"/>
        <v>-1.2364421212382338E-2</v>
      </c>
      <c r="P65" s="4">
        <f t="shared" ca="1" si="6"/>
        <v>6.9235677266971263E-3</v>
      </c>
      <c r="Q65" s="4">
        <f t="shared" ca="1" si="7"/>
        <v>-8.6312394685810478E-3</v>
      </c>
      <c r="R65" s="4" cm="1">
        <f t="array" aca="1" ref="R65" ca="1">_xlfn._xlws.SORT(SUMPRODUCT($U$2:$W$2,O65:Q65))</f>
        <v>-3.5292711136101647E-3</v>
      </c>
      <c r="S65" s="4">
        <f ca="1"/>
        <v>-1.3381747272746271E-2</v>
      </c>
    </row>
    <row r="66" spans="1:19" x14ac:dyDescent="0.25">
      <c r="A66" s="4">
        <f>IFERROR(Merged_data[[#This Row],[BTCUSD_Close]]/Merged_data!D65-1,"")</f>
        <v>-1.4143262243629939E-2</v>
      </c>
      <c r="B66" s="4">
        <f>IFERROR(Merged_data[[#This Row],[XAUUSD_Close]]/Merged_data!C65-1, "")</f>
        <v>-3.8675760267470327E-3</v>
      </c>
      <c r="C66" s="4">
        <f>IFERROR(Merged_data[[#This Row],[AAPL_Close]]/Merged_data!B65-1,"")</f>
        <v>3.0643835239230199E-3</v>
      </c>
      <c r="D66" s="4">
        <f t="shared" si="0"/>
        <v>-4.8706940266108889E-3</v>
      </c>
      <c r="E66">
        <f t="shared" ca="1" si="1"/>
        <v>1.3282378397433143</v>
      </c>
      <c r="F66">
        <f t="shared" ca="1" si="1"/>
        <v>-0.83331740479089</v>
      </c>
      <c r="G66">
        <f t="shared" ca="1" si="1"/>
        <v>-0.97283869356878871</v>
      </c>
      <c r="H66">
        <f ca="1"/>
        <v>1.3282378397433143</v>
      </c>
      <c r="I66">
        <f ca="1"/>
        <v>-0.76243091948765351</v>
      </c>
      <c r="J66">
        <f ca="1"/>
        <v>-0.57424094529968051</v>
      </c>
      <c r="K66">
        <v>64</v>
      </c>
      <c r="L66">
        <f t="shared" ca="1" si="2"/>
        <v>118258.48275433281</v>
      </c>
      <c r="M66">
        <f t="shared" ca="1" si="3"/>
        <v>3786.1205344610175</v>
      </c>
      <c r="N66">
        <f t="shared" ca="1" si="4"/>
        <v>255.09423054963574</v>
      </c>
      <c r="O66" s="4">
        <f t="shared" ca="1" si="5"/>
        <v>6.6789290118355743E-2</v>
      </c>
      <c r="P66" s="4">
        <f t="shared" ca="1" si="6"/>
        <v>-6.8221718480545816E-3</v>
      </c>
      <c r="Q66" s="4">
        <f t="shared" ca="1" si="7"/>
        <v>3.5822840318990895E-3</v>
      </c>
      <c r="R66" s="4" cm="1">
        <f t="array" aca="1" ref="R66" ca="1">_xlfn._xlws.SORT(SUMPRODUCT($U$2:$W$2,O66:Q66))</f>
        <v>1.8382603505854619E-2</v>
      </c>
      <c r="S66" s="4">
        <f ca="1"/>
        <v>-1.311532441745031E-2</v>
      </c>
    </row>
    <row r="67" spans="1:19" x14ac:dyDescent="0.25">
      <c r="A67" s="4">
        <f>IFERROR(Merged_data[[#This Row],[BTCUSD_Close]]/Merged_data!D66-1,"")</f>
        <v>3.846509934792075E-2</v>
      </c>
      <c r="B67" s="4">
        <f>IFERROR(Merged_data[[#This Row],[XAUUSD_Close]]/Merged_data!C66-1, "")</f>
        <v>1.238066625971701E-3</v>
      </c>
      <c r="C67" s="4">
        <f>IFERROR(Merged_data[[#This Row],[AAPL_Close]]/Merged_data!B66-1,"")</f>
        <v>1.1474959802345142E-2</v>
      </c>
      <c r="D67" s="4">
        <f t="shared" si="0"/>
        <v>1.5477244395468447E-2</v>
      </c>
      <c r="E67">
        <f t="shared" ca="1" si="1"/>
        <v>-0.63705611049184507</v>
      </c>
      <c r="F67">
        <f t="shared" ca="1" si="1"/>
        <v>1.1003863564711993</v>
      </c>
      <c r="G67">
        <f t="shared" ca="1" si="1"/>
        <v>0.17941483830505831</v>
      </c>
      <c r="H67">
        <f ca="1"/>
        <v>-0.63705611049184507</v>
      </c>
      <c r="I67">
        <f ca="1"/>
        <v>1.0654209679460473</v>
      </c>
      <c r="J67">
        <f ca="1"/>
        <v>-3.491975085481186E-3</v>
      </c>
      <c r="K67">
        <v>65</v>
      </c>
      <c r="L67">
        <f t="shared" ca="1" si="2"/>
        <v>112167.46106681137</v>
      </c>
      <c r="M67">
        <f t="shared" ca="1" si="3"/>
        <v>3864.4448176591654</v>
      </c>
      <c r="N67">
        <f t="shared" ca="1" si="4"/>
        <v>258.14405653981373</v>
      </c>
      <c r="O67" s="4">
        <f t="shared" ca="1" si="5"/>
        <v>-5.2879817854320756E-2</v>
      </c>
      <c r="P67" s="4">
        <f t="shared" ca="1" si="6"/>
        <v>2.0476138997311606E-2</v>
      </c>
      <c r="Q67" s="4">
        <f t="shared" ca="1" si="7"/>
        <v>1.1884779313207397E-2</v>
      </c>
      <c r="R67" s="4" cm="1">
        <f t="array" aca="1" ref="R67" ca="1">_xlfn._xlws.SORT(SUMPRODUCT($U$2:$W$2,O67:Q67))</f>
        <v>-4.1080559634093638E-3</v>
      </c>
      <c r="S67" s="4">
        <f ca="1"/>
        <v>-1.2956183981263652E-2</v>
      </c>
    </row>
    <row r="68" spans="1:19" x14ac:dyDescent="0.25">
      <c r="A68" s="4">
        <f>IFERROR(Merged_data[[#This Row],[BTCUSD_Close]]/Merged_data!D67-1,"")</f>
        <v>-3.0367992186890569E-2</v>
      </c>
      <c r="B68" s="4">
        <f>IFERROR(Merged_data[[#This Row],[XAUUSD_Close]]/Merged_data!C67-1, "")</f>
        <v>6.7330994044754178E-3</v>
      </c>
      <c r="C68" s="4">
        <f>IFERROR(Merged_data[[#This Row],[AAPL_Close]]/Merged_data!B67-1,"")</f>
        <v>3.1793297042448376E-3</v>
      </c>
      <c r="D68" s="4">
        <f t="shared" ref="D68:D131" si="8">SUMPRODUCT(A68:C68,$U$2:$W$2)</f>
        <v>-5.4633589830035516E-3</v>
      </c>
      <c r="E68">
        <f t="shared" ref="E68:G131" ca="1" si="9">_xlfn.NORM.S.INV(RAND())</f>
        <v>-0.10013648906796666</v>
      </c>
      <c r="F68">
        <f t="shared" ca="1" si="9"/>
        <v>-1.1262346167136796</v>
      </c>
      <c r="G68">
        <f t="shared" ca="1" si="9"/>
        <v>-1.6291422121204426</v>
      </c>
      <c r="H68">
        <f ca="1"/>
        <v>-0.10013648906796666</v>
      </c>
      <c r="I68">
        <f ca="1"/>
        <v>-1.1299387622423134</v>
      </c>
      <c r="J68">
        <f ca="1"/>
        <v>-1.5915274621982327</v>
      </c>
      <c r="K68">
        <v>66</v>
      </c>
      <c r="L68">
        <f t="shared" ref="L68:L131" ca="1" si="10">$U$18*EXP(($U$16-(($U$17)^2/2))*K68/249+$U$17*H68)</f>
        <v>113822.74984049011</v>
      </c>
      <c r="M68">
        <f t="shared" ref="M68:M131" ca="1" si="11">$V$18*EXP(($V$16-(($V$17)^2/2))*K68/249+$V$17*I68)</f>
        <v>3771.8967635715862</v>
      </c>
      <c r="N68">
        <f t="shared" ref="N68:N131" ca="1" si="12">$W$18*EXP(($W$16-(($W$17)^2/2))*K68/249+$W$17*J68)</f>
        <v>249.89837240493276</v>
      </c>
      <c r="O68" s="4">
        <f t="shared" ca="1" si="5"/>
        <v>1.4649469726750842E-2</v>
      </c>
      <c r="P68" s="4">
        <f t="shared" ca="1" si="6"/>
        <v>-2.424003291836822E-2</v>
      </c>
      <c r="Q68" s="4">
        <f t="shared" ca="1" si="7"/>
        <v>-3.2463462944624585E-2</v>
      </c>
      <c r="R68" s="4" cm="1">
        <f t="array" aca="1" ref="R68" ca="1">_xlfn._xlws.SORT(SUMPRODUCT($U$2:$W$2,O68:Q68))</f>
        <v>-1.5040211132709411E-2</v>
      </c>
      <c r="S68" s="4">
        <f ca="1"/>
        <v>-1.1927727787342083E-2</v>
      </c>
    </row>
    <row r="69" spans="1:19" x14ac:dyDescent="0.25">
      <c r="A69" s="4">
        <f>IFERROR(Merged_data[[#This Row],[BTCUSD_Close]]/Merged_data!D68-1,"")</f>
        <v>-1.2625851022480705E-2</v>
      </c>
      <c r="B69" s="4">
        <f>IFERROR(Merged_data[[#This Row],[XAUUSD_Close]]/Merged_data!C68-1, "")</f>
        <v>-6.9253681474831241E-3</v>
      </c>
      <c r="C69" s="4">
        <f>IFERROR(Merged_data[[#This Row],[AAPL_Close]]/Merged_data!B68-1,"")</f>
        <v>-1.3245161090841617E-2</v>
      </c>
      <c r="D69" s="4">
        <f t="shared" si="8"/>
        <v>-1.0531450892989947E-2</v>
      </c>
      <c r="E69">
        <f t="shared" ca="1" si="9"/>
        <v>-0.8318274483602397</v>
      </c>
      <c r="F69">
        <f t="shared" ca="1" si="9"/>
        <v>9.0614269028162539E-2</v>
      </c>
      <c r="G69">
        <f t="shared" ca="1" si="9"/>
        <v>0.33583301438802482</v>
      </c>
      <c r="H69">
        <f ca="1"/>
        <v>-0.8318274483602397</v>
      </c>
      <c r="I69">
        <f ca="1"/>
        <v>4.6815442928854561E-2</v>
      </c>
      <c r="J69">
        <f ca="1"/>
        <v>9.7910822101692496E-2</v>
      </c>
      <c r="K69">
        <v>67</v>
      </c>
      <c r="L69">
        <f t="shared" ca="1" si="10"/>
        <v>111614.93298682224</v>
      </c>
      <c r="M69">
        <f t="shared" ca="1" si="11"/>
        <v>3822.1667692435963</v>
      </c>
      <c r="N69">
        <f t="shared" ca="1" si="12"/>
        <v>258.76505109388648</v>
      </c>
      <c r="O69" s="4">
        <f t="shared" ref="O69:O132" ca="1" si="13">LN(L69/L68)</f>
        <v>-1.9587563316264257E-2</v>
      </c>
      <c r="P69" s="4">
        <f t="shared" ref="P69:P132" ca="1" si="14">LN(M69/M68)</f>
        <v>1.3239483643059918E-2</v>
      </c>
      <c r="Q69" s="4">
        <f t="shared" ref="Q69:Q132" ca="1" si="15">LN(N69/N68)</f>
        <v>3.4866186532412781E-2</v>
      </c>
      <c r="R69" s="4" cm="1">
        <f t="array" aca="1" ref="R69" ca="1">_xlfn._xlws.SORT(SUMPRODUCT($U$2:$W$2,O69:Q69))</f>
        <v>9.8793804220685243E-3</v>
      </c>
      <c r="S69" s="4">
        <f ca="1"/>
        <v>-1.1924255583570124E-2</v>
      </c>
    </row>
    <row r="70" spans="1:19" x14ac:dyDescent="0.25">
      <c r="A70" s="4">
        <f>IFERROR(Merged_data[[#This Row],[BTCUSD_Close]]/Merged_data!D69-1,"")</f>
        <v>-1.9985185185185217E-2</v>
      </c>
      <c r="B70" s="4">
        <f>IFERROR(Merged_data[[#This Row],[XAUUSD_Close]]/Merged_data!C69-1, "")</f>
        <v>-3.6665258425074843E-3</v>
      </c>
      <c r="C70" s="4">
        <f>IFERROR(Merged_data[[#This Row],[AAPL_Close]]/Merged_data!B69-1,"")</f>
        <v>-1.3262360512163673E-2</v>
      </c>
      <c r="D70" s="4">
        <f t="shared" si="8"/>
        <v>-1.1440874046207659E-2</v>
      </c>
      <c r="E70">
        <f t="shared" ca="1" si="9"/>
        <v>0.65505367435741779</v>
      </c>
      <c r="F70">
        <f t="shared" ca="1" si="9"/>
        <v>-0.56477238272072605</v>
      </c>
      <c r="G70">
        <f t="shared" ca="1" si="9"/>
        <v>0.5199830261873376</v>
      </c>
      <c r="H70">
        <f ca="1"/>
        <v>0.65505367435741779</v>
      </c>
      <c r="I70">
        <f ca="1"/>
        <v>-0.52960080991120806</v>
      </c>
      <c r="J70">
        <f ca="1"/>
        <v>0.67979768277693897</v>
      </c>
      <c r="K70">
        <v>68</v>
      </c>
      <c r="L70">
        <f t="shared" ca="1" si="10"/>
        <v>116203.35401216656</v>
      </c>
      <c r="M70">
        <f t="shared" ca="1" si="11"/>
        <v>3798.367116720071</v>
      </c>
      <c r="N70">
        <f t="shared" ca="1" si="12"/>
        <v>261.91868633295491</v>
      </c>
      <c r="O70" s="4">
        <f t="shared" ca="1" si="13"/>
        <v>4.0286859012143066E-2</v>
      </c>
      <c r="P70" s="4">
        <f t="shared" ca="1" si="14"/>
        <v>-6.246210635248048E-3</v>
      </c>
      <c r="Q70" s="4">
        <f t="shared" ca="1" si="15"/>
        <v>1.2113586715785916E-2</v>
      </c>
      <c r="R70" s="4" cm="1">
        <f t="array" aca="1" ref="R70" ca="1">_xlfn._xlws.SORT(SUMPRODUCT($U$2:$W$2,O70:Q70))</f>
        <v>1.3221649464279474E-2</v>
      </c>
      <c r="S70" s="4">
        <f ca="1"/>
        <v>-1.0806291606830033E-2</v>
      </c>
    </row>
    <row r="71" spans="1:19" x14ac:dyDescent="0.25">
      <c r="A71" s="4">
        <f>IFERROR(Merged_data[[#This Row],[BTCUSD_Close]]/Merged_data!D70-1,"")</f>
        <v>7.6048952936680347E-3</v>
      </c>
      <c r="B71" s="4">
        <f>IFERROR(Merged_data[[#This Row],[XAUUSD_Close]]/Merged_data!C70-1, "")</f>
        <v>7.1451458480831231E-3</v>
      </c>
      <c r="C71" s="4">
        <f>IFERROR(Merged_data[[#This Row],[AAPL_Close]]/Merged_data!B70-1,"")</f>
        <v>-7.0577120786906589E-3</v>
      </c>
      <c r="D71" s="4">
        <f t="shared" si="8"/>
        <v>3.0222133037264621E-3</v>
      </c>
      <c r="E71">
        <f t="shared" ca="1" si="9"/>
        <v>-3.5079109757473054E-2</v>
      </c>
      <c r="F71">
        <f t="shared" ca="1" si="9"/>
        <v>-3.2834283279904765E-2</v>
      </c>
      <c r="G71">
        <f t="shared" ca="1" si="9"/>
        <v>-0.23022130955706049</v>
      </c>
      <c r="H71">
        <f ca="1"/>
        <v>-3.5079109757473054E-2</v>
      </c>
      <c r="I71">
        <f ca="1"/>
        <v>-3.4630772029893578E-2</v>
      </c>
      <c r="J71">
        <f ca="1"/>
        <v>-0.23100918733555451</v>
      </c>
      <c r="K71">
        <v>69</v>
      </c>
      <c r="L71">
        <f t="shared" ca="1" si="10"/>
        <v>114077.23389824621</v>
      </c>
      <c r="M71">
        <f t="shared" ca="1" si="11"/>
        <v>3819.9335614826409</v>
      </c>
      <c r="N71">
        <f t="shared" ca="1" si="12"/>
        <v>257.10461057893292</v>
      </c>
      <c r="O71" s="4">
        <f t="shared" ca="1" si="13"/>
        <v>-1.8465998796479137E-2</v>
      </c>
      <c r="P71" s="4">
        <f t="shared" ca="1" si="14"/>
        <v>5.6617619292962471E-3</v>
      </c>
      <c r="Q71" s="4">
        <f t="shared" ca="1" si="15"/>
        <v>-1.8551050953363745E-2</v>
      </c>
      <c r="R71" s="4" cm="1">
        <f t="array" aca="1" ref="R71" ca="1">_xlfn._xlws.SORT(SUMPRODUCT($U$2:$W$2,O71:Q71))</f>
        <v>-8.8404101532343644E-3</v>
      </c>
      <c r="S71" s="4">
        <f ca="1"/>
        <v>-1.0722886012260329E-2</v>
      </c>
    </row>
    <row r="72" spans="1:19" x14ac:dyDescent="0.25">
      <c r="A72" s="4">
        <f>IFERROR(Merged_data[[#This Row],[BTCUSD_Close]]/Merged_data!D71-1,"")</f>
        <v>3.7477080491278514E-2</v>
      </c>
      <c r="B72" s="4">
        <f>IFERROR(Merged_data[[#This Row],[XAUUSD_Close]]/Merged_data!C71-1, "")</f>
        <v>1.2735346731006958E-2</v>
      </c>
      <c r="C72" s="4">
        <f>IFERROR(Merged_data[[#This Row],[AAPL_Close]]/Merged_data!B71-1,"")</f>
        <v>-2.6236782666053782E-2</v>
      </c>
      <c r="D72" s="4">
        <f t="shared" si="8"/>
        <v>8.4662280399702017E-3</v>
      </c>
      <c r="E72">
        <f t="shared" ca="1" si="9"/>
        <v>0.82818206412113748</v>
      </c>
      <c r="F72">
        <f t="shared" ca="1" si="9"/>
        <v>-0.62236766880588101</v>
      </c>
      <c r="G72">
        <f t="shared" ca="1" si="9"/>
        <v>-1.1381468565414672</v>
      </c>
      <c r="H72">
        <f ca="1"/>
        <v>0.82818206412113748</v>
      </c>
      <c r="I72">
        <f ca="1"/>
        <v>-0.57802681218075158</v>
      </c>
      <c r="J72">
        <f ca="1"/>
        <v>-0.86942285028239963</v>
      </c>
      <c r="K72">
        <v>70</v>
      </c>
      <c r="L72">
        <f t="shared" ca="1" si="10"/>
        <v>116784.74171900951</v>
      </c>
      <c r="M72">
        <f t="shared" ca="1" si="11"/>
        <v>3797.5412742868384</v>
      </c>
      <c r="N72">
        <f t="shared" ca="1" si="12"/>
        <v>253.79524296632908</v>
      </c>
      <c r="O72" s="4">
        <f t="shared" ca="1" si="13"/>
        <v>2.3456716556108214E-2</v>
      </c>
      <c r="P72" s="4">
        <f t="shared" ca="1" si="14"/>
        <v>-5.8792059515185768E-3</v>
      </c>
      <c r="Q72" s="4">
        <f t="shared" ca="1" si="15"/>
        <v>-1.2955235261912472E-2</v>
      </c>
      <c r="R72" s="4" cm="1">
        <f t="array" aca="1" ref="R72" ca="1">_xlfn._xlws.SORT(SUMPRODUCT($U$2:$W$2,O72:Q72))</f>
        <v>7.987620076512921E-4</v>
      </c>
      <c r="S72" s="4">
        <f ca="1"/>
        <v>-1.0202824737462196E-2</v>
      </c>
    </row>
    <row r="73" spans="1:19" x14ac:dyDescent="0.25">
      <c r="A73" s="4">
        <f>IFERROR(Merged_data[[#This Row],[BTCUSD_Close]]/Merged_data!D72-1,"")</f>
        <v>1.5393609735892655E-2</v>
      </c>
      <c r="B73" s="4">
        <f>IFERROR(Merged_data[[#This Row],[XAUUSD_Close]]/Merged_data!C72-1, "")</f>
        <v>-7.4303708413436809E-3</v>
      </c>
      <c r="C73" s="4">
        <f>IFERROR(Merged_data[[#This Row],[AAPL_Close]]/Merged_data!B72-1,"")</f>
        <v>-2.0075375027711617E-3</v>
      </c>
      <c r="D73" s="4">
        <f t="shared" si="8"/>
        <v>1.0436733333989753E-3</v>
      </c>
      <c r="E73">
        <f t="shared" ca="1" si="9"/>
        <v>-0.47265716379259015</v>
      </c>
      <c r="F73">
        <f t="shared" ca="1" si="9"/>
        <v>0.64582109082851691</v>
      </c>
      <c r="G73">
        <f t="shared" ca="1" si="9"/>
        <v>0.39544581507052956</v>
      </c>
      <c r="H73">
        <f ca="1"/>
        <v>-0.47265716379259015</v>
      </c>
      <c r="I73">
        <f ca="1"/>
        <v>0.6201141844921797</v>
      </c>
      <c r="J73">
        <f ca="1"/>
        <v>0.25054769516331454</v>
      </c>
      <c r="K73">
        <v>71</v>
      </c>
      <c r="L73">
        <f t="shared" ca="1" si="10"/>
        <v>112773.88451257774</v>
      </c>
      <c r="M73">
        <f t="shared" ca="1" si="11"/>
        <v>3849.0678894920952</v>
      </c>
      <c r="N73">
        <f t="shared" ca="1" si="12"/>
        <v>259.74368939293964</v>
      </c>
      <c r="O73" s="4">
        <f t="shared" ca="1" si="13"/>
        <v>-3.4947633912685842E-2</v>
      </c>
      <c r="P73" s="4">
        <f t="shared" ca="1" si="14"/>
        <v>1.3477188128036055E-2</v>
      </c>
      <c r="Q73" s="4">
        <f t="shared" ca="1" si="15"/>
        <v>2.3167522890931054E-2</v>
      </c>
      <c r="R73" s="4" cm="1">
        <f t="array" aca="1" ref="R73" ca="1">_xlfn._xlws.SORT(SUMPRODUCT($U$2:$W$2,O73:Q73))</f>
        <v>1.8568419446879855E-3</v>
      </c>
      <c r="S73" s="4">
        <f ca="1"/>
        <v>-9.493739860870062E-3</v>
      </c>
    </row>
    <row r="74" spans="1:19" x14ac:dyDescent="0.25">
      <c r="A74" s="4">
        <f>IFERROR(Merged_data[[#This Row],[BTCUSD_Close]]/Merged_data!D73-1,"")</f>
        <v>3.8023177271950592E-2</v>
      </c>
      <c r="B74" s="4">
        <f>IFERROR(Merged_data[[#This Row],[XAUUSD_Close]]/Merged_data!C73-1, "")</f>
        <v>-8.244069955198885E-4</v>
      </c>
      <c r="C74" s="4">
        <f>IFERROR(Merged_data[[#This Row],[AAPL_Close]]/Merged_data!B73-1,"")</f>
        <v>6.73816193802379E-3</v>
      </c>
      <c r="D74" s="4">
        <f t="shared" si="8"/>
        <v>1.3098638964784358E-2</v>
      </c>
      <c r="E74">
        <f t="shared" ca="1" si="9"/>
        <v>-0.23513391817684309</v>
      </c>
      <c r="F74">
        <f t="shared" ca="1" si="9"/>
        <v>1.2204003838704627</v>
      </c>
      <c r="G74">
        <f t="shared" ca="1" si="9"/>
        <v>-1.1568064332600332</v>
      </c>
      <c r="H74">
        <f ca="1"/>
        <v>-0.23513391817684309</v>
      </c>
      <c r="I74">
        <f ca="1"/>
        <v>1.2063717833355223</v>
      </c>
      <c r="J74">
        <f ca="1"/>
        <v>-1.1815262449447197</v>
      </c>
      <c r="K74">
        <v>72</v>
      </c>
      <c r="L74">
        <f t="shared" ca="1" si="10"/>
        <v>113517.18174011118</v>
      </c>
      <c r="M74">
        <f t="shared" ca="1" si="11"/>
        <v>3874.8517116686598</v>
      </c>
      <c r="N74">
        <f t="shared" ca="1" si="12"/>
        <v>252.25382280415531</v>
      </c>
      <c r="O74" s="4">
        <f t="shared" ca="1" si="13"/>
        <v>6.5694144542216403E-3</v>
      </c>
      <c r="P74" s="4">
        <f t="shared" ca="1" si="14"/>
        <v>6.6763817548757083E-3</v>
      </c>
      <c r="Q74" s="4">
        <f t="shared" ca="1" si="15"/>
        <v>-2.9259520815990182E-2</v>
      </c>
      <c r="R74" s="4" cm="1">
        <f t="array" aca="1" ref="R74" ca="1">_xlfn._xlws.SORT(SUMPRODUCT($U$2:$W$2,O74:Q74))</f>
        <v>-4.1364792065802791E-3</v>
      </c>
      <c r="S74" s="4">
        <f ca="1"/>
        <v>-9.0777725198369925E-3</v>
      </c>
    </row>
    <row r="75" spans="1:19" x14ac:dyDescent="0.25">
      <c r="A75" s="4">
        <f>IFERROR(Merged_data[[#This Row],[BTCUSD_Close]]/Merged_data!D74-1,"")</f>
        <v>-4.813947334894797E-2</v>
      </c>
      <c r="B75" s="4">
        <f>IFERROR(Merged_data[[#This Row],[XAUUSD_Close]]/Merged_data!C74-1, "")</f>
        <v>4.7987830437941081E-3</v>
      </c>
      <c r="C75" s="4">
        <f>IFERROR(Merged_data[[#This Row],[AAPL_Close]]/Merged_data!B74-1,"")</f>
        <v>-1.1388013778393491E-2</v>
      </c>
      <c r="D75" s="4">
        <f t="shared" si="8"/>
        <v>-1.5938732920684793E-2</v>
      </c>
      <c r="E75">
        <f t="shared" ca="1" si="9"/>
        <v>0.38830551196417501</v>
      </c>
      <c r="F75">
        <f t="shared" ca="1" si="9"/>
        <v>-0.16704024452962365</v>
      </c>
      <c r="G75">
        <f t="shared" ca="1" si="9"/>
        <v>9.127679434860066E-3</v>
      </c>
      <c r="H75">
        <f ca="1"/>
        <v>0.38830551196417501</v>
      </c>
      <c r="I75">
        <f ca="1"/>
        <v>-0.14642245747202512</v>
      </c>
      <c r="J75">
        <f ca="1"/>
        <v>0.11443774579709198</v>
      </c>
      <c r="K75">
        <v>73</v>
      </c>
      <c r="L75">
        <f t="shared" ca="1" si="10"/>
        <v>115461.67504663146</v>
      </c>
      <c r="M75">
        <f t="shared" ca="1" si="11"/>
        <v>3817.6387161720249</v>
      </c>
      <c r="N75">
        <f t="shared" ca="1" si="12"/>
        <v>259.10122030469256</v>
      </c>
      <c r="O75" s="4">
        <f t="shared" ca="1" si="13"/>
        <v>1.698445068540861E-2</v>
      </c>
      <c r="P75" s="4">
        <f t="shared" ca="1" si="14"/>
        <v>-1.4875299751376423E-2</v>
      </c>
      <c r="Q75" s="4">
        <f t="shared" ca="1" si="15"/>
        <v>2.6782983397556488E-2</v>
      </c>
      <c r="R75" s="4" cm="1">
        <f t="array" aca="1" ref="R75" ca="1">_xlfn._xlws.SORT(SUMPRODUCT($U$2:$W$2,O75:Q75))</f>
        <v>7.1801103243389593E-3</v>
      </c>
      <c r="S75" s="4">
        <f ca="1"/>
        <v>-8.986410086383281E-3</v>
      </c>
    </row>
    <row r="76" spans="1:19" x14ac:dyDescent="0.25">
      <c r="A76" s="4">
        <f>IFERROR(Merged_data[[#This Row],[BTCUSD_Close]]/Merged_data!D75-1,"")</f>
        <v>-1.9223958290434884E-2</v>
      </c>
      <c r="B76" s="4">
        <f>IFERROR(Merged_data[[#This Row],[XAUUSD_Close]]/Merged_data!C75-1, "")</f>
        <v>5.0458048842181302E-3</v>
      </c>
      <c r="C76" s="4">
        <f>IFERROR(Merged_data[[#This Row],[AAPL_Close]]/Merged_data!B75-1,"")</f>
        <v>2.0211288562643759E-3</v>
      </c>
      <c r="D76" s="4">
        <f t="shared" si="8"/>
        <v>-3.1425268765639005E-3</v>
      </c>
      <c r="E76">
        <f t="shared" ca="1" si="9"/>
        <v>1.3660182772057596</v>
      </c>
      <c r="F76">
        <f t="shared" ca="1" si="9"/>
        <v>0.38196108670430395</v>
      </c>
      <c r="G76">
        <f t="shared" ca="1" si="9"/>
        <v>-1.7216200765458793</v>
      </c>
      <c r="H76">
        <f ca="1"/>
        <v>1.3660182772057596</v>
      </c>
      <c r="I76">
        <f ca="1"/>
        <v>0.45315499248998853</v>
      </c>
      <c r="J76">
        <f ca="1"/>
        <v>-1.289101917115471</v>
      </c>
      <c r="K76">
        <v>74</v>
      </c>
      <c r="L76">
        <f t="shared" ca="1" si="10"/>
        <v>118567.70795331564</v>
      </c>
      <c r="M76">
        <f t="shared" ca="1" si="11"/>
        <v>3843.7810101538594</v>
      </c>
      <c r="N76">
        <f t="shared" ca="1" si="12"/>
        <v>251.77742436558202</v>
      </c>
      <c r="O76" s="4">
        <f t="shared" ca="1" si="13"/>
        <v>2.6545515415966298E-2</v>
      </c>
      <c r="P76" s="4">
        <f t="shared" ca="1" si="14"/>
        <v>6.8244258572302194E-3</v>
      </c>
      <c r="Q76" s="4">
        <f t="shared" ca="1" si="15"/>
        <v>-2.8673336756056794E-2</v>
      </c>
      <c r="R76" s="4" cm="1">
        <f t="array" aca="1" ref="R76" ca="1">_xlfn._xlws.SORT(SUMPRODUCT($U$2:$W$2,O76:Q76))</f>
        <v>2.0914239408649383E-3</v>
      </c>
      <c r="S76" s="4">
        <f ca="1"/>
        <v>-8.8404101532343644E-3</v>
      </c>
    </row>
    <row r="77" spans="1:19" x14ac:dyDescent="0.25">
      <c r="A77" s="4">
        <f>IFERROR(Merged_data[[#This Row],[BTCUSD_Close]]/Merged_data!D76-1,"")</f>
        <v>-6.7739781821846146E-3</v>
      </c>
      <c r="B77" s="4">
        <f>IFERROR(Merged_data[[#This Row],[XAUUSD_Close]]/Merged_data!C76-1, "")</f>
        <v>1.0713346606062935E-2</v>
      </c>
      <c r="C77" s="4">
        <f>IFERROR(Merged_data[[#This Row],[AAPL_Close]]/Merged_data!B76-1,"")</f>
        <v>-2.4101504333155943E-2</v>
      </c>
      <c r="D77" s="4">
        <f t="shared" si="8"/>
        <v>-4.9773061121769924E-3</v>
      </c>
      <c r="E77">
        <f t="shared" ca="1" si="9"/>
        <v>1.5818762185733037</v>
      </c>
      <c r="F77">
        <f t="shared" ca="1" si="9"/>
        <v>1.204167646678709</v>
      </c>
      <c r="G77">
        <f t="shared" ca="1" si="9"/>
        <v>0.32616588867902369</v>
      </c>
      <c r="H77">
        <f ca="1"/>
        <v>1.5818762185733037</v>
      </c>
      <c r="I77">
        <f ca="1"/>
        <v>1.2855608118849007</v>
      </c>
      <c r="J77">
        <f ca="1"/>
        <v>0.7378224711032263</v>
      </c>
      <c r="K77">
        <v>75</v>
      </c>
      <c r="L77">
        <f t="shared" ca="1" si="10"/>
        <v>119279.42951122989</v>
      </c>
      <c r="M77">
        <f t="shared" ca="1" si="11"/>
        <v>3880.1302698627733</v>
      </c>
      <c r="N77">
        <f t="shared" ca="1" si="12"/>
        <v>262.52456962704338</v>
      </c>
      <c r="O77" s="4">
        <f t="shared" ca="1" si="13"/>
        <v>5.9847151393111232E-3</v>
      </c>
      <c r="P77" s="4">
        <f t="shared" ca="1" si="14"/>
        <v>9.4122075560123027E-3</v>
      </c>
      <c r="Q77" s="4">
        <f t="shared" ca="1" si="15"/>
        <v>4.1799215647220521E-2</v>
      </c>
      <c r="R77" s="4" cm="1">
        <f t="array" aca="1" ref="R77" ca="1">_xlfn._xlws.SORT(SUMPRODUCT($U$2:$W$2,O77:Q77))</f>
        <v>1.8100062258364413E-2</v>
      </c>
      <c r="S77" s="4">
        <f ca="1"/>
        <v>-8.3673922167150187E-3</v>
      </c>
    </row>
    <row r="78" spans="1:19" x14ac:dyDescent="0.25">
      <c r="A78" s="4">
        <f>IFERROR(Merged_data[[#This Row],[BTCUSD_Close]]/Merged_data!D77-1,"")</f>
        <v>-2.6993234780899877E-3</v>
      </c>
      <c r="B78" s="4">
        <f>IFERROR(Merged_data[[#This Row],[XAUUSD_Close]]/Merged_data!C77-1, "")</f>
        <v>-1.0248567244724227E-2</v>
      </c>
      <c r="C78" s="4">
        <f>IFERROR(Merged_data[[#This Row],[AAPL_Close]]/Merged_data!B77-1,"")</f>
        <v>-1.0342787100046547E-2</v>
      </c>
      <c r="D78" s="4">
        <f t="shared" si="8"/>
        <v>-8.0120600713306511E-3</v>
      </c>
      <c r="E78">
        <f t="shared" ca="1" si="9"/>
        <v>-1.3760679070381423</v>
      </c>
      <c r="F78">
        <f t="shared" ca="1" si="9"/>
        <v>-0.21181776245688785</v>
      </c>
      <c r="G78">
        <f t="shared" ca="1" si="9"/>
        <v>-0.24560245786057641</v>
      </c>
      <c r="H78">
        <f ca="1"/>
        <v>-1.3760679070381423</v>
      </c>
      <c r="I78">
        <f ca="1"/>
        <v>-0.2837739806946612</v>
      </c>
      <c r="J78">
        <f ca="1"/>
        <v>-0.60803806301046825</v>
      </c>
      <c r="K78">
        <v>76</v>
      </c>
      <c r="L78">
        <f t="shared" ca="1" si="10"/>
        <v>110145.21222142836</v>
      </c>
      <c r="M78">
        <f t="shared" ca="1" si="11"/>
        <v>3813.6497797178845</v>
      </c>
      <c r="N78">
        <f t="shared" ca="1" si="12"/>
        <v>255.40646352035586</v>
      </c>
      <c r="O78" s="4">
        <f t="shared" ca="1" si="13"/>
        <v>-7.9669281359604771E-2</v>
      </c>
      <c r="P78" s="4">
        <f t="shared" ca="1" si="14"/>
        <v>-1.728204974616708E-2</v>
      </c>
      <c r="Q78" s="4">
        <f t="shared" ca="1" si="15"/>
        <v>-2.7488425511902337E-2</v>
      </c>
      <c r="R78" s="4" cm="1">
        <f t="array" aca="1" ref="R78" ca="1">_xlfn._xlws.SORT(SUMPRODUCT($U$2:$W$2,O78:Q78))</f>
        <v>-3.9060131959918962E-2</v>
      </c>
      <c r="S78" s="4">
        <f ca="1"/>
        <v>-8.36529571483733E-3</v>
      </c>
    </row>
    <row r="79" spans="1:19" x14ac:dyDescent="0.25">
      <c r="A79" s="4">
        <f>IFERROR(Merged_data[[#This Row],[BTCUSD_Close]]/Merged_data!D78-1,"")</f>
        <v>2.4665936844604053E-2</v>
      </c>
      <c r="B79" s="4">
        <f>IFERROR(Merged_data[[#This Row],[XAUUSD_Close]]/Merged_data!C78-1, "")</f>
        <v>5.3754254997568918E-3</v>
      </c>
      <c r="C79" s="4">
        <f>IFERROR(Merged_data[[#This Row],[AAPL_Close]]/Merged_data!B78-1,"")</f>
        <v>-4.7791307021777252E-3</v>
      </c>
      <c r="D79" s="4">
        <f t="shared" si="8"/>
        <v>8.1162120426306553E-3</v>
      </c>
      <c r="E79">
        <f t="shared" ca="1" si="9"/>
        <v>-0.17543852659573075</v>
      </c>
      <c r="F79">
        <f t="shared" ca="1" si="9"/>
        <v>0.45757530030353594</v>
      </c>
      <c r="G79">
        <f t="shared" ca="1" si="9"/>
        <v>0.91522514808459954</v>
      </c>
      <c r="H79">
        <f ca="1"/>
        <v>-0.17543852659573075</v>
      </c>
      <c r="I79">
        <f ca="1"/>
        <v>0.44773305000466262</v>
      </c>
      <c r="J79">
        <f ca="1"/>
        <v>0.8320127650741953</v>
      </c>
      <c r="K79">
        <v>77</v>
      </c>
      <c r="L79">
        <f t="shared" ca="1" si="10"/>
        <v>113790.74085271677</v>
      </c>
      <c r="M79">
        <f t="shared" ca="1" si="11"/>
        <v>3845.3992792594649</v>
      </c>
      <c r="N79">
        <f t="shared" ca="1" si="12"/>
        <v>263.11711368709462</v>
      </c>
      <c r="O79" s="4">
        <f t="shared" ca="1" si="13"/>
        <v>3.2561548733423762E-2</v>
      </c>
      <c r="P79" s="4">
        <f t="shared" ca="1" si="14"/>
        <v>8.290763294508733E-3</v>
      </c>
      <c r="Q79" s="4">
        <f t="shared" ca="1" si="15"/>
        <v>2.9742981533061749E-2</v>
      </c>
      <c r="R79" s="4" cm="1">
        <f t="array" aca="1" ref="R79" ca="1">_xlfn._xlws.SORT(SUMPRODUCT($U$2:$W$2,O79:Q79))</f>
        <v>2.2007664397749146E-2</v>
      </c>
      <c r="S79" s="4">
        <f ca="1"/>
        <v>-7.9040562389460986E-3</v>
      </c>
    </row>
    <row r="80" spans="1:19" x14ac:dyDescent="0.25">
      <c r="A80" s="4">
        <f>IFERROR(Merged_data[[#This Row],[BTCUSD_Close]]/Merged_data!D79-1,"")</f>
        <v>3.1238493966184278E-2</v>
      </c>
      <c r="B80" s="4">
        <f>IFERROR(Merged_data[[#This Row],[XAUUSD_Close]]/Merged_data!C79-1, "")</f>
        <v>7.1581707353511881E-3</v>
      </c>
      <c r="C80" s="4">
        <f>IFERROR(Merged_data[[#This Row],[AAPL_Close]]/Merged_data!B79-1,"")</f>
        <v>1.9676084866794952E-2</v>
      </c>
      <c r="D80" s="4">
        <f t="shared" si="8"/>
        <v>1.8137641944034243E-2</v>
      </c>
      <c r="E80">
        <f t="shared" ca="1" si="9"/>
        <v>0.21449082184640023</v>
      </c>
      <c r="F80">
        <f t="shared" ca="1" si="9"/>
        <v>1.4399222519506454</v>
      </c>
      <c r="G80">
        <f t="shared" ca="1" si="9"/>
        <v>-1.1393538865314028</v>
      </c>
      <c r="H80">
        <f ca="1"/>
        <v>0.21449082184640023</v>
      </c>
      <c r="I80">
        <f ca="1"/>
        <v>1.4491977425879712</v>
      </c>
      <c r="J80">
        <f ca="1"/>
        <v>-1.0438306459775686</v>
      </c>
      <c r="K80">
        <v>78</v>
      </c>
      <c r="L80">
        <f t="shared" ca="1" si="10"/>
        <v>115012.82890742342</v>
      </c>
      <c r="M80">
        <f t="shared" ca="1" si="11"/>
        <v>3889.0645827776166</v>
      </c>
      <c r="N80">
        <f t="shared" ca="1" si="12"/>
        <v>253.21103885932328</v>
      </c>
      <c r="O80" s="4">
        <f t="shared" ca="1" si="13"/>
        <v>1.0682522808937323E-2</v>
      </c>
      <c r="P80" s="4">
        <f t="shared" ca="1" si="14"/>
        <v>1.1291220234403525E-2</v>
      </c>
      <c r="Q80" s="4">
        <f t="shared" ca="1" si="15"/>
        <v>-3.8375945541602285E-2</v>
      </c>
      <c r="R80" s="4" cm="1">
        <f t="array" aca="1" ref="R80" ca="1">_xlfn._xlws.SORT(SUMPRODUCT($U$2:$W$2,O80:Q80))</f>
        <v>-3.7915387260380783E-3</v>
      </c>
      <c r="S80" s="4">
        <f ca="1"/>
        <v>-7.8163240199361963E-3</v>
      </c>
    </row>
    <row r="81" spans="1:19" x14ac:dyDescent="0.25">
      <c r="A81" s="4">
        <f>IFERROR(Merged_data[[#This Row],[BTCUSD_Close]]/Merged_data!D80-1,"")</f>
        <v>1.1182563625276032E-3</v>
      </c>
      <c r="B81" s="4">
        <f>IFERROR(Merged_data[[#This Row],[XAUUSD_Close]]/Merged_data!C80-1, "")</f>
        <v>6.7345935973150972E-3</v>
      </c>
      <c r="C81" s="4">
        <f>IFERROR(Merged_data[[#This Row],[AAPL_Close]]/Merged_data!B80-1,"")</f>
        <v>-4.04025100059342E-2</v>
      </c>
      <c r="D81" s="4">
        <f t="shared" si="8"/>
        <v>-9.0914386540959409E-3</v>
      </c>
      <c r="E81">
        <f t="shared" ca="1" si="9"/>
        <v>0.9892655295291346</v>
      </c>
      <c r="F81">
        <f t="shared" ca="1" si="9"/>
        <v>0.18772626309052526</v>
      </c>
      <c r="G81">
        <f t="shared" ca="1" si="9"/>
        <v>-0.13282416102641365</v>
      </c>
      <c r="H81">
        <f ca="1"/>
        <v>0.9892655295291346</v>
      </c>
      <c r="I81">
        <f ca="1"/>
        <v>0.23940723435105335</v>
      </c>
      <c r="J81">
        <f ca="1"/>
        <v>0.13915290767717547</v>
      </c>
      <c r="K81">
        <v>79</v>
      </c>
      <c r="L81">
        <f t="shared" ca="1" si="10"/>
        <v>117461.70172166779</v>
      </c>
      <c r="M81">
        <f t="shared" ca="1" si="11"/>
        <v>3837.7366678697972</v>
      </c>
      <c r="N81">
        <f t="shared" ca="1" si="12"/>
        <v>259.48147053142105</v>
      </c>
      <c r="O81" s="4">
        <f t="shared" ca="1" si="13"/>
        <v>2.1068659800899704E-2</v>
      </c>
      <c r="P81" s="4">
        <f t="shared" ca="1" si="14"/>
        <v>-1.3285878140491439E-2</v>
      </c>
      <c r="Q81" s="4">
        <f t="shared" ca="1" si="15"/>
        <v>2.4462008842951272E-2</v>
      </c>
      <c r="R81" s="4" cm="1">
        <f t="array" aca="1" ref="R81" ca="1">_xlfn._xlws.SORT(SUMPRODUCT($U$2:$W$2,O81:Q81))</f>
        <v>8.3448493369587158E-3</v>
      </c>
      <c r="S81" s="4">
        <f ca="1"/>
        <v>-7.5568525306798215E-3</v>
      </c>
    </row>
    <row r="82" spans="1:19" x14ac:dyDescent="0.25">
      <c r="A82" s="4">
        <f>IFERROR(Merged_data[[#This Row],[BTCUSD_Close]]/Merged_data!D81-1,"")</f>
        <v>4.936571018119551E-2</v>
      </c>
      <c r="B82" s="4">
        <f>IFERROR(Merged_data[[#This Row],[XAUUSD_Close]]/Merged_data!C81-1, "")</f>
        <v>-5.0908300594728617E-3</v>
      </c>
      <c r="C82" s="4">
        <f>IFERROR(Merged_data[[#This Row],[AAPL_Close]]/Merged_data!B81-1,"")</f>
        <v>7.5347902933657895E-3</v>
      </c>
      <c r="D82" s="4">
        <f t="shared" si="8"/>
        <v>1.5033818118579245E-2</v>
      </c>
      <c r="E82">
        <f t="shared" ca="1" si="9"/>
        <v>0.59073984296064186</v>
      </c>
      <c r="F82">
        <f t="shared" ca="1" si="9"/>
        <v>0.22524746925791023</v>
      </c>
      <c r="G82">
        <f t="shared" ca="1" si="9"/>
        <v>-1.9913620968944312</v>
      </c>
      <c r="H82">
        <f ca="1"/>
        <v>0.59073984296064186</v>
      </c>
      <c r="I82">
        <f ca="1"/>
        <v>0.25595269897234957</v>
      </c>
      <c r="J82">
        <f ca="1"/>
        <v>-1.7580090068861018</v>
      </c>
      <c r="K82">
        <v>80</v>
      </c>
      <c r="L82">
        <f t="shared" ca="1" si="10"/>
        <v>116223.62982279221</v>
      </c>
      <c r="M82">
        <f t="shared" ca="1" si="11"/>
        <v>3839.0581891118181</v>
      </c>
      <c r="N82">
        <f t="shared" ca="1" si="12"/>
        <v>249.6029363638059</v>
      </c>
      <c r="O82" s="4">
        <f t="shared" ca="1" si="13"/>
        <v>-1.0596159157716181E-2</v>
      </c>
      <c r="P82" s="4">
        <f t="shared" ca="1" si="14"/>
        <v>3.442898448363239E-4</v>
      </c>
      <c r="Q82" s="4">
        <f t="shared" ca="1" si="15"/>
        <v>-3.881389484918351E-2</v>
      </c>
      <c r="R82" s="4" cm="1">
        <f t="array" aca="1" ref="R82" ca="1">_xlfn._xlws.SORT(SUMPRODUCT($U$2:$W$2,O82:Q82))</f>
        <v>-1.4685300264135379E-2</v>
      </c>
      <c r="S82" s="4">
        <f ca="1"/>
        <v>-7.4627619796713207E-3</v>
      </c>
    </row>
    <row r="83" spans="1:19" x14ac:dyDescent="0.25">
      <c r="A83" s="4">
        <f>IFERROR(Merged_data[[#This Row],[BTCUSD_Close]]/Merged_data!D82-1,"")</f>
        <v>1.2076602894566024E-2</v>
      </c>
      <c r="B83" s="4">
        <f>IFERROR(Merged_data[[#This Row],[XAUUSD_Close]]/Merged_data!C82-1, "")</f>
        <v>1.627071327148899E-2</v>
      </c>
      <c r="C83" s="4">
        <f>IFERROR(Merged_data[[#This Row],[AAPL_Close]]/Merged_data!B82-1,"")</f>
        <v>-3.191614394476916E-2</v>
      </c>
      <c r="D83" s="4">
        <f t="shared" si="8"/>
        <v>5.5642299353465645E-4</v>
      </c>
      <c r="E83">
        <f t="shared" ca="1" si="9"/>
        <v>0.42132634116341894</v>
      </c>
      <c r="F83">
        <f t="shared" ca="1" si="9"/>
        <v>-8.9032584327753392E-2</v>
      </c>
      <c r="G83">
        <f t="shared" ca="1" si="9"/>
        <v>1.3756138943325422</v>
      </c>
      <c r="H83">
        <f ca="1"/>
        <v>0.42132634116341894</v>
      </c>
      <c r="I83">
        <f ca="1"/>
        <v>-6.6788681245459808E-2</v>
      </c>
      <c r="J83">
        <f ca="1"/>
        <v>1.4386043886222313</v>
      </c>
      <c r="K83">
        <v>81</v>
      </c>
      <c r="L83">
        <f t="shared" ca="1" si="10"/>
        <v>115711.87413353586</v>
      </c>
      <c r="M83">
        <f t="shared" ca="1" si="11"/>
        <v>3825.9252894193905</v>
      </c>
      <c r="N83">
        <f t="shared" ca="1" si="12"/>
        <v>266.58675308013204</v>
      </c>
      <c r="O83" s="4">
        <f t="shared" ca="1" si="13"/>
        <v>-4.4129209285796644E-3</v>
      </c>
      <c r="P83" s="4">
        <f t="shared" ca="1" si="14"/>
        <v>-3.4267295109693344E-3</v>
      </c>
      <c r="Q83" s="4">
        <f t="shared" ca="1" si="15"/>
        <v>6.5828317434360101E-2</v>
      </c>
      <c r="R83" s="4" cm="1">
        <f t="array" aca="1" ref="R83" ca="1">_xlfn._xlws.SORT(SUMPRODUCT($U$2:$W$2,O83:Q83))</f>
        <v>1.7053927147346399E-2</v>
      </c>
      <c r="S83" s="4">
        <f ca="1"/>
        <v>-7.4301718586532173E-3</v>
      </c>
    </row>
    <row r="84" spans="1:19" x14ac:dyDescent="0.25">
      <c r="A84" s="4">
        <f>IFERROR(Merged_data[[#This Row],[BTCUSD_Close]]/Merged_data!D83-1,"")</f>
        <v>-2.0846499957552389E-2</v>
      </c>
      <c r="B84" s="4">
        <f>IFERROR(Merged_data[[#This Row],[XAUUSD_Close]]/Merged_data!C83-1, "")</f>
        <v>4.1879037164684885E-3</v>
      </c>
      <c r="C84" s="4">
        <f>IFERROR(Merged_data[[#This Row],[AAPL_Close]]/Merged_data!B83-1,"")</f>
        <v>5.3463432181477533E-3</v>
      </c>
      <c r="D84" s="4">
        <f t="shared" si="8"/>
        <v>-2.9748855352339943E-3</v>
      </c>
      <c r="E84">
        <f t="shared" ca="1" si="9"/>
        <v>0.49960963726539603</v>
      </c>
      <c r="F84">
        <f t="shared" ca="1" si="9"/>
        <v>-6.0987138164637099E-2</v>
      </c>
      <c r="G84">
        <f t="shared" ca="1" si="9"/>
        <v>0.95710666942726774</v>
      </c>
      <c r="H84">
        <f ca="1"/>
        <v>0.49960963726539603</v>
      </c>
      <c r="I84">
        <f ca="1"/>
        <v>-3.4671770645313071E-2</v>
      </c>
      <c r="J84">
        <f ca="1"/>
        <v>1.0567954135307922</v>
      </c>
      <c r="K84">
        <v>82</v>
      </c>
      <c r="L84">
        <f t="shared" ca="1" si="10"/>
        <v>115975.05594812369</v>
      </c>
      <c r="M84">
        <f t="shared" ca="1" si="11"/>
        <v>3827.9051799547656</v>
      </c>
      <c r="N84">
        <f t="shared" ca="1" si="12"/>
        <v>264.54621252538954</v>
      </c>
      <c r="O84" s="4">
        <f t="shared" ca="1" si="13"/>
        <v>2.2718754803676459E-3</v>
      </c>
      <c r="P84" s="4">
        <f t="shared" ca="1" si="14"/>
        <v>5.1735940257861151E-4</v>
      </c>
      <c r="Q84" s="4">
        <f t="shared" ca="1" si="15"/>
        <v>-7.6837655591905172E-3</v>
      </c>
      <c r="R84" s="4" cm="1">
        <f t="array" aca="1" ref="R84" ca="1">_xlfn._xlws.SORT(SUMPRODUCT($U$2:$W$2,O84:Q84))</f>
        <v>-1.4166232626154167E-3</v>
      </c>
      <c r="S84" s="4">
        <f ca="1"/>
        <v>-7.2764786294661505E-3</v>
      </c>
    </row>
    <row r="85" spans="1:19" x14ac:dyDescent="0.25">
      <c r="A85" s="4">
        <f>IFERROR(Merged_data[[#This Row],[BTCUSD_Close]]/Merged_data!D84-1,"")</f>
        <v>1.8592911572883342E-3</v>
      </c>
      <c r="B85" s="4">
        <f>IFERROR(Merged_data[[#This Row],[XAUUSD_Close]]/Merged_data!C84-1, "")</f>
        <v>-5.1518246347903585E-4</v>
      </c>
      <c r="C85" s="4">
        <f>IFERROR(Merged_data[[#This Row],[AAPL_Close]]/Merged_data!B84-1,"")</f>
        <v>-7.6034063260344009E-4</v>
      </c>
      <c r="D85" s="4">
        <f t="shared" si="8"/>
        <v>1.2361217201385389E-4</v>
      </c>
      <c r="E85">
        <f t="shared" ca="1" si="9"/>
        <v>0.92356617477675529</v>
      </c>
      <c r="F85">
        <f t="shared" ca="1" si="9"/>
        <v>0.44686072722122588</v>
      </c>
      <c r="G85">
        <f t="shared" ca="1" si="9"/>
        <v>1.5461547587820486</v>
      </c>
      <c r="H85">
        <f ca="1"/>
        <v>0.92356617477675529</v>
      </c>
      <c r="I85">
        <f ca="1"/>
        <v>0.49473483928587719</v>
      </c>
      <c r="J85">
        <f ca="1"/>
        <v>1.7368099391247889</v>
      </c>
      <c r="K85">
        <v>83</v>
      </c>
      <c r="L85">
        <f t="shared" ca="1" si="10"/>
        <v>117328.29849906586</v>
      </c>
      <c r="M85">
        <f t="shared" ca="1" si="11"/>
        <v>3851.1130559638495</v>
      </c>
      <c r="N85">
        <f t="shared" ca="1" si="12"/>
        <v>268.31063391294441</v>
      </c>
      <c r="O85" s="4">
        <f t="shared" ca="1" si="13"/>
        <v>1.1600842436908846E-2</v>
      </c>
      <c r="P85" s="4">
        <f t="shared" ca="1" si="14"/>
        <v>6.0445088047583308E-3</v>
      </c>
      <c r="Q85" s="4">
        <f t="shared" ca="1" si="15"/>
        <v>1.4129438479607138E-2</v>
      </c>
      <c r="R85" s="4" cm="1">
        <f t="array" aca="1" ref="R85" ca="1">_xlfn._xlws.SORT(SUMPRODUCT($U$2:$W$2,O85:Q85))</f>
        <v>1.0136887796858127E-2</v>
      </c>
      <c r="S85" s="4">
        <f ca="1"/>
        <v>-7.2017658123986038E-3</v>
      </c>
    </row>
    <row r="86" spans="1:19" x14ac:dyDescent="0.25">
      <c r="A86" s="4">
        <f>IFERROR(Merged_data[[#This Row],[BTCUSD_Close]]/Merged_data!D85-1,"")</f>
        <v>9.8465325589445207E-3</v>
      </c>
      <c r="B86" s="4">
        <f>IFERROR(Merged_data[[#This Row],[XAUUSD_Close]]/Merged_data!C85-1, "")</f>
        <v>5.8877230809997183E-3</v>
      </c>
      <c r="C86" s="4">
        <f>IFERROR(Merged_data[[#This Row],[AAPL_Close]]/Merged_data!B85-1,"")</f>
        <v>-3.9343998137985059E-3</v>
      </c>
      <c r="D86" s="4">
        <f t="shared" si="8"/>
        <v>4.1287290559436918E-3</v>
      </c>
      <c r="E86">
        <f t="shared" ca="1" si="9"/>
        <v>1.2773348482543481E-2</v>
      </c>
      <c r="F86">
        <f t="shared" ca="1" si="9"/>
        <v>-0.94209949555302708</v>
      </c>
      <c r="G86">
        <f t="shared" ca="1" si="9"/>
        <v>1.1809906520614815E-2</v>
      </c>
      <c r="H86">
        <f ca="1"/>
        <v>1.2773348482543481E-2</v>
      </c>
      <c r="I86">
        <f ca="1"/>
        <v>-0.94012945048070073</v>
      </c>
      <c r="J86">
        <f ca="1"/>
        <v>1.8111309420818046E-2</v>
      </c>
      <c r="K86">
        <v>84</v>
      </c>
      <c r="L86">
        <f t="shared" ca="1" si="10"/>
        <v>114497.71235482472</v>
      </c>
      <c r="M86">
        <f t="shared" ca="1" si="11"/>
        <v>3790.7911380117807</v>
      </c>
      <c r="N86">
        <f t="shared" ca="1" si="12"/>
        <v>259.04393875447306</v>
      </c>
      <c r="O86" s="4">
        <f t="shared" ca="1" si="13"/>
        <v>-2.4421132129122142E-2</v>
      </c>
      <c r="P86" s="4">
        <f t="shared" ca="1" si="14"/>
        <v>-1.5787471112759924E-2</v>
      </c>
      <c r="Q86" s="4">
        <f t="shared" ca="1" si="15"/>
        <v>-3.5147696047257163E-2</v>
      </c>
      <c r="R86" s="4" cm="1">
        <f t="array" aca="1" ref="R86" ca="1">_xlfn._xlws.SORT(SUMPRODUCT($U$2:$W$2,O86:Q86))</f>
        <v>-2.4185636898017761E-2</v>
      </c>
      <c r="S86" s="4">
        <f ca="1"/>
        <v>-7.1618380137530085E-3</v>
      </c>
    </row>
    <row r="87" spans="1:19" x14ac:dyDescent="0.25">
      <c r="A87" s="4">
        <f>IFERROR(Merged_data[[#This Row],[BTCUSD_Close]]/Merged_data!D86-1,"")</f>
        <v>-3.249857170062842E-2</v>
      </c>
      <c r="B87" s="4">
        <f>IFERROR(Merged_data[[#This Row],[XAUUSD_Close]]/Merged_data!C86-1, "")</f>
        <v>-1.0889157935191962E-2</v>
      </c>
      <c r="C87" s="4">
        <f>IFERROR(Merged_data[[#This Row],[AAPL_Close]]/Merged_data!B86-1,"")</f>
        <v>3.1783764351674959E-2</v>
      </c>
      <c r="D87" s="4">
        <f t="shared" si="8"/>
        <v>-4.5701053787628228E-3</v>
      </c>
      <c r="E87">
        <f t="shared" ca="1" si="9"/>
        <v>-0.34022472618603444</v>
      </c>
      <c r="F87">
        <f t="shared" ca="1" si="9"/>
        <v>1.8881719296105661</v>
      </c>
      <c r="G87">
        <f t="shared" ca="1" si="9"/>
        <v>-0.57717257688038648</v>
      </c>
      <c r="H87">
        <f ca="1"/>
        <v>-0.34022472618603444</v>
      </c>
      <c r="I87">
        <f ca="1"/>
        <v>1.8677046644659443</v>
      </c>
      <c r="J87">
        <f ca="1"/>
        <v>-0.65428254583604961</v>
      </c>
      <c r="K87">
        <v>85</v>
      </c>
      <c r="L87">
        <f t="shared" ca="1" si="10"/>
        <v>113430.1665825971</v>
      </c>
      <c r="M87">
        <f t="shared" ca="1" si="11"/>
        <v>3911.5860757451755</v>
      </c>
      <c r="N87">
        <f t="shared" ca="1" si="12"/>
        <v>255.531170287789</v>
      </c>
      <c r="O87" s="4">
        <f t="shared" ca="1" si="13"/>
        <v>-9.3674681971638897E-3</v>
      </c>
      <c r="P87" s="4">
        <f t="shared" ca="1" si="14"/>
        <v>3.1368196866661223E-2</v>
      </c>
      <c r="Q87" s="4">
        <f t="shared" ca="1" si="15"/>
        <v>-1.3653295596476248E-2</v>
      </c>
      <c r="R87" s="4" cm="1">
        <f t="array" aca="1" ref="R87" ca="1">_xlfn._xlws.SORT(SUMPRODUCT($U$2:$W$2,O87:Q87))</f>
        <v>5.6410496085724481E-3</v>
      </c>
      <c r="S87" s="4">
        <f ca="1"/>
        <v>-7.1337860425873699E-3</v>
      </c>
    </row>
    <row r="88" spans="1:19" x14ac:dyDescent="0.25">
      <c r="A88" s="4">
        <f>IFERROR(Merged_data[[#This Row],[BTCUSD_Close]]/Merged_data!D87-1,"")</f>
        <v>-4.0154713750036874E-3</v>
      </c>
      <c r="B88" s="4">
        <f>IFERROR(Merged_data[[#This Row],[XAUUSD_Close]]/Merged_data!C87-1, "")</f>
        <v>8.376718850900966E-3</v>
      </c>
      <c r="C88" s="4">
        <f>IFERROR(Merged_data[[#This Row],[AAPL_Close]]/Merged_data!B87-1,"")</f>
        <v>3.6540538657189536E-2</v>
      </c>
      <c r="D88" s="4">
        <f t="shared" si="8"/>
        <v>1.3108207725016141E-2</v>
      </c>
      <c r="E88">
        <f t="shared" ca="1" si="9"/>
        <v>0.54693317781082573</v>
      </c>
      <c r="F88">
        <f t="shared" ca="1" si="9"/>
        <v>-0.91897244412298951</v>
      </c>
      <c r="G88">
        <f t="shared" ca="1" si="9"/>
        <v>0.76814513179469335</v>
      </c>
      <c r="H88">
        <f ca="1"/>
        <v>0.54693317781082573</v>
      </c>
      <c r="I88">
        <f ca="1"/>
        <v>-0.88898904110492871</v>
      </c>
      <c r="J88">
        <f ca="1"/>
        <v>0.89068112150295564</v>
      </c>
      <c r="K88">
        <v>86</v>
      </c>
      <c r="L88">
        <f t="shared" ca="1" si="10"/>
        <v>116197.23074703843</v>
      </c>
      <c r="M88">
        <f t="shared" ca="1" si="11"/>
        <v>3794.1633762275142</v>
      </c>
      <c r="N88">
        <f t="shared" ca="1" si="12"/>
        <v>263.81355473842285</v>
      </c>
      <c r="O88" s="4">
        <f t="shared" ca="1" si="13"/>
        <v>2.4101637189055097E-2</v>
      </c>
      <c r="P88" s="4">
        <f t="shared" ca="1" si="14"/>
        <v>-3.0479005393833095E-2</v>
      </c>
      <c r="Q88" s="4">
        <f t="shared" ca="1" si="15"/>
        <v>3.1898222180370077E-2</v>
      </c>
      <c r="R88" s="4" cm="1">
        <f t="array" aca="1" ref="R88" ca="1">_xlfn._xlws.SORT(SUMPRODUCT($U$2:$W$2,O88:Q88))</f>
        <v>4.6083556532943125E-3</v>
      </c>
      <c r="S88" s="4">
        <f ca="1"/>
        <v>-7.0263970327866616E-3</v>
      </c>
    </row>
    <row r="89" spans="1:19" x14ac:dyDescent="0.25">
      <c r="A89" s="4">
        <f>IFERROR(Merged_data[[#This Row],[BTCUSD_Close]]/Merged_data!D88-1,"")</f>
        <v>2.2618800581033494E-2</v>
      </c>
      <c r="B89" s="4">
        <f>IFERROR(Merged_data[[#This Row],[XAUUSD_Close]]/Merged_data!C88-1, "")</f>
        <v>-1.5449240020406485E-3</v>
      </c>
      <c r="C89" s="4">
        <f>IFERROR(Merged_data[[#This Row],[AAPL_Close]]/Merged_data!B88-1,"")</f>
        <v>4.617685862906562E-3</v>
      </c>
      <c r="D89" s="4">
        <f t="shared" si="8"/>
        <v>7.5529763323657576E-3</v>
      </c>
      <c r="E89">
        <f t="shared" ca="1" si="9"/>
        <v>-1.1293459746733401</v>
      </c>
      <c r="F89">
        <f t="shared" ca="1" si="9"/>
        <v>0.29453333323253084</v>
      </c>
      <c r="G89">
        <f t="shared" ca="1" si="9"/>
        <v>-1.2350248256909901</v>
      </c>
      <c r="H89">
        <f ca="1"/>
        <v>-1.1293459746733401</v>
      </c>
      <c r="I89">
        <f ca="1"/>
        <v>0.23483248835846557</v>
      </c>
      <c r="J89">
        <f ca="1"/>
        <v>-1.4955538213718218</v>
      </c>
      <c r="K89">
        <v>87</v>
      </c>
      <c r="L89">
        <f t="shared" ca="1" si="10"/>
        <v>111075.3804099687</v>
      </c>
      <c r="M89">
        <f t="shared" ca="1" si="11"/>
        <v>3842.468863802867</v>
      </c>
      <c r="N89">
        <f t="shared" ca="1" si="12"/>
        <v>251.23320818626311</v>
      </c>
      <c r="O89" s="4">
        <f t="shared" ca="1" si="13"/>
        <v>-4.5079938733862082E-2</v>
      </c>
      <c r="P89" s="4">
        <f t="shared" ca="1" si="14"/>
        <v>1.2651160966584685E-2</v>
      </c>
      <c r="Q89" s="4">
        <f t="shared" ca="1" si="15"/>
        <v>-4.8860997545200832E-2</v>
      </c>
      <c r="R89" s="4" cm="1">
        <f t="array" aca="1" ref="R89" ca="1">_xlfn._xlws.SORT(SUMPRODUCT($U$2:$W$2,O89:Q89))</f>
        <v>-2.3121816497085002E-2</v>
      </c>
      <c r="S89" s="4">
        <f ca="1"/>
        <v>-6.459462021400967E-3</v>
      </c>
    </row>
    <row r="90" spans="1:19" x14ac:dyDescent="0.25">
      <c r="A90" s="4">
        <f>IFERROR(Merged_data[[#This Row],[BTCUSD_Close]]/Merged_data!D89-1,"")</f>
        <v>1.5760281385281294E-2</v>
      </c>
      <c r="B90" s="4">
        <f>IFERROR(Merged_data[[#This Row],[XAUUSD_Close]]/Merged_data!C89-1, "")</f>
        <v>1.2528898906371211E-2</v>
      </c>
      <c r="C90" s="4">
        <f>IFERROR(Merged_data[[#This Row],[AAPL_Close]]/Merged_data!B89-1,"")</f>
        <v>-7.3944884293821733E-3</v>
      </c>
      <c r="D90" s="4">
        <f t="shared" si="8"/>
        <v>7.5212974493182212E-3</v>
      </c>
      <c r="E90">
        <f t="shared" ca="1" si="9"/>
        <v>-1.8373351514422274</v>
      </c>
      <c r="F90">
        <f t="shared" ca="1" si="9"/>
        <v>-0.32540521346611467</v>
      </c>
      <c r="G90">
        <f t="shared" ca="1" si="9"/>
        <v>0.18669234949984775</v>
      </c>
      <c r="H90">
        <f ca="1"/>
        <v>-1.8373351514422274</v>
      </c>
      <c r="I90">
        <f ca="1"/>
        <v>-0.42142290605879951</v>
      </c>
      <c r="J90">
        <f ca="1"/>
        <v>-0.3162856647672721</v>
      </c>
      <c r="K90">
        <v>88</v>
      </c>
      <c r="L90">
        <f t="shared" ca="1" si="10"/>
        <v>108990.54874683794</v>
      </c>
      <c r="M90">
        <f t="shared" ca="1" si="11"/>
        <v>3815.155815713184</v>
      </c>
      <c r="N90">
        <f t="shared" ca="1" si="12"/>
        <v>257.43501180702765</v>
      </c>
      <c r="O90" s="4">
        <f t="shared" ca="1" si="13"/>
        <v>-1.8947903893769616E-2</v>
      </c>
      <c r="P90" s="4">
        <f t="shared" ca="1" si="14"/>
        <v>-7.1335864731805919E-3</v>
      </c>
      <c r="Q90" s="4">
        <f t="shared" ca="1" si="15"/>
        <v>2.4385682867976339E-2</v>
      </c>
      <c r="R90" s="4" cm="1">
        <f t="array" aca="1" ref="R90" ca="1">_xlfn._xlws.SORT(SUMPRODUCT($U$2:$W$2,O90:Q90))</f>
        <v>-1.2221008970102207E-3</v>
      </c>
      <c r="S90" s="4">
        <f ca="1"/>
        <v>-6.396415214564786E-3</v>
      </c>
    </row>
    <row r="91" spans="1:19" x14ac:dyDescent="0.25">
      <c r="A91" s="4">
        <f>IFERROR(Merged_data[[#This Row],[BTCUSD_Close]]/Merged_data!D90-1,"")</f>
        <v>-3.3504884939925206E-2</v>
      </c>
      <c r="B91" s="4">
        <f>IFERROR(Merged_data[[#This Row],[XAUUSD_Close]]/Merged_data!C90-1, "")</f>
        <v>2.5356140140542216E-3</v>
      </c>
      <c r="C91" s="4">
        <f>IFERROR(Merged_data[[#This Row],[AAPL_Close]]/Merged_data!B90-1,"")</f>
        <v>-6.6911334055256289E-3</v>
      </c>
      <c r="D91" s="4">
        <f t="shared" si="8"/>
        <v>-1.1044559898013562E-2</v>
      </c>
      <c r="E91">
        <f t="shared" ca="1" si="9"/>
        <v>-0.97701087852205781</v>
      </c>
      <c r="F91">
        <f t="shared" ca="1" si="9"/>
        <v>1.9099123891526155</v>
      </c>
      <c r="G91">
        <f t="shared" ca="1" si="9"/>
        <v>0.10477600085041811</v>
      </c>
      <c r="H91">
        <f ca="1"/>
        <v>-0.97701087852205781</v>
      </c>
      <c r="I91">
        <f ca="1"/>
        <v>1.8559816418261876</v>
      </c>
      <c r="J91">
        <f ca="1"/>
        <v>-0.17015475863589585</v>
      </c>
      <c r="K91">
        <v>89</v>
      </c>
      <c r="L91">
        <f t="shared" ca="1" si="10"/>
        <v>111568.48590763111</v>
      </c>
      <c r="M91">
        <f t="shared" ca="1" si="11"/>
        <v>3913.5865105247349</v>
      </c>
      <c r="N91">
        <f t="shared" ca="1" si="12"/>
        <v>258.25025406978904</v>
      </c>
      <c r="O91" s="4">
        <f t="shared" ca="1" si="13"/>
        <v>2.3377456003905037E-2</v>
      </c>
      <c r="P91" s="4">
        <f t="shared" ca="1" si="14"/>
        <v>2.5472712869250076E-2</v>
      </c>
      <c r="Q91" s="4">
        <f t="shared" ca="1" si="15"/>
        <v>3.161784894249241E-3</v>
      </c>
      <c r="R91" s="4" cm="1">
        <f t="array" aca="1" ref="R91" ca="1">_xlfn._xlws.SORT(SUMPRODUCT($U$2:$W$2,O91:Q91))</f>
        <v>1.8150857417146317E-2</v>
      </c>
      <c r="S91" s="4">
        <f ca="1"/>
        <v>-6.2655946099032097E-3</v>
      </c>
    </row>
    <row r="92" spans="1:19" x14ac:dyDescent="0.25">
      <c r="A92" s="4">
        <f>IFERROR(Merged_data[[#This Row],[BTCUSD_Close]]/Merged_data!D91-1,"")</f>
        <v>1.1614516176658984E-3</v>
      </c>
      <c r="B92" s="4">
        <f>IFERROR(Merged_data[[#This Row],[XAUUSD_Close]]/Merged_data!C91-1, "")</f>
        <v>4.8977610235321212E-3</v>
      </c>
      <c r="C92" s="4">
        <f>IFERROR(Merged_data[[#This Row],[AAPL_Close]]/Merged_data!B91-1,"")</f>
        <v>-3.3854950984343102E-2</v>
      </c>
      <c r="D92" s="4">
        <f t="shared" si="8"/>
        <v>-7.8489454005903122E-3</v>
      </c>
      <c r="E92">
        <f t="shared" ca="1" si="9"/>
        <v>0.31460933311655637</v>
      </c>
      <c r="F92">
        <f t="shared" ca="1" si="9"/>
        <v>1.0794503821718575</v>
      </c>
      <c r="G92">
        <f t="shared" ca="1" si="9"/>
        <v>1.9502241051248137E-4</v>
      </c>
      <c r="H92">
        <f ca="1"/>
        <v>0.31460933311655637</v>
      </c>
      <c r="I92">
        <f ca="1"/>
        <v>1.0944796284818463</v>
      </c>
      <c r="J92">
        <f ca="1"/>
        <v>8.1550153252687746E-2</v>
      </c>
      <c r="K92">
        <v>90</v>
      </c>
      <c r="L92">
        <f t="shared" ca="1" si="10"/>
        <v>115544.50940789799</v>
      </c>
      <c r="M92">
        <f t="shared" ca="1" si="11"/>
        <v>3881.2251526654572</v>
      </c>
      <c r="N92">
        <f t="shared" ca="1" si="12"/>
        <v>259.63056060482052</v>
      </c>
      <c r="O92" s="4">
        <f t="shared" ca="1" si="13"/>
        <v>3.5017192838581193E-2</v>
      </c>
      <c r="P92" s="4">
        <f t="shared" ca="1" si="14"/>
        <v>-8.3033548952223934E-3</v>
      </c>
      <c r="Q92" s="4">
        <f t="shared" ca="1" si="15"/>
        <v>5.3306079870595185E-3</v>
      </c>
      <c r="R92" s="4" cm="1">
        <f t="array" aca="1" ref="R92" ca="1">_xlfn._xlws.SORT(SUMPRODUCT($U$2:$W$2,O92:Q92))</f>
        <v>8.7829982896032548E-3</v>
      </c>
      <c r="S92" s="4">
        <f ca="1"/>
        <v>-6.0401129022917988E-3</v>
      </c>
    </row>
    <row r="93" spans="1:19" x14ac:dyDescent="0.25">
      <c r="A93" s="4">
        <f>IFERROR(Merged_data[[#This Row],[BTCUSD_Close]]/Merged_data!D92-1,"")</f>
        <v>-3.9585115273066851E-2</v>
      </c>
      <c r="B93" s="4">
        <f>IFERROR(Merged_data[[#This Row],[XAUUSD_Close]]/Merged_data!C92-1, "")</f>
        <v>9.7975133214920351E-3</v>
      </c>
      <c r="C93" s="4">
        <f>IFERROR(Merged_data[[#This Row],[AAPL_Close]]/Merged_data!B92-1,"")</f>
        <v>2.1004566210045761E-2</v>
      </c>
      <c r="D93" s="4">
        <f t="shared" si="8"/>
        <v>-1.6551593903095128E-3</v>
      </c>
      <c r="E93">
        <f t="shared" ca="1" si="9"/>
        <v>0.35542777431450306</v>
      </c>
      <c r="F93">
        <f t="shared" ca="1" si="9"/>
        <v>0.81846269579532704</v>
      </c>
      <c r="G93">
        <f t="shared" ca="1" si="9"/>
        <v>0.57129359252203027</v>
      </c>
      <c r="H93">
        <f ca="1"/>
        <v>0.35542777431450306</v>
      </c>
      <c r="I93">
        <f ca="1"/>
        <v>0.83599502253795976</v>
      </c>
      <c r="J93">
        <f ca="1"/>
        <v>0.64329652094806844</v>
      </c>
      <c r="K93">
        <v>91</v>
      </c>
      <c r="L93">
        <f t="shared" ca="1" si="10"/>
        <v>115690.27757246146</v>
      </c>
      <c r="M93">
        <f t="shared" ca="1" si="11"/>
        <v>3870.7114222008331</v>
      </c>
      <c r="N93">
        <f t="shared" ca="1" si="12"/>
        <v>262.68603538852284</v>
      </c>
      <c r="O93" s="4">
        <f t="shared" ca="1" si="13"/>
        <v>1.2607807482261947E-3</v>
      </c>
      <c r="P93" s="4">
        <f t="shared" ca="1" si="14"/>
        <v>-2.7125446163457165E-3</v>
      </c>
      <c r="Q93" s="4">
        <f t="shared" ca="1" si="15"/>
        <v>1.1699837460351045E-2</v>
      </c>
      <c r="R93" s="4" cm="1">
        <f t="array" aca="1" ref="R93" ca="1">_xlfn._xlws.SORT(SUMPRODUCT($U$2:$W$2,O93:Q93))</f>
        <v>2.8031676160348851E-3</v>
      </c>
      <c r="S93" s="4">
        <f ca="1"/>
        <v>-5.184308233884027E-3</v>
      </c>
    </row>
    <row r="94" spans="1:19" x14ac:dyDescent="0.25">
      <c r="A94" s="4">
        <f>IFERROR(Merged_data[[#This Row],[BTCUSD_Close]]/Merged_data!D93-1,"")</f>
        <v>-1.2139594589337999E-2</v>
      </c>
      <c r="B94" s="4">
        <f>IFERROR(Merged_data[[#This Row],[XAUUSD_Close]]/Merged_data!C93-1, "")</f>
        <v>8.4746955230812215E-3</v>
      </c>
      <c r="C94" s="4">
        <f>IFERROR(Merged_data[[#This Row],[AAPL_Close]]/Merged_data!B93-1,"")</f>
        <v>-1.414786018990033E-3</v>
      </c>
      <c r="D94" s="4">
        <f t="shared" si="8"/>
        <v>-6.7643597326592052E-4</v>
      </c>
      <c r="E94">
        <f t="shared" ca="1" si="9"/>
        <v>-0.69133729483715867</v>
      </c>
      <c r="F94">
        <f t="shared" ca="1" si="9"/>
        <v>0.45459446698618133</v>
      </c>
      <c r="G94">
        <f t="shared" ca="1" si="9"/>
        <v>0.39540882170631886</v>
      </c>
      <c r="H94">
        <f ca="1"/>
        <v>-0.69133729483715867</v>
      </c>
      <c r="I94">
        <f ca="1"/>
        <v>0.41766984134761664</v>
      </c>
      <c r="J94">
        <f ca="1"/>
        <v>0.19200838405002793</v>
      </c>
      <c r="K94">
        <v>92</v>
      </c>
      <c r="L94">
        <f t="shared" ca="1" si="10"/>
        <v>112485.67417556389</v>
      </c>
      <c r="M94">
        <f t="shared" ca="1" si="11"/>
        <v>3853.3743542184916</v>
      </c>
      <c r="N94">
        <f t="shared" ca="1" si="12"/>
        <v>260.30355014060359</v>
      </c>
      <c r="O94" s="4">
        <f t="shared" ca="1" si="13"/>
        <v>-2.8090726441519637E-2</v>
      </c>
      <c r="P94" s="4">
        <f t="shared" ca="1" si="14"/>
        <v>-4.4891000951864535E-3</v>
      </c>
      <c r="Q94" s="4">
        <f t="shared" ca="1" si="15"/>
        <v>-9.111086702443932E-3</v>
      </c>
      <c r="R94" s="4" cm="1">
        <f t="array" aca="1" ref="R94" ca="1">_xlfn._xlws.SORT(SUMPRODUCT($U$2:$W$2,O94:Q94))</f>
        <v>-1.2956183981263652E-2</v>
      </c>
      <c r="S94" s="4">
        <f ca="1"/>
        <v>-4.9596353224968508E-3</v>
      </c>
    </row>
    <row r="95" spans="1:19" x14ac:dyDescent="0.25">
      <c r="A95" s="4">
        <f>IFERROR(Merged_data[[#This Row],[BTCUSD_Close]]/Merged_data!D94-1,"")</f>
        <v>4.5853639328226059E-3</v>
      </c>
      <c r="B95" s="4">
        <f>IFERROR(Merged_data[[#This Row],[XAUUSD_Close]]/Merged_data!C94-1, "")</f>
        <v>-3.7098794071170893E-3</v>
      </c>
      <c r="C95" s="4">
        <f>IFERROR(Merged_data[[#This Row],[AAPL_Close]]/Merged_data!B94-1,"")</f>
        <v>3.2254591649978348E-3</v>
      </c>
      <c r="D95" s="4">
        <f t="shared" si="8"/>
        <v>8.5929516649929617E-4</v>
      </c>
      <c r="E95">
        <f t="shared" ca="1" si="9"/>
        <v>-0.68598548506805068</v>
      </c>
      <c r="F95">
        <f t="shared" ca="1" si="9"/>
        <v>-0.79272865537573101</v>
      </c>
      <c r="G95">
        <f t="shared" ca="1" si="9"/>
        <v>1.502177043014099</v>
      </c>
      <c r="H95">
        <f ca="1"/>
        <v>-0.68598548506805068</v>
      </c>
      <c r="I95">
        <f ca="1"/>
        <v>-0.82765191005193384</v>
      </c>
      <c r="J95">
        <f ca="1"/>
        <v>1.2632825664001344</v>
      </c>
      <c r="K95">
        <v>93</v>
      </c>
      <c r="L95">
        <f t="shared" ca="1" si="10"/>
        <v>112519.83155348862</v>
      </c>
      <c r="M95">
        <f t="shared" ca="1" si="11"/>
        <v>3801.0161097441232</v>
      </c>
      <c r="N95">
        <f t="shared" ca="1" si="12"/>
        <v>266.13816641637482</v>
      </c>
      <c r="O95" s="4">
        <f t="shared" ca="1" si="13"/>
        <v>3.0361371004178751E-4</v>
      </c>
      <c r="P95" s="4">
        <f t="shared" ca="1" si="14"/>
        <v>-1.3680791788751633E-2</v>
      </c>
      <c r="Q95" s="4">
        <f t="shared" ca="1" si="15"/>
        <v>2.2167145988869499E-2</v>
      </c>
      <c r="R95" s="4" cm="1">
        <f t="array" aca="1" ref="R95" ca="1">_xlfn._xlws.SORT(SUMPRODUCT($U$2:$W$2,O95:Q95))</f>
        <v>1.2689111941727328E-3</v>
      </c>
      <c r="S95" s="4">
        <f ca="1"/>
        <v>-4.4568842399711553E-3</v>
      </c>
    </row>
    <row r="96" spans="1:19" x14ac:dyDescent="0.25">
      <c r="A96" s="4">
        <f>IFERROR(Merged_data[[#This Row],[BTCUSD_Close]]/Merged_data!D95-1,"")</f>
        <v>-1.0580204074054134E-2</v>
      </c>
      <c r="B96" s="4">
        <f>IFERROR(Merged_data[[#This Row],[XAUUSD_Close]]/Merged_data!C95-1, "")</f>
        <v>1.6176272349603948E-3</v>
      </c>
      <c r="C96" s="4">
        <f>IFERROR(Merged_data[[#This Row],[AAPL_Close]]/Merged_data!B95-1,"")</f>
        <v>-2.3969368657818402E-2</v>
      </c>
      <c r="D96" s="4">
        <f t="shared" si="8"/>
        <v>-9.7178209255776027E-3</v>
      </c>
      <c r="E96">
        <f t="shared" ca="1" si="9"/>
        <v>0.11979119514447407</v>
      </c>
      <c r="F96">
        <f t="shared" ca="1" si="9"/>
        <v>-5.2791937270184913E-2</v>
      </c>
      <c r="G96">
        <f t="shared" ca="1" si="9"/>
        <v>1.911433361437187</v>
      </c>
      <c r="H96">
        <f ca="1"/>
        <v>0.11979119514447407</v>
      </c>
      <c r="I96">
        <f ca="1"/>
        <v>-4.6429667472585708E-2</v>
      </c>
      <c r="J96">
        <f ca="1"/>
        <v>1.8727169186682471</v>
      </c>
      <c r="K96">
        <v>94</v>
      </c>
      <c r="L96">
        <f t="shared" ca="1" si="10"/>
        <v>115011.81037649087</v>
      </c>
      <c r="M96">
        <f t="shared" ca="1" si="11"/>
        <v>3834.7787989397734</v>
      </c>
      <c r="N96">
        <f t="shared" ca="1" si="12"/>
        <v>269.53414923748142</v>
      </c>
      <c r="O96" s="4">
        <f t="shared" ca="1" si="13"/>
        <v>2.190533543173203E-2</v>
      </c>
      <c r="P96" s="4">
        <f t="shared" ca="1" si="14"/>
        <v>8.843325320208463E-3</v>
      </c>
      <c r="Q96" s="4">
        <f t="shared" ca="1" si="15"/>
        <v>1.2679499086800867E-2</v>
      </c>
      <c r="R96" s="4" cm="1">
        <f t="array" aca="1" ref="R96" ca="1">_xlfn._xlws.SORT(SUMPRODUCT($U$2:$W$2,O96:Q96))</f>
        <v>1.3912780483643254E-2</v>
      </c>
      <c r="S96" s="4">
        <f ca="1"/>
        <v>-4.1364792065802791E-3</v>
      </c>
    </row>
    <row r="97" spans="1:19" x14ac:dyDescent="0.25">
      <c r="A97" s="4">
        <f>IFERROR(Merged_data[[#This Row],[BTCUSD_Close]]/Merged_data!D96-1,"")</f>
        <v>1.5725686643487391E-2</v>
      </c>
      <c r="B97" s="4">
        <f>IFERROR(Merged_data[[#This Row],[XAUUSD_Close]]/Merged_data!C96-1, "")</f>
        <v>1.6566136077227123E-2</v>
      </c>
      <c r="C97" s="4">
        <f>IFERROR(Merged_data[[#This Row],[AAPL_Close]]/Merged_data!B96-1,"")</f>
        <v>1.1874395285424999E-3</v>
      </c>
      <c r="D97" s="4">
        <f t="shared" si="8"/>
        <v>1.1700392282499817E-2</v>
      </c>
      <c r="E97">
        <f t="shared" ca="1" si="9"/>
        <v>1.3702343839884379</v>
      </c>
      <c r="F97">
        <f t="shared" ca="1" si="9"/>
        <v>-0.13135454413732153</v>
      </c>
      <c r="G97">
        <f t="shared" ca="1" si="9"/>
        <v>2.6297358631020083E-2</v>
      </c>
      <c r="H97">
        <f ca="1"/>
        <v>1.3702343839884379</v>
      </c>
      <c r="I97">
        <f ca="1"/>
        <v>-5.9231282565332041E-2</v>
      </c>
      <c r="J97">
        <f ca="1"/>
        <v>0.39653348477182004</v>
      </c>
      <c r="K97">
        <v>95</v>
      </c>
      <c r="L97">
        <f t="shared" ca="1" si="10"/>
        <v>118978.25398687126</v>
      </c>
      <c r="M97">
        <f t="shared" ca="1" si="11"/>
        <v>3834.8482488228715</v>
      </c>
      <c r="N97">
        <f t="shared" ca="1" si="12"/>
        <v>261.52488112367627</v>
      </c>
      <c r="O97" s="4">
        <f t="shared" ca="1" si="13"/>
        <v>3.390591479040525E-2</v>
      </c>
      <c r="P97" s="4">
        <f t="shared" ca="1" si="14"/>
        <v>1.8110367731701875E-5</v>
      </c>
      <c r="Q97" s="4">
        <f t="shared" ca="1" si="15"/>
        <v>-3.0165668954012563E-2</v>
      </c>
      <c r="R97" s="4" cm="1">
        <f t="array" aca="1" ref="R97" ca="1">_xlfn._xlws.SORT(SUMPRODUCT($U$2:$W$2,O97:Q97))</f>
        <v>1.1293178980104866E-3</v>
      </c>
      <c r="S97" s="4">
        <f ca="1"/>
        <v>-4.1080559634093638E-3</v>
      </c>
    </row>
    <row r="98" spans="1:19" x14ac:dyDescent="0.25">
      <c r="A98" s="4">
        <f>IFERROR(Merged_data[[#This Row],[BTCUSD_Close]]/Merged_data!D97-1,"")</f>
        <v>-1.9404092667500761E-2</v>
      </c>
      <c r="B98" s="4">
        <f>IFERROR(Merged_data[[#This Row],[XAUUSD_Close]]/Merged_data!C97-1, "")</f>
        <v>-3.5986375726648756E-3</v>
      </c>
      <c r="C98" s="4">
        <f>IFERROR(Merged_data[[#This Row],[AAPL_Close]]/Merged_data!B97-1,"")</f>
        <v>2.1831759279595797E-2</v>
      </c>
      <c r="D98" s="4">
        <f t="shared" si="8"/>
        <v>-7.1115504543743917E-4</v>
      </c>
      <c r="E98">
        <f t="shared" ca="1" si="9"/>
        <v>2.6372306556670821</v>
      </c>
      <c r="F98">
        <f t="shared" ca="1" si="9"/>
        <v>0.78725703194576235</v>
      </c>
      <c r="G98">
        <f t="shared" ca="1" si="9"/>
        <v>1.286195783106469</v>
      </c>
      <c r="H98">
        <f ca="1"/>
        <v>2.6372306556670821</v>
      </c>
      <c r="I98">
        <f ca="1"/>
        <v>0.92463501797661829</v>
      </c>
      <c r="J98">
        <f ca="1"/>
        <v>1.9490472911958432</v>
      </c>
      <c r="K98">
        <v>96</v>
      </c>
      <c r="L98">
        <f t="shared" ca="1" si="10"/>
        <v>123136.48609277792</v>
      </c>
      <c r="M98">
        <f t="shared" ca="1" si="11"/>
        <v>3877.635210779536</v>
      </c>
      <c r="N98">
        <f t="shared" ca="1" si="12"/>
        <v>270.04341774462131</v>
      </c>
      <c r="O98" s="4">
        <f t="shared" ca="1" si="13"/>
        <v>3.4352646397873707E-2</v>
      </c>
      <c r="P98" s="4">
        <f t="shared" ca="1" si="14"/>
        <v>1.1095622090742911E-2</v>
      </c>
      <c r="Q98" s="4">
        <f t="shared" ca="1" si="15"/>
        <v>3.2053325852756928E-2</v>
      </c>
      <c r="R98" s="4" cm="1">
        <f t="array" aca="1" ref="R98" ca="1">_xlfn._xlws.SORT(SUMPRODUCT($U$2:$W$2,O98:Q98))</f>
        <v>2.4360040511486353E-2</v>
      </c>
      <c r="S98" s="4">
        <f ca="1"/>
        <v>-3.7915387260380783E-3</v>
      </c>
    </row>
    <row r="99" spans="1:19" x14ac:dyDescent="0.25">
      <c r="A99" s="4">
        <f>IFERROR(Merged_data[[#This Row],[BTCUSD_Close]]/Merged_data!D98-1,"")</f>
        <v>2.3867092887183583E-2</v>
      </c>
      <c r="B99" s="4">
        <f>IFERROR(Merged_data[[#This Row],[XAUUSD_Close]]/Merged_data!C98-1, "")</f>
        <v>2.184581616383241E-3</v>
      </c>
      <c r="C99" s="4">
        <f>IFERROR(Merged_data[[#This Row],[AAPL_Close]]/Merged_data!B98-1,"")</f>
        <v>1.8270140142722102E-2</v>
      </c>
      <c r="D99" s="4">
        <f t="shared" si="8"/>
        <v>1.3515002555525001E-2</v>
      </c>
      <c r="E99">
        <f t="shared" ca="1" si="9"/>
        <v>1.1412966746585285</v>
      </c>
      <c r="F99">
        <f t="shared" ca="1" si="9"/>
        <v>-0.4252381805545245</v>
      </c>
      <c r="G99">
        <f t="shared" ca="1" si="9"/>
        <v>0.65319807397022989</v>
      </c>
      <c r="H99">
        <f ca="1"/>
        <v>1.1412966746585285</v>
      </c>
      <c r="I99">
        <f ca="1"/>
        <v>-0.36472960630129164</v>
      </c>
      <c r="J99">
        <f ca="1"/>
        <v>0.9391239681515744</v>
      </c>
      <c r="K99">
        <v>97</v>
      </c>
      <c r="L99">
        <f t="shared" ca="1" si="10"/>
        <v>118283.06022415961</v>
      </c>
      <c r="M99">
        <f t="shared" ca="1" si="11"/>
        <v>3823.0754018250359</v>
      </c>
      <c r="N99">
        <f t="shared" ca="1" si="12"/>
        <v>264.54081171369978</v>
      </c>
      <c r="O99" s="4">
        <f t="shared" ca="1" si="13"/>
        <v>-4.0212815844603518E-2</v>
      </c>
      <c r="P99" s="4">
        <f t="shared" ca="1" si="14"/>
        <v>-1.4170308339823127E-2</v>
      </c>
      <c r="Q99" s="4">
        <f t="shared" ca="1" si="15"/>
        <v>-2.0587215541929309E-2</v>
      </c>
      <c r="R99" s="4" cm="1">
        <f t="array" aca="1" ref="R99" ca="1">_xlfn._xlws.SORT(SUMPRODUCT($U$2:$W$2,O99:Q99))</f>
        <v>-2.3908132751889098E-2</v>
      </c>
      <c r="S99" s="4">
        <f ca="1"/>
        <v>-3.7843053152194811E-3</v>
      </c>
    </row>
    <row r="100" spans="1:19" x14ac:dyDescent="0.25">
      <c r="A100" s="4">
        <f>IFERROR(Merged_data[[#This Row],[BTCUSD_Close]]/Merged_data!D99-1,"")</f>
        <v>-1.4897114629678243E-2</v>
      </c>
      <c r="B100" s="4">
        <f>IFERROR(Merged_data[[#This Row],[XAUUSD_Close]]/Merged_data!C99-1, "")</f>
        <v>8.343922504485235E-3</v>
      </c>
      <c r="C100" s="4">
        <f>IFERROR(Merged_data[[#This Row],[AAPL_Close]]/Merged_data!B99-1,"")</f>
        <v>1.9673238485245159E-2</v>
      </c>
      <c r="D100" s="4">
        <f t="shared" si="8"/>
        <v>4.7704061584641702E-3</v>
      </c>
      <c r="E100">
        <f t="shared" ca="1" si="9"/>
        <v>0.25269071969134843</v>
      </c>
      <c r="F100">
        <f t="shared" ca="1" si="9"/>
        <v>-0.15887806751750597</v>
      </c>
      <c r="G100">
        <f t="shared" ca="1" si="9"/>
        <v>-1.3641975995993552</v>
      </c>
      <c r="H100">
        <f ca="1"/>
        <v>0.25269071969134843</v>
      </c>
      <c r="I100">
        <f ca="1"/>
        <v>-0.1453917883368703</v>
      </c>
      <c r="J100">
        <f ca="1"/>
        <v>-1.2443732973205284</v>
      </c>
      <c r="K100">
        <v>98</v>
      </c>
      <c r="L100">
        <f t="shared" ca="1" si="10"/>
        <v>115498.57711133632</v>
      </c>
      <c r="M100">
        <f t="shared" ca="1" si="11"/>
        <v>3833.0215652117795</v>
      </c>
      <c r="N100">
        <f t="shared" ca="1" si="12"/>
        <v>252.97721132056839</v>
      </c>
      <c r="O100" s="4">
        <f t="shared" ca="1" si="13"/>
        <v>-2.3822356856165103E-2</v>
      </c>
      <c r="P100" s="4">
        <f t="shared" ca="1" si="14"/>
        <v>2.5982348512477121E-3</v>
      </c>
      <c r="Q100" s="4">
        <f t="shared" ca="1" si="15"/>
        <v>-4.4696126151149235E-2</v>
      </c>
      <c r="R100" s="4" cm="1">
        <f t="array" aca="1" ref="R100" ca="1">_xlfn._xlws.SORT(SUMPRODUCT($U$2:$W$2,O100:Q100))</f>
        <v>-1.9516250961695215E-2</v>
      </c>
      <c r="S100" s="4">
        <f ca="1"/>
        <v>-3.5292711136101647E-3</v>
      </c>
    </row>
    <row r="101" spans="1:19" x14ac:dyDescent="0.25">
      <c r="A101" s="4">
        <f>IFERROR(Merged_data[[#This Row],[BTCUSD_Close]]/Merged_data!D100-1,"")</f>
        <v>8.2295216707277685E-3</v>
      </c>
      <c r="B101" s="4">
        <f>IFERROR(Merged_data[[#This Row],[XAUUSD_Close]]/Merged_data!C100-1, "")</f>
        <v>-1.467825991926619E-2</v>
      </c>
      <c r="C101" s="4">
        <f>IFERROR(Merged_data[[#This Row],[AAPL_Close]]/Merged_data!B100-1,"")</f>
        <v>1.2710636359872352E-2</v>
      </c>
      <c r="D101" s="4">
        <f t="shared" si="8"/>
        <v>4.107434414735594E-4</v>
      </c>
      <c r="E101">
        <f t="shared" ca="1" si="9"/>
        <v>0.53831113844110734</v>
      </c>
      <c r="F101">
        <f t="shared" ca="1" si="9"/>
        <v>0.49833127040283148</v>
      </c>
      <c r="G101">
        <f t="shared" ca="1" si="9"/>
        <v>-0.72369426900309386</v>
      </c>
      <c r="H101">
        <f ca="1"/>
        <v>0.53831113844110734</v>
      </c>
      <c r="I101">
        <f ca="1"/>
        <v>0.52590715663982857</v>
      </c>
      <c r="J101">
        <f ca="1"/>
        <v>-0.55277530908316552</v>
      </c>
      <c r="K101">
        <v>99</v>
      </c>
      <c r="L101">
        <f t="shared" ca="1" si="10"/>
        <v>116410.84054287609</v>
      </c>
      <c r="M101">
        <f t="shared" ca="1" si="11"/>
        <v>3862.3468475407713</v>
      </c>
      <c r="N101">
        <f t="shared" ca="1" si="12"/>
        <v>256.63807148622845</v>
      </c>
      <c r="O101" s="4">
        <f t="shared" ca="1" si="13"/>
        <v>7.867452268895311E-3</v>
      </c>
      <c r="P101" s="4">
        <f t="shared" ca="1" si="14"/>
        <v>7.6215777363605689E-3</v>
      </c>
      <c r="Q101" s="4">
        <f t="shared" ca="1" si="15"/>
        <v>1.4367399340289123E-2</v>
      </c>
      <c r="R101" s="4" cm="1">
        <f t="array" aca="1" ref="R101" ca="1">_xlfn._xlws.SORT(SUMPRODUCT($U$2:$W$2,O101:Q101))</f>
        <v>9.7190865772995572E-3</v>
      </c>
      <c r="S101" s="4">
        <f ca="1"/>
        <v>-3.3175044142000664E-3</v>
      </c>
    </row>
    <row r="102" spans="1:19" x14ac:dyDescent="0.25">
      <c r="A102" s="4">
        <f>IFERROR(Merged_data[[#This Row],[BTCUSD_Close]]/Merged_data!D101-1,"")</f>
        <v>-1.9415686944563859E-2</v>
      </c>
      <c r="B102" s="4">
        <f>IFERROR(Merged_data[[#This Row],[XAUUSD_Close]]/Merged_data!C101-1, "")</f>
        <v>1.7375119577423881E-2</v>
      </c>
      <c r="C102" s="4">
        <f>IFERROR(Merged_data[[#This Row],[AAPL_Close]]/Merged_data!B101-1,"")</f>
        <v>-5.3147996729352442E-4</v>
      </c>
      <c r="D102" s="4">
        <f t="shared" si="8"/>
        <v>9.6589775741233767E-4</v>
      </c>
      <c r="E102">
        <f t="shared" ca="1" si="9"/>
        <v>-0.36281093183058982</v>
      </c>
      <c r="F102">
        <f t="shared" ca="1" si="9"/>
        <v>0.17456936702890799</v>
      </c>
      <c r="G102">
        <f t="shared" ca="1" si="9"/>
        <v>-0.2489514452085046</v>
      </c>
      <c r="H102">
        <f ca="1"/>
        <v>-0.36281093183058982</v>
      </c>
      <c r="I102">
        <f ca="1"/>
        <v>0.15527974983334036</v>
      </c>
      <c r="J102">
        <f ca="1"/>
        <v>-0.33844182991467714</v>
      </c>
      <c r="K102">
        <v>100</v>
      </c>
      <c r="L102">
        <f t="shared" ca="1" si="10"/>
        <v>113632.04164592836</v>
      </c>
      <c r="M102">
        <f t="shared" ca="1" si="11"/>
        <v>3847.0861952066657</v>
      </c>
      <c r="N102">
        <f t="shared" ca="1" si="12"/>
        <v>257.81175609021403</v>
      </c>
      <c r="O102" s="4">
        <f t="shared" ca="1" si="13"/>
        <v>-2.4160139513636474E-2</v>
      </c>
      <c r="P102" s="4">
        <f t="shared" ca="1" si="14"/>
        <v>-3.9589609720038482E-3</v>
      </c>
      <c r="Q102" s="4">
        <f t="shared" ca="1" si="15"/>
        <v>4.5628808774038727E-3</v>
      </c>
      <c r="R102" s="4" cm="1">
        <f t="array" aca="1" ref="R102" ca="1">_xlfn._xlws.SORT(SUMPRODUCT($U$2:$W$2,O102:Q102))</f>
        <v>-7.4627619796713207E-3</v>
      </c>
      <c r="S102" s="4">
        <f ca="1"/>
        <v>-3.2615465853442502E-3</v>
      </c>
    </row>
    <row r="103" spans="1:19" x14ac:dyDescent="0.25">
      <c r="A103" s="4">
        <f>IFERROR(Merged_data[[#This Row],[BTCUSD_Close]]/Merged_data!D102-1,"")</f>
        <v>1.3233319792457232E-2</v>
      </c>
      <c r="B103" s="4">
        <f>IFERROR(Merged_data[[#This Row],[XAUUSD_Close]]/Merged_data!C102-1, "")</f>
        <v>-8.0060232549417076E-4</v>
      </c>
      <c r="C103" s="4">
        <f>IFERROR(Merged_data[[#This Row],[AAPL_Close]]/Merged_data!B102-1,"")</f>
        <v>1.636192579866691E-3</v>
      </c>
      <c r="D103" s="4">
        <f t="shared" si="8"/>
        <v>4.1406127814995084E-3</v>
      </c>
      <c r="E103">
        <f t="shared" ca="1" si="9"/>
        <v>-0.50539754480098409</v>
      </c>
      <c r="F103">
        <f t="shared" ca="1" si="9"/>
        <v>-0.62586846797353923</v>
      </c>
      <c r="G103">
        <f t="shared" ca="1" si="9"/>
        <v>0.94007689780542225</v>
      </c>
      <c r="H103">
        <f ca="1"/>
        <v>-0.50539754480098409</v>
      </c>
      <c r="I103">
        <f ca="1"/>
        <v>-0.65154036872992327</v>
      </c>
      <c r="J103">
        <f ca="1"/>
        <v>0.77043551035145597</v>
      </c>
      <c r="K103">
        <v>101</v>
      </c>
      <c r="L103">
        <f t="shared" ca="1" si="10"/>
        <v>113213.63415217343</v>
      </c>
      <c r="M103">
        <f t="shared" ca="1" si="11"/>
        <v>3813.3534944221419</v>
      </c>
      <c r="N103">
        <f t="shared" ca="1" si="12"/>
        <v>263.79421868542738</v>
      </c>
      <c r="O103" s="4">
        <f t="shared" ca="1" si="13"/>
        <v>-3.6889217020500465E-3</v>
      </c>
      <c r="P103" s="4">
        <f t="shared" ca="1" si="14"/>
        <v>-8.8070450752235456E-3</v>
      </c>
      <c r="Q103" s="4">
        <f t="shared" ca="1" si="15"/>
        <v>2.2939633464985679E-2</v>
      </c>
      <c r="R103" s="4" cm="1">
        <f t="array" aca="1" ref="R103" ca="1">_xlfn._xlws.SORT(SUMPRODUCT($U$2:$W$2,O103:Q103))</f>
        <v>2.2523954987912712E-3</v>
      </c>
      <c r="S103" s="4">
        <f ca="1"/>
        <v>-3.0586942417435477E-3</v>
      </c>
    </row>
    <row r="104" spans="1:19" x14ac:dyDescent="0.25">
      <c r="A104" s="4">
        <f>IFERROR(Merged_data[[#This Row],[BTCUSD_Close]]/Merged_data!D103-1,"")</f>
        <v>1.6803449368990142E-2</v>
      </c>
      <c r="B104" s="4">
        <f>IFERROR(Merged_data[[#This Row],[XAUUSD_Close]]/Merged_data!C103-1, "")</f>
        <v>2.2963306443364306E-3</v>
      </c>
      <c r="C104" s="4">
        <f>IFERROR(Merged_data[[#This Row],[AAPL_Close]]/Merged_data!B103-1,"")</f>
        <v>3.9204475844325515E-3</v>
      </c>
      <c r="D104" s="4">
        <f t="shared" si="8"/>
        <v>7.13570134376138E-3</v>
      </c>
      <c r="E104">
        <f t="shared" ca="1" si="9"/>
        <v>-0.86687737905517814</v>
      </c>
      <c r="F104">
        <f t="shared" ca="1" si="9"/>
        <v>0.8091669077923257</v>
      </c>
      <c r="G104">
        <f t="shared" ca="1" si="9"/>
        <v>0.85546497617579453</v>
      </c>
      <c r="H104">
        <f ca="1"/>
        <v>-0.86687737905517814</v>
      </c>
      <c r="I104">
        <f ca="1"/>
        <v>0.7625367673973219</v>
      </c>
      <c r="J104">
        <f ca="1"/>
        <v>0.58616584633599333</v>
      </c>
      <c r="K104">
        <v>102</v>
      </c>
      <c r="L104">
        <f t="shared" ca="1" si="10"/>
        <v>112132.39026618208</v>
      </c>
      <c r="M104">
        <f t="shared" ca="1" si="11"/>
        <v>3874.3821488036319</v>
      </c>
      <c r="N104">
        <f t="shared" ca="1" si="12"/>
        <v>262.83951571382391</v>
      </c>
      <c r="O104" s="4">
        <f t="shared" ca="1" si="13"/>
        <v>-9.5963723917291636E-3</v>
      </c>
      <c r="P104" s="4">
        <f t="shared" ca="1" si="14"/>
        <v>1.5877220354120123E-2</v>
      </c>
      <c r="Q104" s="4">
        <f t="shared" ca="1" si="15"/>
        <v>-3.6256850068176511E-3</v>
      </c>
      <c r="R104" s="4" cm="1">
        <f t="array" aca="1" ref="R104" ca="1">_xlfn._xlws.SORT(SUMPRODUCT($U$2:$W$2,O104:Q104))</f>
        <v>2.3842709220840055E-3</v>
      </c>
      <c r="S104" s="4">
        <f ca="1"/>
        <v>-3.0277356235583735E-3</v>
      </c>
    </row>
    <row r="105" spans="1:19" x14ac:dyDescent="0.25">
      <c r="A105" s="4">
        <f>IFERROR(Merged_data[[#This Row],[BTCUSD_Close]]/Merged_data!D104-1,"")</f>
        <v>-3.062665435894929E-2</v>
      </c>
      <c r="B105" s="4">
        <f>IFERROR(Merged_data[[#This Row],[XAUUSD_Close]]/Merged_data!C104-1, "")</f>
        <v>-1.6175257468937776E-3</v>
      </c>
      <c r="C105" s="4">
        <f>IFERROR(Merged_data[[#This Row],[AAPL_Close]]/Merged_data!B104-1,"")</f>
        <v>-1.1389984948948495E-3</v>
      </c>
      <c r="D105" s="4">
        <f t="shared" si="8"/>
        <v>-1.0176706154910753E-2</v>
      </c>
      <c r="E105">
        <f t="shared" ca="1" si="9"/>
        <v>-0.60849643815730159</v>
      </c>
      <c r="F105">
        <f t="shared" ca="1" si="9"/>
        <v>0.47886993313136328</v>
      </c>
      <c r="G105">
        <f t="shared" ca="1" si="9"/>
        <v>1.9224435567814844</v>
      </c>
      <c r="H105">
        <f ca="1"/>
        <v>-0.60849643815730159</v>
      </c>
      <c r="I105">
        <f ca="1"/>
        <v>0.44626125955442225</v>
      </c>
      <c r="J105">
        <f ca="1"/>
        <v>1.68440138112977</v>
      </c>
      <c r="K105">
        <v>103</v>
      </c>
      <c r="L105">
        <f t="shared" ca="1" si="10"/>
        <v>112935.01302809366</v>
      </c>
      <c r="M105">
        <f t="shared" ca="1" si="11"/>
        <v>3861.4059014980476</v>
      </c>
      <c r="N105">
        <f t="shared" ca="1" si="12"/>
        <v>268.87985838384037</v>
      </c>
      <c r="O105" s="4">
        <f t="shared" ca="1" si="13"/>
        <v>7.1323181643358343E-3</v>
      </c>
      <c r="P105" s="4">
        <f t="shared" ca="1" si="14"/>
        <v>-3.3548642729006608E-3</v>
      </c>
      <c r="Q105" s="4">
        <f t="shared" ca="1" si="15"/>
        <v>2.2721017212887693E-2</v>
      </c>
      <c r="R105" s="4" cm="1">
        <f t="array" aca="1" ref="R105" ca="1">_xlfn._xlws.SORT(SUMPRODUCT($U$2:$W$2,O105:Q105))</f>
        <v>7.6140549040067933E-3</v>
      </c>
      <c r="S105" s="4">
        <f ca="1"/>
        <v>-2.9732463599435174E-3</v>
      </c>
    </row>
    <row r="106" spans="1:19" x14ac:dyDescent="0.25">
      <c r="A106" s="4">
        <f>IFERROR(Merged_data[[#This Row],[BTCUSD_Close]]/Merged_data!D105-1,"")</f>
        <v>-2.8443261673382736E-2</v>
      </c>
      <c r="B106" s="4">
        <f>IFERROR(Merged_data[[#This Row],[XAUUSD_Close]]/Merged_data!C105-1, "")</f>
        <v>6.0785302495469651E-3</v>
      </c>
      <c r="C106" s="4">
        <f>IFERROR(Merged_data[[#This Row],[AAPL_Close]]/Merged_data!B105-1,"")</f>
        <v>6.605579311748988E-3</v>
      </c>
      <c r="D106" s="4">
        <f t="shared" si="8"/>
        <v>-4.1198926086713382E-3</v>
      </c>
      <c r="E106">
        <f t="shared" ca="1" si="9"/>
        <v>-1.0635622066052057</v>
      </c>
      <c r="F106">
        <f t="shared" ca="1" si="9"/>
        <v>-0.68206089881846699</v>
      </c>
      <c r="G106">
        <f t="shared" ca="1" si="9"/>
        <v>-0.38671321200292291</v>
      </c>
      <c r="H106">
        <f ca="1"/>
        <v>-1.0635622066052057</v>
      </c>
      <c r="I106">
        <f ca="1"/>
        <v>-0.73696088930400239</v>
      </c>
      <c r="J106">
        <f ca="1"/>
        <v>-0.65768597922959449</v>
      </c>
      <c r="K106">
        <v>104</v>
      </c>
      <c r="L106">
        <f t="shared" ca="1" si="10"/>
        <v>111574.27299602258</v>
      </c>
      <c r="M106">
        <f t="shared" ca="1" si="11"/>
        <v>3811.5683980731169</v>
      </c>
      <c r="N106">
        <f t="shared" ca="1" si="12"/>
        <v>256.29024961412938</v>
      </c>
      <c r="O106" s="4">
        <f t="shared" ca="1" si="13"/>
        <v>-1.2122052667501819E-2</v>
      </c>
      <c r="P106" s="4">
        <f t="shared" ca="1" si="14"/>
        <v>-1.2990582879292044E-2</v>
      </c>
      <c r="Q106" s="4">
        <f t="shared" ca="1" si="15"/>
        <v>-4.7954066944581535E-2</v>
      </c>
      <c r="R106" s="4" cm="1">
        <f t="array" aca="1" ref="R106" ca="1">_xlfn._xlws.SORT(SUMPRODUCT($U$2:$W$2,O106:Q106))</f>
        <v>-2.3219069035341822E-2</v>
      </c>
      <c r="S106" s="4">
        <f ca="1"/>
        <v>-2.8476809655937803E-3</v>
      </c>
    </row>
    <row r="107" spans="1:19" x14ac:dyDescent="0.25">
      <c r="A107" s="4">
        <f>IFERROR(Merged_data[[#This Row],[BTCUSD_Close]]/Merged_data!D106-1,"")</f>
        <v>-4.0224973387452789E-2</v>
      </c>
      <c r="B107" s="4">
        <f>IFERROR(Merged_data[[#This Row],[XAUUSD_Close]]/Merged_data!C106-1, "")</f>
        <v>-1.2789728931576039E-2</v>
      </c>
      <c r="C107" s="4">
        <f>IFERROR(Merged_data[[#This Row],[AAPL_Close]]/Merged_data!B106-1,"")</f>
        <v>-5.340410726134559E-4</v>
      </c>
      <c r="D107" s="4">
        <f t="shared" si="8"/>
        <v>-1.7343595910650288E-2</v>
      </c>
      <c r="E107">
        <f t="shared" ca="1" si="9"/>
        <v>2.3200887693509151</v>
      </c>
      <c r="F107">
        <f t="shared" ca="1" si="9"/>
        <v>-2.1850973900523836</v>
      </c>
      <c r="G107">
        <f t="shared" ca="1" si="9"/>
        <v>1.736205840707185</v>
      </c>
      <c r="H107">
        <f ca="1"/>
        <v>2.3200887693509151</v>
      </c>
      <c r="I107">
        <f ca="1"/>
        <v>-2.0602708123429414</v>
      </c>
      <c r="J107">
        <f ca="1"/>
        <v>2.306822186876198</v>
      </c>
      <c r="K107">
        <v>105</v>
      </c>
      <c r="L107">
        <f t="shared" ca="1" si="10"/>
        <v>122262.09201115128</v>
      </c>
      <c r="M107">
        <f t="shared" ca="1" si="11"/>
        <v>3756.5206221434755</v>
      </c>
      <c r="N107">
        <f t="shared" ca="1" si="12"/>
        <v>272.42701235848625</v>
      </c>
      <c r="O107" s="4">
        <f t="shared" ca="1" si="13"/>
        <v>9.1476540958245076E-2</v>
      </c>
      <c r="P107" s="4">
        <f t="shared" ca="1" si="14"/>
        <v>-1.4547594935556411E-2</v>
      </c>
      <c r="Q107" s="4">
        <f t="shared" ca="1" si="15"/>
        <v>6.106014388747473E-2</v>
      </c>
      <c r="R107" s="4" cm="1">
        <f t="array" aca="1" ref="R107" ca="1">_xlfn._xlws.SORT(SUMPRODUCT($U$2:$W$2,O107:Q107))</f>
        <v>3.994196747949337E-2</v>
      </c>
      <c r="S107" s="4">
        <f ca="1"/>
        <v>-2.6130257124112573E-3</v>
      </c>
    </row>
    <row r="108" spans="1:19" x14ac:dyDescent="0.25">
      <c r="A108" s="4">
        <f>IFERROR(Merged_data[[#This Row],[BTCUSD_Close]]/Merged_data!D107-1,"")</f>
        <v>-5.0717262196613433E-2</v>
      </c>
      <c r="B108" s="4">
        <f>IFERROR(Merged_data[[#This Row],[XAUUSD_Close]]/Merged_data!C107-1, "")</f>
        <v>4.7512945991345923E-4</v>
      </c>
      <c r="C108" s="4">
        <f>IFERROR(Merged_data[[#This Row],[AAPL_Close]]/Merged_data!B107-1,"")</f>
        <v>-2.7040155440414382E-2</v>
      </c>
      <c r="D108" s="4">
        <f t="shared" si="8"/>
        <v>-2.313717350714296E-2</v>
      </c>
      <c r="E108">
        <f t="shared" ca="1" si="9"/>
        <v>-0.44130716272119375</v>
      </c>
      <c r="F108">
        <f t="shared" ca="1" si="9"/>
        <v>0.2210818477843248</v>
      </c>
      <c r="G108">
        <f t="shared" ca="1" si="9"/>
        <v>-0.96497444341485528</v>
      </c>
      <c r="H108">
        <f ca="1"/>
        <v>-0.44130716272119375</v>
      </c>
      <c r="I108">
        <f ca="1"/>
        <v>0.19760675160302407</v>
      </c>
      <c r="J108">
        <f ca="1"/>
        <v>-1.0491524861519603</v>
      </c>
      <c r="K108">
        <v>106</v>
      </c>
      <c r="L108">
        <f t="shared" ca="1" si="10"/>
        <v>113499.92332612317</v>
      </c>
      <c r="M108">
        <f t="shared" ca="1" si="11"/>
        <v>3852.6022991954696</v>
      </c>
      <c r="N108">
        <f t="shared" ca="1" si="12"/>
        <v>254.31870464795455</v>
      </c>
      <c r="O108" s="4">
        <f t="shared" ca="1" si="13"/>
        <v>-7.4364874239689127E-2</v>
      </c>
      <c r="P108" s="4">
        <f t="shared" ca="1" si="14"/>
        <v>2.5255679301593014E-2</v>
      </c>
      <c r="Q108" s="4">
        <f t="shared" ca="1" si="15"/>
        <v>-6.8782510475277447E-2</v>
      </c>
      <c r="R108" s="4" cm="1">
        <f t="array" aca="1" ref="R108" ca="1">_xlfn._xlws.SORT(SUMPRODUCT($U$2:$W$2,O108:Q108))</f>
        <v>-3.2841943693852765E-2</v>
      </c>
      <c r="S108" s="4">
        <f ca="1"/>
        <v>-2.2961275837244319E-3</v>
      </c>
    </row>
    <row r="109" spans="1:19" x14ac:dyDescent="0.25">
      <c r="A109" s="4">
        <f>IFERROR(Merged_data[[#This Row],[BTCUSD_Close]]/Merged_data!D108-1,"")</f>
        <v>4.5690022643158912E-3</v>
      </c>
      <c r="B109" s="4">
        <f>IFERROR(Merged_data[[#This Row],[XAUUSD_Close]]/Merged_data!C108-1, "")</f>
        <v>-1.347903908269843E-2</v>
      </c>
      <c r="C109" s="4">
        <f>IFERROR(Merged_data[[#This Row],[AAPL_Close]]/Merged_data!B108-1,"")</f>
        <v>-1.273090364453322E-2</v>
      </c>
      <c r="D109" s="4">
        <f t="shared" si="8"/>
        <v>-7.840186047144572E-3</v>
      </c>
      <c r="E109">
        <f t="shared" ca="1" si="9"/>
        <v>-0.38887452454753341</v>
      </c>
      <c r="F109">
        <f t="shared" ca="1" si="9"/>
        <v>-9.2235560329278574E-3</v>
      </c>
      <c r="G109">
        <f t="shared" ca="1" si="9"/>
        <v>-1.0282515245519968</v>
      </c>
      <c r="H109">
        <f ca="1"/>
        <v>-0.38887452454753341</v>
      </c>
      <c r="I109">
        <f ca="1"/>
        <v>-2.9628104717002973E-2</v>
      </c>
      <c r="J109">
        <f ca="1"/>
        <v>-1.0950782489212934</v>
      </c>
      <c r="K109">
        <v>107</v>
      </c>
      <c r="L109">
        <f t="shared" ca="1" si="10"/>
        <v>113678.73818043017</v>
      </c>
      <c r="M109">
        <f t="shared" ca="1" si="11"/>
        <v>3843.5008232889891</v>
      </c>
      <c r="N109">
        <f t="shared" ca="1" si="12"/>
        <v>254.11948207934324</v>
      </c>
      <c r="O109" s="4">
        <f t="shared" ca="1" si="13"/>
        <v>1.5742225968677294E-3</v>
      </c>
      <c r="P109" s="4">
        <f t="shared" ca="1" si="14"/>
        <v>-2.3652178263797031E-3</v>
      </c>
      <c r="Q109" s="4">
        <f t="shared" ca="1" si="15"/>
        <v>-7.8366489381684345E-4</v>
      </c>
      <c r="R109" s="4" cm="1">
        <f t="array" aca="1" ref="R109" ca="1">_xlfn._xlws.SORT(SUMPRODUCT($U$2:$W$2,O109:Q109))</f>
        <v>-7.0891981963661554E-4</v>
      </c>
      <c r="S109" s="4">
        <f ca="1"/>
        <v>-2.1050301472527125E-3</v>
      </c>
    </row>
    <row r="110" spans="1:19" x14ac:dyDescent="0.25">
      <c r="A110" s="4">
        <f>IFERROR(Merged_data[[#This Row],[BTCUSD_Close]]/Merged_data!D109-1,"")</f>
        <v>-5.6285422170214705E-3</v>
      </c>
      <c r="B110" s="4">
        <f>IFERROR(Merged_data[[#This Row],[XAUUSD_Close]]/Merged_data!C109-1, "")</f>
        <v>-7.6901152909035764E-3</v>
      </c>
      <c r="C110" s="4">
        <f>IFERROR(Merged_data[[#This Row],[AAPL_Close]]/Merged_data!B109-1,"")</f>
        <v>1.913190054782965E-2</v>
      </c>
      <c r="D110" s="4">
        <f t="shared" si="8"/>
        <v>9.7496138288102364E-4</v>
      </c>
      <c r="E110">
        <f t="shared" ca="1" si="9"/>
        <v>0.23577446657419476</v>
      </c>
      <c r="F110">
        <f t="shared" ca="1" si="9"/>
        <v>1.1103978706888658</v>
      </c>
      <c r="G110">
        <f t="shared" ca="1" si="9"/>
        <v>1.3790119983645608</v>
      </c>
      <c r="H110">
        <f ca="1"/>
        <v>0.23577446657419476</v>
      </c>
      <c r="I110">
        <f ca="1"/>
        <v>1.1212453266223694</v>
      </c>
      <c r="J110">
        <f ca="1"/>
        <v>1.3874856372730573</v>
      </c>
      <c r="K110">
        <v>108</v>
      </c>
      <c r="L110">
        <f t="shared" ca="1" si="10"/>
        <v>115629.77335790407</v>
      </c>
      <c r="M110">
        <f t="shared" ca="1" si="11"/>
        <v>3893.6049645617163</v>
      </c>
      <c r="N110">
        <f t="shared" ca="1" si="12"/>
        <v>267.45840167097117</v>
      </c>
      <c r="O110" s="4">
        <f t="shared" ca="1" si="13"/>
        <v>1.7017094098520237E-2</v>
      </c>
      <c r="P110" s="4">
        <f t="shared" ca="1" si="14"/>
        <v>1.2951830583274582E-2</v>
      </c>
      <c r="Q110" s="4">
        <f t="shared" ca="1" si="15"/>
        <v>5.1159488169972393E-2</v>
      </c>
      <c r="R110" s="4" cm="1">
        <f t="array" aca="1" ref="R110" ca="1">_xlfn._xlws.SORT(SUMPRODUCT($U$2:$W$2,O110:Q110))</f>
        <v>2.5633706913857621E-2</v>
      </c>
      <c r="S110" s="4">
        <f ca="1"/>
        <v>-2.0405898286385412E-3</v>
      </c>
    </row>
    <row r="111" spans="1:19" x14ac:dyDescent="0.25">
      <c r="A111" s="4">
        <f>IFERROR(Merged_data[[#This Row],[BTCUSD_Close]]/Merged_data!D110-1,"")</f>
        <v>2.9080582871637617E-2</v>
      </c>
      <c r="B111" s="4">
        <f>IFERROR(Merged_data[[#This Row],[XAUUSD_Close]]/Merged_data!C110-1, "")</f>
        <v>1.3266455220678486E-2</v>
      </c>
      <c r="C111" s="4">
        <f>IFERROR(Merged_data[[#This Row],[AAPL_Close]]/Merged_data!B110-1,"")</f>
        <v>-1.5754217664571635E-2</v>
      </c>
      <c r="D111" s="4">
        <f t="shared" si="8"/>
        <v>9.3044916503911869E-3</v>
      </c>
      <c r="E111">
        <f t="shared" ca="1" si="9"/>
        <v>1.3294924309147109</v>
      </c>
      <c r="F111">
        <f t="shared" ca="1" si="9"/>
        <v>1.2141194914375057</v>
      </c>
      <c r="G111">
        <f t="shared" ca="1" si="9"/>
        <v>1.9886289737200988</v>
      </c>
      <c r="H111">
        <f ca="1"/>
        <v>1.3294924309147109</v>
      </c>
      <c r="I111">
        <f ca="1"/>
        <v>1.282247900373624</v>
      </c>
      <c r="J111">
        <f ca="1"/>
        <v>2.2699357171350738</v>
      </c>
      <c r="K111">
        <v>109</v>
      </c>
      <c r="L111">
        <f t="shared" ca="1" si="10"/>
        <v>119112.65438921096</v>
      </c>
      <c r="M111">
        <f t="shared" ca="1" si="11"/>
        <v>3901.2043754102401</v>
      </c>
      <c r="N111">
        <f t="shared" ca="1" si="12"/>
        <v>272.39470881963922</v>
      </c>
      <c r="O111" s="4">
        <f t="shared" ca="1" si="13"/>
        <v>2.9676242760577662E-2</v>
      </c>
      <c r="P111" s="4">
        <f t="shared" ca="1" si="14"/>
        <v>1.9498650768233425E-3</v>
      </c>
      <c r="Q111" s="4">
        <f t="shared" ca="1" si="15"/>
        <v>1.8288103311478794E-2</v>
      </c>
      <c r="R111" s="4" cm="1">
        <f t="array" aca="1" ref="R111" ca="1">_xlfn._xlws.SORT(SUMPRODUCT($U$2:$W$2,O111:Q111))</f>
        <v>1.5169249852346273E-2</v>
      </c>
      <c r="S111" s="4">
        <f ca="1"/>
        <v>-1.8587626358227225E-3</v>
      </c>
    </row>
    <row r="112" spans="1:19" x14ac:dyDescent="0.25">
      <c r="A112" s="4">
        <f>IFERROR(Merged_data[[#This Row],[BTCUSD_Close]]/Merged_data!D111-1,"")</f>
        <v>1.0188877132837559E-2</v>
      </c>
      <c r="B112" s="4">
        <f>IFERROR(Merged_data[[#This Row],[XAUUSD_Close]]/Merged_data!C111-1, "")</f>
        <v>8.7008524553893185E-3</v>
      </c>
      <c r="C112" s="4">
        <f>IFERROR(Merged_data[[#This Row],[AAPL_Close]]/Merged_data!B111-1,"")</f>
        <v>-8.8224173423517849E-3</v>
      </c>
      <c r="D112" s="4">
        <f t="shared" si="8"/>
        <v>3.8902789193014601E-3</v>
      </c>
      <c r="E112">
        <f t="shared" ca="1" si="9"/>
        <v>-0.30280804781628251</v>
      </c>
      <c r="F112">
        <f t="shared" ca="1" si="9"/>
        <v>0.52139290515988412</v>
      </c>
      <c r="G112">
        <f t="shared" ca="1" si="9"/>
        <v>-0.24185306190520711</v>
      </c>
      <c r="H112">
        <f ca="1"/>
        <v>-0.30280804781628251</v>
      </c>
      <c r="I112">
        <f ca="1"/>
        <v>0.50477528922665049</v>
      </c>
      <c r="J112">
        <f ca="1"/>
        <v>-0.31658228147183382</v>
      </c>
      <c r="K112">
        <v>110</v>
      </c>
      <c r="L112">
        <f t="shared" ca="1" si="10"/>
        <v>113997.51735850603</v>
      </c>
      <c r="M112">
        <f t="shared" ca="1" si="11"/>
        <v>3868.2587052666431</v>
      </c>
      <c r="N112">
        <f t="shared" ca="1" si="12"/>
        <v>258.34004125988355</v>
      </c>
      <c r="O112" s="4">
        <f t="shared" ca="1" si="13"/>
        <v>-4.3893050236033584E-2</v>
      </c>
      <c r="P112" s="4">
        <f t="shared" ca="1" si="14"/>
        <v>-8.4808608444026847E-3</v>
      </c>
      <c r="Q112" s="4">
        <f t="shared" ca="1" si="15"/>
        <v>-5.2975443267468898E-2</v>
      </c>
      <c r="R112" s="4" cm="1">
        <f t="array" aca="1" ref="R112" ca="1">_xlfn._xlws.SORT(SUMPRODUCT($U$2:$W$2,O112:Q112))</f>
        <v>-3.245289238881182E-2</v>
      </c>
      <c r="S112" s="4">
        <f ca="1"/>
        <v>-1.7125690785714772E-3</v>
      </c>
    </row>
    <row r="113" spans="1:19" x14ac:dyDescent="0.25">
      <c r="A113" s="4">
        <f>IFERROR(Merged_data[[#This Row],[BTCUSD_Close]]/Merged_data!D112-1,"")</f>
        <v>3.4188268735800165E-2</v>
      </c>
      <c r="B113" s="4">
        <f>IFERROR(Merged_data[[#This Row],[XAUUSD_Close]]/Merged_data!C112-1, "")</f>
        <v>4.0438795198083355E-4</v>
      </c>
      <c r="C113" s="4">
        <f>IFERROR(Merged_data[[#This Row],[AAPL_Close]]/Merged_data!B112-1,"")</f>
        <v>-8.053236129360597E-4</v>
      </c>
      <c r="D113" s="4">
        <f t="shared" si="8"/>
        <v>1.0176638717651565E-2</v>
      </c>
      <c r="E113">
        <f t="shared" ca="1" si="9"/>
        <v>1.2758323744824589</v>
      </c>
      <c r="F113">
        <f t="shared" ca="1" si="9"/>
        <v>7.0318672755994266E-2</v>
      </c>
      <c r="G113">
        <f t="shared" ca="1" si="9"/>
        <v>-0.5530890779484593</v>
      </c>
      <c r="H113">
        <f ca="1"/>
        <v>1.2758323744824589</v>
      </c>
      <c r="I113">
        <f ca="1"/>
        <v>0.13720733950824371</v>
      </c>
      <c r="J113">
        <f ca="1"/>
        <v>-0.18748334877085809</v>
      </c>
      <c r="K113">
        <v>111</v>
      </c>
      <c r="L113">
        <f t="shared" ca="1" si="10"/>
        <v>118978.15597227775</v>
      </c>
      <c r="M113">
        <f t="shared" ca="1" si="11"/>
        <v>3853.1057150059405</v>
      </c>
      <c r="N113">
        <f t="shared" ca="1" si="12"/>
        <v>259.06748845745597</v>
      </c>
      <c r="O113" s="4">
        <f t="shared" ca="1" si="13"/>
        <v>4.2763242403165973E-2</v>
      </c>
      <c r="P113" s="4">
        <f t="shared" ca="1" si="14"/>
        <v>-3.9249564944564405E-3</v>
      </c>
      <c r="Q113" s="4">
        <f t="shared" ca="1" si="15"/>
        <v>2.8118944356364073E-3</v>
      </c>
      <c r="R113" s="4" cm="1">
        <f t="array" aca="1" ref="R113" ca="1">_xlfn._xlws.SORT(SUMPRODUCT($U$2:$W$2,O113:Q113))</f>
        <v>1.2102558453858138E-2</v>
      </c>
      <c r="S113" s="4">
        <f ca="1"/>
        <v>-1.5905878240379048E-3</v>
      </c>
    </row>
    <row r="114" spans="1:19" x14ac:dyDescent="0.25">
      <c r="A114" s="4">
        <f>IFERROR(Merged_data[[#This Row],[BTCUSD_Close]]/Merged_data!D113-1,"")</f>
        <v>-1.6517979057324439E-3</v>
      </c>
      <c r="B114" s="4">
        <f>IFERROR(Merged_data[[#This Row],[XAUUSD_Close]]/Merged_data!C113-1, "")</f>
        <v>-2.7507819003347311E-3</v>
      </c>
      <c r="C114" s="4">
        <f>IFERROR(Merged_data[[#This Row],[AAPL_Close]]/Merged_data!B113-1,"")</f>
        <v>-1.7392042080257575E-3</v>
      </c>
      <c r="D114" s="4">
        <f t="shared" si="8"/>
        <v>-2.1176133942613527E-3</v>
      </c>
      <c r="E114">
        <f t="shared" ca="1" si="9"/>
        <v>1.8128162112459139</v>
      </c>
      <c r="F114">
        <f t="shared" ca="1" si="9"/>
        <v>0.44412792882014634</v>
      </c>
      <c r="G114">
        <f t="shared" ca="1" si="9"/>
        <v>6.6235100161483637E-2</v>
      </c>
      <c r="H114">
        <f ca="1"/>
        <v>1.8128162112459139</v>
      </c>
      <c r="I114">
        <f ca="1"/>
        <v>0.53869454200771216</v>
      </c>
      <c r="J114">
        <f ca="1"/>
        <v>0.55272820284508817</v>
      </c>
      <c r="K114">
        <v>112</v>
      </c>
      <c r="L114">
        <f t="shared" ca="1" si="10"/>
        <v>120734.16144382322</v>
      </c>
      <c r="M114">
        <f t="shared" ca="1" si="11"/>
        <v>3870.9588644957616</v>
      </c>
      <c r="N114">
        <f t="shared" ca="1" si="12"/>
        <v>263.07908127175654</v>
      </c>
      <c r="O114" s="4">
        <f t="shared" ca="1" si="13"/>
        <v>1.465120275872798E-2</v>
      </c>
      <c r="P114" s="4">
        <f t="shared" ca="1" si="14"/>
        <v>4.6227426244725379E-3</v>
      </c>
      <c r="Q114" s="4">
        <f t="shared" ca="1" si="15"/>
        <v>1.5366075274986011E-2</v>
      </c>
      <c r="R114" s="4" cm="1">
        <f t="array" aca="1" ref="R114" ca="1">_xlfn._xlws.SORT(SUMPRODUCT($U$2:$W$2,O114:Q114))</f>
        <v>1.0854280459903212E-2</v>
      </c>
      <c r="S114" s="4">
        <f ca="1"/>
        <v>-1.4166232626154167E-3</v>
      </c>
    </row>
    <row r="115" spans="1:19" x14ac:dyDescent="0.25">
      <c r="A115" s="4">
        <f>IFERROR(Merged_data[[#This Row],[BTCUSD_Close]]/Merged_data!D114-1,"")</f>
        <v>-2.8715080705445817E-2</v>
      </c>
      <c r="B115" s="4">
        <f>IFERROR(Merged_data[[#This Row],[XAUUSD_Close]]/Merged_data!C114-1, "")</f>
        <v>-6.1144431391124687E-4</v>
      </c>
      <c r="C115" s="4">
        <f>IFERROR(Merged_data[[#This Row],[AAPL_Close]]/Merged_data!B114-1,"")</f>
        <v>1.589257638210162E-2</v>
      </c>
      <c r="D115" s="4">
        <f t="shared" si="8"/>
        <v>-4.0913290225677579E-3</v>
      </c>
      <c r="E115">
        <f t="shared" ca="1" si="9"/>
        <v>-0.74964071231735707</v>
      </c>
      <c r="F115">
        <f t="shared" ca="1" si="9"/>
        <v>-7.2757509940314363E-3</v>
      </c>
      <c r="G115">
        <f t="shared" ca="1" si="9"/>
        <v>-0.45365707965601632</v>
      </c>
      <c r="H115">
        <f ca="1"/>
        <v>-0.74964071231735707</v>
      </c>
      <c r="I115">
        <f ca="1"/>
        <v>-4.6624470742093915E-2</v>
      </c>
      <c r="J115">
        <f ca="1"/>
        <v>-0.63954457734423609</v>
      </c>
      <c r="K115">
        <v>113</v>
      </c>
      <c r="L115">
        <f t="shared" ca="1" si="10"/>
        <v>112684.87109453337</v>
      </c>
      <c r="M115">
        <f t="shared" ca="1" si="11"/>
        <v>3846.4747680663163</v>
      </c>
      <c r="N115">
        <f t="shared" ca="1" si="12"/>
        <v>256.75477016058818</v>
      </c>
      <c r="O115" s="4">
        <f t="shared" ca="1" si="13"/>
        <v>-6.8995944237531276E-2</v>
      </c>
      <c r="P115" s="4">
        <f t="shared" ca="1" si="14"/>
        <v>-6.3451607727215212E-3</v>
      </c>
      <c r="Q115" s="4">
        <f t="shared" ca="1" si="15"/>
        <v>-2.4333248580849013E-2</v>
      </c>
      <c r="R115" s="4" cm="1">
        <f t="array" aca="1" ref="R115" ca="1">_xlfn._xlws.SORT(SUMPRODUCT($U$2:$W$2,O115:Q115))</f>
        <v>-3.0536822154602693E-2</v>
      </c>
      <c r="S115" s="4">
        <f ca="1"/>
        <v>-1.3414543957437296E-3</v>
      </c>
    </row>
    <row r="116" spans="1:19" x14ac:dyDescent="0.25">
      <c r="A116" s="4">
        <f>IFERROR(Merged_data[[#This Row],[BTCUSD_Close]]/Merged_data!D115-1,"")</f>
        <v>-9.4080584142678947E-2</v>
      </c>
      <c r="B116" s="4">
        <f>IFERROR(Merged_data[[#This Row],[XAUUSD_Close]]/Merged_data!C115-1, "")</f>
        <v>-8.3798498638876229E-3</v>
      </c>
      <c r="C116" s="4">
        <f>IFERROR(Merged_data[[#This Row],[AAPL_Close]]/Merged_data!B115-1,"")</f>
        <v>-4.8479524825364995E-2</v>
      </c>
      <c r="D116" s="4">
        <f t="shared" si="8"/>
        <v>-4.6119972635968232E-2</v>
      </c>
      <c r="E116">
        <f t="shared" ca="1" si="9"/>
        <v>-0.87912685914196065</v>
      </c>
      <c r="F116">
        <f t="shared" ca="1" si="9"/>
        <v>-0.9453300289007931</v>
      </c>
      <c r="G116">
        <f t="shared" ca="1" si="9"/>
        <v>-0.89607743784818028</v>
      </c>
      <c r="H116">
        <f ca="1"/>
        <v>-0.87912685914196065</v>
      </c>
      <c r="I116">
        <f ca="1"/>
        <v>-0.9901834032086172</v>
      </c>
      <c r="J116">
        <f ca="1"/>
        <v>-1.0972234300577175</v>
      </c>
      <c r="K116">
        <v>114</v>
      </c>
      <c r="L116">
        <f t="shared" ca="1" si="10"/>
        <v>112309.65159920989</v>
      </c>
      <c r="M116">
        <f t="shared" ca="1" si="11"/>
        <v>3806.9572545787455</v>
      </c>
      <c r="N116">
        <f t="shared" ca="1" si="12"/>
        <v>254.39267949488175</v>
      </c>
      <c r="O116" s="4">
        <f t="shared" ca="1" si="13"/>
        <v>-3.3353686896994039E-3</v>
      </c>
      <c r="P116" s="4">
        <f t="shared" ca="1" si="14"/>
        <v>-1.0326834957332356E-2</v>
      </c>
      <c r="Q116" s="4">
        <f t="shared" ca="1" si="15"/>
        <v>-9.2423721636777818E-3</v>
      </c>
      <c r="R116" s="4" cm="1">
        <f t="array" aca="1" ref="R116" ca="1">_xlfn._xlws.SORT(SUMPRODUCT($U$2:$W$2,O116:Q116))</f>
        <v>-7.9040562389460986E-3</v>
      </c>
      <c r="S116" s="4">
        <f ca="1"/>
        <v>-1.2221008970102207E-3</v>
      </c>
    </row>
    <row r="117" spans="1:19" x14ac:dyDescent="0.25">
      <c r="A117" s="4">
        <f>IFERROR(Merged_data[[#This Row],[BTCUSD_Close]]/Merged_data!D116-1,"")</f>
        <v>4.6044657679416678E-2</v>
      </c>
      <c r="B117" s="4">
        <f>IFERROR(Merged_data[[#This Row],[XAUUSD_Close]]/Merged_data!C116-1, "")</f>
        <v>1.1275641425590566E-2</v>
      </c>
      <c r="C117" s="4">
        <f>IFERROR(Merged_data[[#This Row],[AAPL_Close]]/Merged_data!B116-1,"")</f>
        <v>-2.9189379286091E-2</v>
      </c>
      <c r="D117" s="4">
        <f t="shared" si="8"/>
        <v>9.5668400882339289E-3</v>
      </c>
      <c r="E117">
        <f t="shared" ca="1" si="9"/>
        <v>0.19334745340507481</v>
      </c>
      <c r="F117">
        <f t="shared" ca="1" si="9"/>
        <v>1.0322374001837022</v>
      </c>
      <c r="G117">
        <f t="shared" ca="1" si="9"/>
        <v>0.20871565722622765</v>
      </c>
      <c r="H117">
        <f ca="1"/>
        <v>0.19334745340507481</v>
      </c>
      <c r="I117">
        <f ca="1"/>
        <v>1.0409650933558381</v>
      </c>
      <c r="J117">
        <f ca="1"/>
        <v>0.24964461024153156</v>
      </c>
      <c r="K117">
        <v>115</v>
      </c>
      <c r="L117">
        <f t="shared" ca="1" si="10"/>
        <v>115626.21752937793</v>
      </c>
      <c r="M117">
        <f t="shared" ca="1" si="11"/>
        <v>3894.502478561034</v>
      </c>
      <c r="N117">
        <f t="shared" ca="1" si="12"/>
        <v>261.57152613905777</v>
      </c>
      <c r="O117" s="4">
        <f t="shared" ca="1" si="13"/>
        <v>2.9102922925898937E-2</v>
      </c>
      <c r="P117" s="4">
        <f t="shared" ca="1" si="14"/>
        <v>2.2735688578036411E-2</v>
      </c>
      <c r="Q117" s="4">
        <f t="shared" ca="1" si="15"/>
        <v>2.7828713143301074E-2</v>
      </c>
      <c r="R117" s="4" cm="1">
        <f t="array" aca="1" ref="R117" ca="1">_xlfn._xlws.SORT(SUMPRODUCT($U$2:$W$2,O117:Q117))</f>
        <v>2.6173766251974567E-2</v>
      </c>
      <c r="S117" s="4">
        <f ca="1"/>
        <v>-1.0204563168828141E-3</v>
      </c>
    </row>
    <row r="118" spans="1:19" x14ac:dyDescent="0.25">
      <c r="A118" s="4">
        <f>IFERROR(Merged_data[[#This Row],[BTCUSD_Close]]/Merged_data!D117-1,"")</f>
        <v>6.2891265610016678E-3</v>
      </c>
      <c r="B118" s="4">
        <f>IFERROR(Merged_data[[#This Row],[XAUUSD_Close]]/Merged_data!C117-1, "")</f>
        <v>7.0779534603135907E-3</v>
      </c>
      <c r="C118" s="4">
        <f>IFERROR(Merged_data[[#This Row],[AAPL_Close]]/Merged_data!B117-1,"")</f>
        <v>-1.7478717623618967E-2</v>
      </c>
      <c r="D118" s="4">
        <f t="shared" si="8"/>
        <v>-5.2569593465975287E-4</v>
      </c>
      <c r="E118">
        <f t="shared" ca="1" si="9"/>
        <v>-4.474926712579818E-2</v>
      </c>
      <c r="F118">
        <f t="shared" ca="1" si="9"/>
        <v>-0.51211700531197279</v>
      </c>
      <c r="G118">
        <f t="shared" ca="1" si="9"/>
        <v>0.218378183730283</v>
      </c>
      <c r="H118">
        <f ca="1"/>
        <v>-4.474926712579818E-2</v>
      </c>
      <c r="I118">
        <f ca="1"/>
        <v>-0.51376015584257095</v>
      </c>
      <c r="J118">
        <f ca="1"/>
        <v>0.19990853806975162</v>
      </c>
      <c r="K118">
        <v>116</v>
      </c>
      <c r="L118">
        <f t="shared" ca="1" si="10"/>
        <v>114903.90777930437</v>
      </c>
      <c r="M118">
        <f t="shared" ca="1" si="11"/>
        <v>3828.3973398932044</v>
      </c>
      <c r="N118">
        <f t="shared" ca="1" si="12"/>
        <v>261.34616414140407</v>
      </c>
      <c r="O118" s="4">
        <f t="shared" ca="1" si="13"/>
        <v>-6.2665312208387792E-3</v>
      </c>
      <c r="P118" s="4">
        <f t="shared" ca="1" si="14"/>
        <v>-1.7119671299410603E-2</v>
      </c>
      <c r="Q118" s="4">
        <f t="shared" ca="1" si="15"/>
        <v>-8.6194066789134841E-4</v>
      </c>
      <c r="R118" s="4" cm="1">
        <f t="array" aca="1" ref="R118" ca="1">_xlfn._xlws.SORT(SUMPRODUCT($U$2:$W$2,O118:Q118))</f>
        <v>-8.986410086383281E-3</v>
      </c>
      <c r="S118" s="4">
        <f ca="1"/>
        <v>-7.0891981963661554E-4</v>
      </c>
    </row>
    <row r="119" spans="1:19" x14ac:dyDescent="0.25">
      <c r="A119" s="4">
        <f>IFERROR(Merged_data[[#This Row],[BTCUSD_Close]]/Merged_data!D118-1,"")</f>
        <v>-2.716705087858573E-2</v>
      </c>
      <c r="B119" s="4">
        <f>IFERROR(Merged_data[[#This Row],[XAUUSD_Close]]/Merged_data!C118-1, "")</f>
        <v>1.6733261633130825E-2</v>
      </c>
      <c r="C119" s="4">
        <f>IFERROR(Merged_data[[#This Row],[AAPL_Close]]/Merged_data!B118-1,"")</f>
        <v>-3.364365379297618E-2</v>
      </c>
      <c r="D119" s="4">
        <f t="shared" si="8"/>
        <v>-1.1549906748216241E-2</v>
      </c>
      <c r="E119">
        <f t="shared" ca="1" si="9"/>
        <v>1.3527325272932837</v>
      </c>
      <c r="F119">
        <f t="shared" ca="1" si="9"/>
        <v>0.75614878649400163</v>
      </c>
      <c r="G119">
        <f t="shared" ca="1" si="9"/>
        <v>8.4831181984526952E-2</v>
      </c>
      <c r="H119">
        <f ca="1"/>
        <v>1.3527325272932837</v>
      </c>
      <c r="I119">
        <f ca="1"/>
        <v>0.82612904208108351</v>
      </c>
      <c r="J119">
        <f ca="1"/>
        <v>0.44505242095374153</v>
      </c>
      <c r="K119">
        <v>117</v>
      </c>
      <c r="L119">
        <f t="shared" ca="1" si="10"/>
        <v>119339.2599207382</v>
      </c>
      <c r="M119">
        <f t="shared" ca="1" si="11"/>
        <v>3886.4607927738266</v>
      </c>
      <c r="N119">
        <f t="shared" ca="1" si="12"/>
        <v>262.70760659417289</v>
      </c>
      <c r="O119" s="4">
        <f t="shared" ca="1" si="13"/>
        <v>3.7874166099512635E-2</v>
      </c>
      <c r="P119" s="4">
        <f t="shared" ca="1" si="14"/>
        <v>1.5052655077898384E-2</v>
      </c>
      <c r="Q119" s="4">
        <f t="shared" ca="1" si="15"/>
        <v>5.1958237556978008E-3</v>
      </c>
      <c r="R119" s="4" cm="1">
        <f t="array" aca="1" ref="R119" ca="1">_xlfn._xlws.SORT(SUMPRODUCT($U$2:$W$2,O119:Q119))</f>
        <v>1.8942058987722481E-2</v>
      </c>
      <c r="S119" s="4">
        <f ca="1"/>
        <v>-1.706685264715299E-4</v>
      </c>
    </row>
    <row r="120" spans="1:19" x14ac:dyDescent="0.25">
      <c r="A120" s="4">
        <f>IFERROR(Merged_data[[#This Row],[BTCUSD_Close]]/Merged_data!D119-1,"")</f>
        <v>3.4230841556838865E-2</v>
      </c>
      <c r="B120" s="4">
        <f>IFERROR(Merged_data[[#This Row],[XAUUSD_Close]]/Merged_data!C119-1, "")</f>
        <v>-7.6322462403644042E-4</v>
      </c>
      <c r="C120" s="4">
        <f>IFERROR(Merged_data[[#This Row],[AAPL_Close]]/Merged_data!B119-1,"")</f>
        <v>1.8170545593285015E-2</v>
      </c>
      <c r="D120" s="4">
        <f t="shared" si="8"/>
        <v>1.5415126295422587E-2</v>
      </c>
      <c r="E120">
        <f t="shared" ca="1" si="9"/>
        <v>1.6323612094563982</v>
      </c>
      <c r="F120">
        <f t="shared" ca="1" si="9"/>
        <v>-0.31273974699841117</v>
      </c>
      <c r="G120">
        <f t="shared" ca="1" si="9"/>
        <v>-0.17647681814516439</v>
      </c>
      <c r="H120">
        <f ca="1"/>
        <v>1.6323612094563982</v>
      </c>
      <c r="I120">
        <f ca="1"/>
        <v>-0.22660373456454075</v>
      </c>
      <c r="J120">
        <f ca="1"/>
        <v>0.27288373223845341</v>
      </c>
      <c r="K120">
        <v>118</v>
      </c>
      <c r="L120">
        <f t="shared" ca="1" si="10"/>
        <v>120262.41044261672</v>
      </c>
      <c r="M120">
        <f t="shared" ca="1" si="11"/>
        <v>3841.867854874557</v>
      </c>
      <c r="N120">
        <f t="shared" ca="1" si="12"/>
        <v>261.82191499956315</v>
      </c>
      <c r="O120" s="4">
        <f t="shared" ca="1" si="13"/>
        <v>7.7057483649391008E-3</v>
      </c>
      <c r="P120" s="4">
        <f t="shared" ca="1" si="14"/>
        <v>-1.1540252706382583E-2</v>
      </c>
      <c r="Q120" s="4">
        <f t="shared" ca="1" si="15"/>
        <v>-3.3770928037625426E-3</v>
      </c>
      <c r="R120" s="4" cm="1">
        <f t="array" aca="1" ref="R120" ca="1">_xlfn._xlws.SORT(SUMPRODUCT($U$2:$W$2,O120:Q120))</f>
        <v>-3.3175044142000664E-3</v>
      </c>
      <c r="S120" s="4">
        <f ca="1"/>
        <v>-1.0216464844624122E-4</v>
      </c>
    </row>
    <row r="121" spans="1:19" x14ac:dyDescent="0.25">
      <c r="A121" s="4">
        <f>IFERROR(Merged_data[[#This Row],[BTCUSD_Close]]/Merged_data!D120-1,"")</f>
        <v>-1.0921311888423268E-3</v>
      </c>
      <c r="B121" s="4">
        <f>IFERROR(Merged_data[[#This Row],[XAUUSD_Close]]/Merged_data!C120-1, "")</f>
        <v>5.1054506715977332E-3</v>
      </c>
      <c r="C121" s="4">
        <f>IFERROR(Merged_data[[#This Row],[AAPL_Close]]/Merged_data!B120-1,"")</f>
        <v>2.3888706730994524E-3</v>
      </c>
      <c r="D121" s="4">
        <f t="shared" si="8"/>
        <v>2.431202113916231E-3</v>
      </c>
      <c r="E121">
        <f t="shared" ca="1" si="9"/>
        <v>1.5270522285440018</v>
      </c>
      <c r="F121">
        <f t="shared" ca="1" si="9"/>
        <v>0.25506637432016227</v>
      </c>
      <c r="G121">
        <f t="shared" ca="1" si="9"/>
        <v>-0.47756928247667801</v>
      </c>
      <c r="H121">
        <f ca="1"/>
        <v>1.5270522285440018</v>
      </c>
      <c r="I121">
        <f ca="1"/>
        <v>0.33489014556617941</v>
      </c>
      <c r="J121">
        <f ca="1"/>
        <v>-4.745020599379729E-2</v>
      </c>
      <c r="K121">
        <v>119</v>
      </c>
      <c r="L121">
        <f t="shared" ca="1" si="10"/>
        <v>119940.19329041889</v>
      </c>
      <c r="M121">
        <f t="shared" ca="1" si="11"/>
        <v>3866.5390830299757</v>
      </c>
      <c r="N121">
        <f t="shared" ca="1" si="12"/>
        <v>260.14617498610994</v>
      </c>
      <c r="O121" s="4">
        <f t="shared" ca="1" si="13"/>
        <v>-2.6828797062358641E-3</v>
      </c>
      <c r="P121" s="4">
        <f t="shared" ca="1" si="14"/>
        <v>6.4011442559643939E-3</v>
      </c>
      <c r="Q121" s="4">
        <f t="shared" ca="1" si="15"/>
        <v>-6.4208743899550943E-3</v>
      </c>
      <c r="R121" s="4" cm="1">
        <f t="array" aca="1" ref="R121" ca="1">_xlfn._xlws.SORT(SUMPRODUCT($U$2:$W$2,O121:Q121))</f>
        <v>-1.706685264715299E-4</v>
      </c>
      <c r="S121" s="4">
        <f ca="1"/>
        <v>-4.268297991814364E-6</v>
      </c>
    </row>
    <row r="122" spans="1:19" x14ac:dyDescent="0.25">
      <c r="A122" s="4">
        <f>IFERROR(Merged_data[[#This Row],[BTCUSD_Close]]/Merged_data!D121-1,"")</f>
        <v>-2.0049848017083982E-2</v>
      </c>
      <c r="B122" s="4">
        <f>IFERROR(Merged_data[[#This Row],[XAUUSD_Close]]/Merged_data!C121-1, "")</f>
        <v>1.1420581711404143E-2</v>
      </c>
      <c r="C122" s="4">
        <f>IFERROR(Merged_data[[#This Row],[AAPL_Close]]/Merged_data!B121-1,"")</f>
        <v>-6.1214953271028216E-3</v>
      </c>
      <c r="D122" s="4">
        <f t="shared" si="8"/>
        <v>-3.2831703186943827E-3</v>
      </c>
      <c r="E122">
        <f t="shared" ca="1" si="9"/>
        <v>-0.55657469164481843</v>
      </c>
      <c r="F122">
        <f t="shared" ca="1" si="9"/>
        <v>-1.5742902915100596</v>
      </c>
      <c r="G122">
        <f t="shared" ca="1" si="9"/>
        <v>-0.21080830227799133</v>
      </c>
      <c r="H122">
        <f ca="1"/>
        <v>-0.55657469164481843</v>
      </c>
      <c r="I122">
        <f ca="1"/>
        <v>-1.6013410513620387</v>
      </c>
      <c r="J122">
        <f ca="1"/>
        <v>-0.34805096137767305</v>
      </c>
      <c r="K122">
        <v>120</v>
      </c>
      <c r="L122">
        <f t="shared" ca="1" si="10"/>
        <v>113399.82665084637</v>
      </c>
      <c r="M122">
        <f t="shared" ca="1" si="11"/>
        <v>3784.8258539309172</v>
      </c>
      <c r="N122">
        <f t="shared" ca="1" si="12"/>
        <v>258.58596502406738</v>
      </c>
      <c r="O122" s="4">
        <f t="shared" ca="1" si="13"/>
        <v>-5.6073366658000563E-2</v>
      </c>
      <c r="P122" s="4">
        <f t="shared" ca="1" si="14"/>
        <v>-2.1359936830266282E-2</v>
      </c>
      <c r="Q122" s="4">
        <f t="shared" ca="1" si="15"/>
        <v>-6.0154925694092184E-3</v>
      </c>
      <c r="R122" s="4" cm="1">
        <f t="array" aca="1" ref="R122" ca="1">_xlfn._xlws.SORT(SUMPRODUCT($U$2:$W$2,O122:Q122))</f>
        <v>-2.7170632500329448E-2</v>
      </c>
      <c r="S122" s="4">
        <f ca="1"/>
        <v>2.7109864615525517E-4</v>
      </c>
    </row>
    <row r="123" spans="1:19" x14ac:dyDescent="0.25">
      <c r="A123" s="4">
        <f>IFERROR(Merged_data[[#This Row],[BTCUSD_Close]]/Merged_data!D122-1,"")</f>
        <v>4.5874600280198408E-2</v>
      </c>
      <c r="B123" s="4">
        <f>IFERROR(Merged_data[[#This Row],[XAUUSD_Close]]/Merged_data!C122-1, "")</f>
        <v>5.1605674646981736E-3</v>
      </c>
      <c r="C123" s="4">
        <f>IFERROR(Merged_data[[#This Row],[AAPL_Close]]/Merged_data!B122-1,"")</f>
        <v>1.1989280173021921E-2</v>
      </c>
      <c r="D123" s="4">
        <f t="shared" si="8"/>
        <v>1.9423391121845365E-2</v>
      </c>
      <c r="E123">
        <f t="shared" ca="1" si="9"/>
        <v>-1.1125758962044945</v>
      </c>
      <c r="F123">
        <f t="shared" ca="1" si="9"/>
        <v>-3.6732823062715629E-2</v>
      </c>
      <c r="G123">
        <f t="shared" ca="1" si="9"/>
        <v>0.61432201694954724</v>
      </c>
      <c r="H123">
        <f ca="1"/>
        <v>-1.1125758962044945</v>
      </c>
      <c r="I123">
        <f ca="1"/>
        <v>-9.5096278269337059E-2</v>
      </c>
      <c r="J123">
        <f ca="1"/>
        <v>0.29048867589432309</v>
      </c>
      <c r="K123">
        <v>121</v>
      </c>
      <c r="L123">
        <f t="shared" ca="1" si="10"/>
        <v>111728.71914674649</v>
      </c>
      <c r="M123">
        <f t="shared" ca="1" si="11"/>
        <v>3849.3392035484108</v>
      </c>
      <c r="N123">
        <f t="shared" ca="1" si="12"/>
        <v>262.04221202892586</v>
      </c>
      <c r="O123" s="4">
        <f t="shared" ca="1" si="13"/>
        <v>-1.4846079972570529E-2</v>
      </c>
      <c r="P123" s="4">
        <f t="shared" ca="1" si="14"/>
        <v>1.6901621825212675E-2</v>
      </c>
      <c r="Q123" s="4">
        <f t="shared" ca="1" si="15"/>
        <v>1.3277413448262426E-2</v>
      </c>
      <c r="R123" s="4" cm="1">
        <f t="array" aca="1" ref="R123" ca="1">_xlfn._xlws.SORT(SUMPRODUCT($U$2:$W$2,O123:Q123))</f>
        <v>6.2900487727926392E-3</v>
      </c>
      <c r="S123" s="4">
        <f ca="1"/>
        <v>5.2025621711595561E-4</v>
      </c>
    </row>
    <row r="124" spans="1:19" x14ac:dyDescent="0.25">
      <c r="A124" s="4">
        <f>IFERROR(Merged_data[[#This Row],[BTCUSD_Close]]/Merged_data!D123-1,"")</f>
        <v>-2.3865655858635426E-2</v>
      </c>
      <c r="B124" s="4">
        <f>IFERROR(Merged_data[[#This Row],[XAUUSD_Close]]/Merged_data!C123-1, "")</f>
        <v>-1.4425236295205757E-3</v>
      </c>
      <c r="C124" s="4">
        <f>IFERROR(Merged_data[[#This Row],[AAPL_Close]]/Merged_data!B123-1,"")</f>
        <v>-5.2964133060769969E-3</v>
      </c>
      <c r="D124" s="4">
        <f t="shared" si="8"/>
        <v>-9.3256302012219572E-3</v>
      </c>
      <c r="E124">
        <f t="shared" ca="1" si="9"/>
        <v>0.55461631579156745</v>
      </c>
      <c r="F124">
        <f t="shared" ca="1" si="9"/>
        <v>-0.76168436004107731</v>
      </c>
      <c r="G124">
        <f t="shared" ca="1" si="9"/>
        <v>-1.6992632098933387</v>
      </c>
      <c r="H124">
        <f ca="1"/>
        <v>0.55461631579156745</v>
      </c>
      <c r="I124">
        <f ca="1"/>
        <v>-0.73151450653580552</v>
      </c>
      <c r="J124">
        <f ca="1"/>
        <v>-1.4831402255882193</v>
      </c>
      <c r="K124">
        <v>122</v>
      </c>
      <c r="L124">
        <f t="shared" ca="1" si="10"/>
        <v>116889.24292290689</v>
      </c>
      <c r="M124">
        <f t="shared" ca="1" si="11"/>
        <v>3822.820086365994</v>
      </c>
      <c r="N124">
        <f t="shared" ca="1" si="12"/>
        <v>252.70668499051152</v>
      </c>
      <c r="O124" s="4">
        <f t="shared" ca="1" si="13"/>
        <v>4.5153062097223369E-2</v>
      </c>
      <c r="P124" s="4">
        <f t="shared" ca="1" si="14"/>
        <v>-6.9131053709599859E-3</v>
      </c>
      <c r="Q124" s="4">
        <f t="shared" ca="1" si="15"/>
        <v>-3.6276137097430862E-2</v>
      </c>
      <c r="R124" s="4" cm="1">
        <f t="array" aca="1" ref="R124" ca="1">_xlfn._xlws.SORT(SUMPRODUCT($U$2:$W$2,O124:Q124))</f>
        <v>-1.0216464844624122E-4</v>
      </c>
      <c r="S124" s="4">
        <f ca="1"/>
        <v>7.987620076512921E-4</v>
      </c>
    </row>
    <row r="125" spans="1:19" x14ac:dyDescent="0.25">
      <c r="A125" s="4">
        <f>IFERROR(Merged_data[[#This Row],[BTCUSD_Close]]/Merged_data!D124-1,"")</f>
        <v>9.263564462635987E-4</v>
      </c>
      <c r="B125" s="4">
        <f>IFERROR(Merged_data[[#This Row],[XAUUSD_Close]]/Merged_data!C124-1, "")</f>
        <v>-7.2131879532866261E-3</v>
      </c>
      <c r="C125" s="4">
        <f>IFERROR(Merged_data[[#This Row],[AAPL_Close]]/Merged_data!B124-1,"")</f>
        <v>1.9476879962634364E-2</v>
      </c>
      <c r="D125" s="4">
        <f t="shared" si="8"/>
        <v>3.2356957413547383E-3</v>
      </c>
      <c r="E125">
        <f t="shared" ca="1" si="9"/>
        <v>1.418514101536511</v>
      </c>
      <c r="F125">
        <f t="shared" ca="1" si="9"/>
        <v>-0.27179527057200525</v>
      </c>
      <c r="G125">
        <f t="shared" ca="1" si="9"/>
        <v>1.1982733649532855</v>
      </c>
      <c r="H125">
        <f ca="1"/>
        <v>1.418514101536511</v>
      </c>
      <c r="I125">
        <f ca="1"/>
        <v>-0.19694345104602473</v>
      </c>
      <c r="J125">
        <f ca="1"/>
        <v>1.5383375634847671</v>
      </c>
      <c r="K125">
        <v>123</v>
      </c>
      <c r="L125">
        <f t="shared" ca="1" si="10"/>
        <v>119665.54686317891</v>
      </c>
      <c r="M125">
        <f t="shared" ca="1" si="11"/>
        <v>3846.2179007767977</v>
      </c>
      <c r="N125">
        <f t="shared" ca="1" si="12"/>
        <v>268.93237338617564</v>
      </c>
      <c r="O125" s="4">
        <f t="shared" ca="1" si="13"/>
        <v>2.3473897322085314E-2</v>
      </c>
      <c r="P125" s="4">
        <f t="shared" ca="1" si="14"/>
        <v>6.1019092741835231E-3</v>
      </c>
      <c r="Q125" s="4">
        <f t="shared" ca="1" si="15"/>
        <v>6.2230479643835906E-2</v>
      </c>
      <c r="R125" s="4" cm="1">
        <f t="array" aca="1" ref="R125" ca="1">_xlfn._xlws.SORT(SUMPRODUCT($U$2:$W$2,O125:Q125))</f>
        <v>2.8152076799449775E-2</v>
      </c>
      <c r="S125" s="4">
        <f ca="1"/>
        <v>8.9905104250943141E-4</v>
      </c>
    </row>
    <row r="126" spans="1:19" x14ac:dyDescent="0.25">
      <c r="A126" s="4">
        <f>IFERROR(Merged_data[[#This Row],[BTCUSD_Close]]/Merged_data!D125-1,"")</f>
        <v>3.8804430990319716E-2</v>
      </c>
      <c r="B126" s="4">
        <f>IFERROR(Merged_data[[#This Row],[XAUUSD_Close]]/Merged_data!C125-1, "")</f>
        <v>-4.061061431821833E-3</v>
      </c>
      <c r="C126" s="4">
        <f>IFERROR(Merged_data[[#This Row],[AAPL_Close]]/Merged_data!B125-1,"")</f>
        <v>1.1270444861868123E-2</v>
      </c>
      <c r="D126" s="4">
        <f t="shared" si="8"/>
        <v>1.3398038182927619E-2</v>
      </c>
      <c r="E126">
        <f t="shared" ca="1" si="9"/>
        <v>1.4103385514716753</v>
      </c>
      <c r="F126">
        <f t="shared" ca="1" si="9"/>
        <v>0.93191367765058941</v>
      </c>
      <c r="G126">
        <f t="shared" ca="1" si="9"/>
        <v>-2.16325839883147</v>
      </c>
      <c r="H126">
        <f ca="1"/>
        <v>1.4103385514716753</v>
      </c>
      <c r="I126">
        <f ca="1"/>
        <v>1.0046760252530036</v>
      </c>
      <c r="J126">
        <f ca="1"/>
        <v>-1.7041890076121757</v>
      </c>
      <c r="K126">
        <v>124</v>
      </c>
      <c r="L126">
        <f t="shared" ca="1" si="10"/>
        <v>119658.19241691146</v>
      </c>
      <c r="M126">
        <f t="shared" ca="1" si="11"/>
        <v>3898.5557026079327</v>
      </c>
      <c r="N126">
        <f t="shared" ca="1" si="12"/>
        <v>251.64214514772121</v>
      </c>
      <c r="O126" s="4">
        <f t="shared" ca="1" si="13"/>
        <v>-6.1460232001054745E-5</v>
      </c>
      <c r="P126" s="4">
        <f t="shared" ca="1" si="14"/>
        <v>1.3515849850995295E-2</v>
      </c>
      <c r="Q126" s="4">
        <f t="shared" ca="1" si="15"/>
        <v>-6.6451928609607303E-2</v>
      </c>
      <c r="R126" s="4" cm="1">
        <f t="array" aca="1" ref="R126" ca="1">_xlfn._xlws.SORT(SUMPRODUCT($U$2:$W$2,O126:Q126))</f>
        <v>-1.4547676712084387E-2</v>
      </c>
      <c r="S126" s="4">
        <f ca="1"/>
        <v>1.1293178980104866E-3</v>
      </c>
    </row>
    <row r="127" spans="1:19" x14ac:dyDescent="0.25">
      <c r="A127" s="4">
        <f>IFERROR(Merged_data[[#This Row],[BTCUSD_Close]]/Merged_data!D126-1,"")</f>
        <v>6.3817377082941995E-4</v>
      </c>
      <c r="B127" s="4">
        <f>IFERROR(Merged_data[[#This Row],[XAUUSD_Close]]/Merged_data!C126-1, "")</f>
        <v>3.2740506581308004E-3</v>
      </c>
      <c r="C127" s="4">
        <f>IFERROR(Merged_data[[#This Row],[AAPL_Close]]/Merged_data!B126-1,"")</f>
        <v>1.3681873782449117E-2</v>
      </c>
      <c r="D127" s="4">
        <f t="shared" si="8"/>
        <v>5.6056345292358808E-3</v>
      </c>
      <c r="E127">
        <f t="shared" ca="1" si="9"/>
        <v>-0.56579520614897949</v>
      </c>
      <c r="F127">
        <f t="shared" ca="1" si="9"/>
        <v>-0.45387348310411235</v>
      </c>
      <c r="G127">
        <f t="shared" ca="1" si="9"/>
        <v>-3.8944141849090709E-2</v>
      </c>
      <c r="H127">
        <f ca="1"/>
        <v>-0.56579520614897949</v>
      </c>
      <c r="I127">
        <f ca="1"/>
        <v>-0.48295369768650398</v>
      </c>
      <c r="J127">
        <f ca="1"/>
        <v>-0.18900150446163169</v>
      </c>
      <c r="K127">
        <v>125</v>
      </c>
      <c r="L127">
        <f t="shared" ca="1" si="10"/>
        <v>113461.87997288832</v>
      </c>
      <c r="M127">
        <f t="shared" ca="1" si="11"/>
        <v>3835.2407769014562</v>
      </c>
      <c r="N127">
        <f t="shared" ca="1" si="12"/>
        <v>259.63960768777963</v>
      </c>
      <c r="O127" s="4">
        <f t="shared" ca="1" si="13"/>
        <v>-5.3172360616677239E-2</v>
      </c>
      <c r="P127" s="4">
        <f t="shared" ca="1" si="14"/>
        <v>-1.6373934964333533E-2</v>
      </c>
      <c r="Q127" s="4">
        <f t="shared" ca="1" si="15"/>
        <v>3.1286525844287587E-2</v>
      </c>
      <c r="R127" s="4" cm="1">
        <f t="array" aca="1" ref="R127" ca="1">_xlfn._xlws.SORT(SUMPRODUCT($U$2:$W$2,O127:Q127))</f>
        <v>-1.311532441745031E-2</v>
      </c>
      <c r="S127" s="4">
        <f ca="1"/>
        <v>1.2689111941727328E-3</v>
      </c>
    </row>
    <row r="128" spans="1:19" x14ac:dyDescent="0.25">
      <c r="A128" s="4">
        <f>IFERROR(Merged_data[[#This Row],[BTCUSD_Close]]/Merged_data!D127-1,"")</f>
        <v>-7.5286194978329002E-3</v>
      </c>
      <c r="B128" s="4">
        <f>IFERROR(Merged_data[[#This Row],[XAUUSD_Close]]/Merged_data!C127-1, "")</f>
        <v>-6.9503743273024998E-4</v>
      </c>
      <c r="C128" s="4">
        <f>IFERROR(Merged_data[[#This Row],[AAPL_Close]]/Merged_data!B127-1,"")</f>
        <v>-9.921787709497254E-3</v>
      </c>
      <c r="D128" s="4">
        <f t="shared" si="8"/>
        <v>-5.5131371352911459E-3</v>
      </c>
      <c r="E128">
        <f t="shared" ca="1" si="9"/>
        <v>-1.9612696153231253</v>
      </c>
      <c r="F128">
        <f t="shared" ca="1" si="9"/>
        <v>0.24298987642810871</v>
      </c>
      <c r="G128">
        <f t="shared" ca="1" si="9"/>
        <v>0.51425480689271286</v>
      </c>
      <c r="H128">
        <f ca="1"/>
        <v>-1.9612696153231253</v>
      </c>
      <c r="I128">
        <f ca="1"/>
        <v>0.13968122741713102</v>
      </c>
      <c r="J128">
        <f ca="1"/>
        <v>-3.6460952425513116E-2</v>
      </c>
      <c r="K128">
        <v>126</v>
      </c>
      <c r="L128">
        <f t="shared" ca="1" si="10"/>
        <v>109285.67116032699</v>
      </c>
      <c r="M128">
        <f t="shared" ca="1" si="11"/>
        <v>3862.4933330434528</v>
      </c>
      <c r="N128">
        <f t="shared" ca="1" si="12"/>
        <v>260.49612983876909</v>
      </c>
      <c r="O128" s="4">
        <f t="shared" ca="1" si="13"/>
        <v>-3.750163107863707E-2</v>
      </c>
      <c r="P128" s="4">
        <f t="shared" ca="1" si="14"/>
        <v>7.0806992329230777E-3</v>
      </c>
      <c r="Q128" s="4">
        <f t="shared" ca="1" si="15"/>
        <v>3.2934592392289022E-3</v>
      </c>
      <c r="R128" s="4" cm="1">
        <f t="array" aca="1" ref="R128" ca="1">_xlfn._xlws.SORT(SUMPRODUCT($U$2:$W$2,O128:Q128))</f>
        <v>-7.4301718586532173E-3</v>
      </c>
      <c r="S128" s="4">
        <f ca="1"/>
        <v>1.4742922041544649E-3</v>
      </c>
    </row>
    <row r="129" spans="1:19" x14ac:dyDescent="0.25">
      <c r="A129" s="4">
        <f>IFERROR(Merged_data[[#This Row],[BTCUSD_Close]]/Merged_data!D128-1,"")</f>
        <v>6.0022502680399104E-3</v>
      </c>
      <c r="B129" s="4">
        <f>IFERROR(Merged_data[[#This Row],[XAUUSD_Close]]/Merged_data!C128-1, "")</f>
        <v>1.189009445835465E-2</v>
      </c>
      <c r="C129" s="4">
        <f>IFERROR(Merged_data[[#This Row],[AAPL_Close]]/Merged_data!B128-1,"")</f>
        <v>1.047262221820966E-2</v>
      </c>
      <c r="D129" s="4">
        <f t="shared" si="8"/>
        <v>9.6984995292167305E-3</v>
      </c>
      <c r="E129">
        <f t="shared" ca="1" si="9"/>
        <v>-0.90039954146337819</v>
      </c>
      <c r="F129">
        <f t="shared" ca="1" si="9"/>
        <v>-0.35876044726365341</v>
      </c>
      <c r="G129">
        <f t="shared" ca="1" si="9"/>
        <v>1.8498898012543504E-2</v>
      </c>
      <c r="H129">
        <f ca="1"/>
        <v>-0.90039954146337819</v>
      </c>
      <c r="I129">
        <f ca="1"/>
        <v>-0.40553974333689574</v>
      </c>
      <c r="J129">
        <f ca="1"/>
        <v>-0.22457085036294849</v>
      </c>
      <c r="K129">
        <v>127</v>
      </c>
      <c r="L129">
        <f t="shared" ca="1" si="10"/>
        <v>112477.70677294303</v>
      </c>
      <c r="M129">
        <f t="shared" ca="1" si="11"/>
        <v>3839.7736783084806</v>
      </c>
      <c r="N129">
        <f t="shared" ca="1" si="12"/>
        <v>259.53288755534538</v>
      </c>
      <c r="O129" s="4">
        <f t="shared" ca="1" si="13"/>
        <v>2.8789749829745873E-2</v>
      </c>
      <c r="P129" s="4">
        <f t="shared" ca="1" si="14"/>
        <v>-5.899489227254754E-3</v>
      </c>
      <c r="Q129" s="4">
        <f t="shared" ca="1" si="15"/>
        <v>-3.7045755249149898E-3</v>
      </c>
      <c r="R129" s="4" cm="1">
        <f t="array" aca="1" ref="R129" ca="1">_xlfn._xlws.SORT(SUMPRODUCT($U$2:$W$2,O129:Q129))</f>
        <v>5.1657566005473632E-3</v>
      </c>
      <c r="S129" s="4">
        <f ca="1"/>
        <v>1.522253487488884E-3</v>
      </c>
    </row>
    <row r="130" spans="1:19" x14ac:dyDescent="0.25">
      <c r="A130" s="4">
        <f>IFERROR(Merged_data[[#This Row],[BTCUSD_Close]]/Merged_data!D129-1,"")</f>
        <v>-4.1135454860781295E-2</v>
      </c>
      <c r="B130" s="4">
        <f>IFERROR(Merged_data[[#This Row],[XAUUSD_Close]]/Merged_data!C129-1, "")</f>
        <v>9.8290794116300262E-3</v>
      </c>
      <c r="C130" s="4">
        <f>IFERROR(Merged_data[[#This Row],[AAPL_Close]]/Merged_data!B129-1,"")</f>
        <v>-2.6580299307571997E-2</v>
      </c>
      <c r="D130" s="4">
        <f t="shared" si="8"/>
        <v>-1.6383094485853976E-2</v>
      </c>
      <c r="E130">
        <f t="shared" ca="1" si="9"/>
        <v>0.42968642431521425</v>
      </c>
      <c r="F130">
        <f t="shared" ca="1" si="9"/>
        <v>-1.3195610034336853</v>
      </c>
      <c r="G130">
        <f t="shared" ca="1" si="9"/>
        <v>-1.2684036983034446</v>
      </c>
      <c r="H130">
        <f ca="1"/>
        <v>0.42968642431521425</v>
      </c>
      <c r="I130">
        <f ca="1"/>
        <v>-1.2951809487865027</v>
      </c>
      <c r="J130">
        <f ca="1"/>
        <v>-1.1002135768411863</v>
      </c>
      <c r="K130">
        <v>128</v>
      </c>
      <c r="L130">
        <f t="shared" ca="1" si="10"/>
        <v>116607.12048169885</v>
      </c>
      <c r="M130">
        <f t="shared" ca="1" si="11"/>
        <v>3802.6031171690647</v>
      </c>
      <c r="N130">
        <f t="shared" ca="1" si="12"/>
        <v>254.94676543620309</v>
      </c>
      <c r="O130" s="4">
        <f t="shared" ca="1" si="13"/>
        <v>3.6055299658383687E-2</v>
      </c>
      <c r="P130" s="4">
        <f t="shared" ca="1" si="14"/>
        <v>-9.7275638824451168E-3</v>
      </c>
      <c r="Q130" s="4">
        <f t="shared" ca="1" si="15"/>
        <v>-1.7828668524034585E-2</v>
      </c>
      <c r="R130" s="4" cm="1">
        <f t="array" aca="1" ref="R130" ca="1">_xlfn._xlws.SORT(SUMPRODUCT($U$2:$W$2,O130:Q130))</f>
        <v>1.5769637873266837E-3</v>
      </c>
      <c r="S130" s="4">
        <f ca="1"/>
        <v>1.5769637873266837E-3</v>
      </c>
    </row>
    <row r="131" spans="1:19" x14ac:dyDescent="0.25">
      <c r="A131" s="4">
        <f>IFERROR(Merged_data[[#This Row],[BTCUSD_Close]]/Merged_data!D130-1,"")</f>
        <v>-1.4837294760505548E-2</v>
      </c>
      <c r="B131" s="4">
        <f>IFERROR(Merged_data[[#This Row],[XAUUSD_Close]]/Merged_data!C130-1, "")</f>
        <v>1.232477108824237E-2</v>
      </c>
      <c r="C131" s="4">
        <f>IFERROR(Merged_data[[#This Row],[AAPL_Close]]/Merged_data!B130-1,"")</f>
        <v>1.9412574575493391E-2</v>
      </c>
      <c r="D131" s="4">
        <f t="shared" si="8"/>
        <v>6.3024923797933008E-3</v>
      </c>
      <c r="E131">
        <f t="shared" ca="1" si="9"/>
        <v>1.8023631500499491</v>
      </c>
      <c r="F131">
        <f t="shared" ca="1" si="9"/>
        <v>-0.12366071938814371</v>
      </c>
      <c r="G131">
        <f t="shared" ca="1" si="9"/>
        <v>1.8468119233251232</v>
      </c>
      <c r="H131">
        <f ca="1"/>
        <v>1.8023631500499491</v>
      </c>
      <c r="I131">
        <f ca="1"/>
        <v>-2.8859800526536722E-2</v>
      </c>
      <c r="J131">
        <f ca="1"/>
        <v>2.2660252942471844</v>
      </c>
      <c r="K131">
        <v>129</v>
      </c>
      <c r="L131">
        <f t="shared" ca="1" si="10"/>
        <v>121027.17062845654</v>
      </c>
      <c r="M131">
        <f t="shared" ca="1" si="11"/>
        <v>3857.1201990884297</v>
      </c>
      <c r="N131">
        <f t="shared" ca="1" si="12"/>
        <v>273.24469710751998</v>
      </c>
      <c r="O131" s="4">
        <f t="shared" ca="1" si="13"/>
        <v>3.7204731389531613E-2</v>
      </c>
      <c r="P131" s="4">
        <f t="shared" ca="1" si="14"/>
        <v>1.4234979581572944E-2</v>
      </c>
      <c r="Q131" s="4">
        <f t="shared" ca="1" si="15"/>
        <v>6.9312959756381534E-2</v>
      </c>
      <c r="R131" s="4" cm="1">
        <f t="array" aca="1" ref="R131" ca="1">_xlfn._xlws.SORT(SUMPRODUCT($U$2:$W$2,O131:Q131))</f>
        <v>3.7649299176403118E-2</v>
      </c>
      <c r="S131" s="4">
        <f ca="1"/>
        <v>1.6122250831445693E-3</v>
      </c>
    </row>
    <row r="132" spans="1:19" x14ac:dyDescent="0.25">
      <c r="A132" s="4">
        <f>IFERROR(Merged_data[[#This Row],[BTCUSD_Close]]/Merged_data!D131-1,"")</f>
        <v>3.2204665344144567E-2</v>
      </c>
      <c r="B132" s="4">
        <f>IFERROR(Merged_data[[#This Row],[XAUUSD_Close]]/Merged_data!C131-1, "")</f>
        <v>-2.8543756153396327E-3</v>
      </c>
      <c r="C132" s="4">
        <f>IFERROR(Merged_data[[#This Row],[AAPL_Close]]/Merged_data!B131-1,"")</f>
        <v>4.7719803718542231E-3</v>
      </c>
      <c r="D132" s="4">
        <f t="shared" ref="D132:D195" si="16">SUMPRODUCT(A132:C132,$U$2:$W$2)</f>
        <v>9.9512434686637834E-3</v>
      </c>
      <c r="E132">
        <f t="shared" ref="E132:G195" ca="1" si="17">_xlfn.NORM.S.INV(RAND())</f>
        <v>1.2465589650845679</v>
      </c>
      <c r="F132">
        <f t="shared" ca="1" si="17"/>
        <v>0.22427307728982851</v>
      </c>
      <c r="G132">
        <f t="shared" ca="1" si="17"/>
        <v>0.17808740201572121</v>
      </c>
      <c r="H132">
        <f ca="1"/>
        <v>1.2465589650845679</v>
      </c>
      <c r="I132">
        <f ca="1"/>
        <v>0.28941244476091837</v>
      </c>
      <c r="J132">
        <f ca="1"/>
        <v>0.50795585494910422</v>
      </c>
      <c r="K132">
        <v>130</v>
      </c>
      <c r="L132">
        <f t="shared" ref="L132:L195" ca="1" si="18">$U$18*EXP(($U$16-(($U$17)^2/2))*K132/249+$U$17*H132)</f>
        <v>119244.29741360676</v>
      </c>
      <c r="M132">
        <f t="shared" ref="M132:M195" ca="1" si="19">$V$18*EXP(($V$16-(($V$17)^2/2))*K132/249+$V$17*I132)</f>
        <v>3871.4096398727784</v>
      </c>
      <c r="N132">
        <f t="shared" ref="N132:N195" ca="1" si="20">$W$18*EXP(($W$16-(($W$17)^2/2))*K132/249+$W$17*J132)</f>
        <v>263.59431179283638</v>
      </c>
      <c r="O132" s="4">
        <f t="shared" ca="1" si="13"/>
        <v>-1.4840762843372119E-2</v>
      </c>
      <c r="P132" s="4">
        <f t="shared" ca="1" si="14"/>
        <v>3.6978461272686282E-3</v>
      </c>
      <c r="Q132" s="4">
        <f t="shared" ca="1" si="15"/>
        <v>-3.5956496664586446E-2</v>
      </c>
      <c r="R132" s="4" cm="1">
        <f t="array" aca="1" ref="R132" ca="1">_xlfn._xlws.SORT(SUMPRODUCT($U$2:$W$2,O132:Q132))</f>
        <v>-1.3760039401480118E-2</v>
      </c>
      <c r="S132" s="4">
        <f ca="1"/>
        <v>1.8568419446879855E-3</v>
      </c>
    </row>
    <row r="133" spans="1:19" x14ac:dyDescent="0.25">
      <c r="A133" s="4">
        <f>IFERROR(Merged_data[[#This Row],[BTCUSD_Close]]/Merged_data!D132-1,"")</f>
        <v>-4.5106285059512974E-3</v>
      </c>
      <c r="B133" s="4">
        <f>IFERROR(Merged_data[[#This Row],[XAUUSD_Close]]/Merged_data!C132-1, "")</f>
        <v>6.8087825428018167E-3</v>
      </c>
      <c r="C133" s="4">
        <f>IFERROR(Merged_data[[#This Row],[AAPL_Close]]/Merged_data!B132-1,"")</f>
        <v>3.1363412339262542E-3</v>
      </c>
      <c r="D133" s="4">
        <f t="shared" si="16"/>
        <v>2.3112268355132137E-3</v>
      </c>
      <c r="E133">
        <f t="shared" ca="1" si="17"/>
        <v>0.9105247385918851</v>
      </c>
      <c r="F133">
        <f t="shared" ca="1" si="17"/>
        <v>0.27122789770757771</v>
      </c>
      <c r="G133">
        <f t="shared" ca="1" si="17"/>
        <v>-0.63502072541981813</v>
      </c>
      <c r="H133">
        <f ca="1"/>
        <v>0.9105247385918851</v>
      </c>
      <c r="I133">
        <f ca="1"/>
        <v>0.31865953208423953</v>
      </c>
      <c r="J133">
        <f ca="1"/>
        <v>-0.36590415788951947</v>
      </c>
      <c r="K133">
        <v>131</v>
      </c>
      <c r="L133">
        <f t="shared" ca="1" si="18"/>
        <v>118186.59124165923</v>
      </c>
      <c r="M133">
        <f t="shared" ca="1" si="19"/>
        <v>3873.2895208040854</v>
      </c>
      <c r="N133">
        <f t="shared" ca="1" si="20"/>
        <v>258.94590464190645</v>
      </c>
      <c r="O133" s="4">
        <f t="shared" ref="O133:O196" ca="1" si="21">LN(L133/L132)</f>
        <v>-8.9096509289151894E-3</v>
      </c>
      <c r="P133" s="4">
        <f t="shared" ref="P133:P196" ca="1" si="22">LN(M133/M132)</f>
        <v>4.8546261881209671E-4</v>
      </c>
      <c r="Q133" s="4">
        <f t="shared" ref="Q133:Q196" ca="1" si="23">LN(N133/N132)</f>
        <v>-1.7792045962621596E-2</v>
      </c>
      <c r="R133" s="4" cm="1">
        <f t="array" aca="1" ref="R133" ca="1">_xlfn._xlws.SORT(SUMPRODUCT($U$2:$W$2,O133:Q133))</f>
        <v>-7.8163240199361963E-3</v>
      </c>
      <c r="S133" s="4">
        <f ca="1"/>
        <v>2.058630062773981E-3</v>
      </c>
    </row>
    <row r="134" spans="1:19" x14ac:dyDescent="0.25">
      <c r="A134" s="4">
        <f>IFERROR(Merged_data[[#This Row],[BTCUSD_Close]]/Merged_data!D133-1,"")</f>
        <v>-2.4814723961109619E-2</v>
      </c>
      <c r="B134" s="4">
        <f>IFERROR(Merged_data[[#This Row],[XAUUSD_Close]]/Merged_data!C133-1, "")</f>
        <v>-6.643140869348918E-3</v>
      </c>
      <c r="C134" s="4">
        <f>IFERROR(Merged_data[[#This Row],[AAPL_Close]]/Merged_data!B133-1,"")</f>
        <v>-9.2456116843092517E-2</v>
      </c>
      <c r="D134" s="4">
        <f t="shared" si="16"/>
        <v>-3.7838508589000203E-2</v>
      </c>
      <c r="E134">
        <f t="shared" ca="1" si="17"/>
        <v>-0.84886020321220845</v>
      </c>
      <c r="F134">
        <f t="shared" ca="1" si="17"/>
        <v>1.9962881273928648</v>
      </c>
      <c r="G134">
        <f t="shared" ca="1" si="17"/>
        <v>2.0163116284357585</v>
      </c>
      <c r="H134">
        <f ca="1"/>
        <v>-0.84886020321220845</v>
      </c>
      <c r="I134">
        <f ca="1"/>
        <v>1.948966603423123</v>
      </c>
      <c r="J134">
        <f ca="1"/>
        <v>1.7044371452030525</v>
      </c>
      <c r="K134">
        <v>132</v>
      </c>
      <c r="L134">
        <f t="shared" ca="1" si="18"/>
        <v>112723.94604915615</v>
      </c>
      <c r="M134">
        <f t="shared" ca="1" si="19"/>
        <v>3944.7464040486188</v>
      </c>
      <c r="N134">
        <f t="shared" ca="1" si="20"/>
        <v>270.23996229301576</v>
      </c>
      <c r="O134" s="4">
        <f t="shared" ca="1" si="21"/>
        <v>-4.7322782754133326E-2</v>
      </c>
      <c r="P134" s="4">
        <f t="shared" ca="1" si="22"/>
        <v>1.8280517986759569E-2</v>
      </c>
      <c r="Q134" s="4">
        <f t="shared" ca="1" si="23"/>
        <v>4.2691136029720661E-2</v>
      </c>
      <c r="R134" s="4" cm="1">
        <f t="array" aca="1" ref="R134" ca="1">_xlfn._xlws.SORT(SUMPRODUCT($U$2:$W$2,O134:Q134))</f>
        <v>5.9227131773800295E-3</v>
      </c>
      <c r="S134" s="4">
        <f ca="1"/>
        <v>2.0914239408649383E-3</v>
      </c>
    </row>
    <row r="135" spans="1:19" x14ac:dyDescent="0.25">
      <c r="A135" s="4">
        <f>IFERROR(Merged_data[[#This Row],[BTCUSD_Close]]/Merged_data!D134-1,"")</f>
        <v>1.6063941331482257E-2</v>
      </c>
      <c r="B135" s="4">
        <f>IFERROR(Merged_data[[#This Row],[XAUUSD_Close]]/Merged_data!C134-1, "")</f>
        <v>-2.5154627921797457E-2</v>
      </c>
      <c r="C135" s="4">
        <f>IFERROR(Merged_data[[#This Row],[AAPL_Close]]/Merged_data!B134-1,"")</f>
        <v>-7.2887445248289828E-2</v>
      </c>
      <c r="D135" s="4">
        <f t="shared" si="16"/>
        <v>-2.7108902343761253E-2</v>
      </c>
      <c r="E135">
        <f t="shared" ca="1" si="17"/>
        <v>1.0774512575496451</v>
      </c>
      <c r="F135">
        <f t="shared" ca="1" si="17"/>
        <v>0.41748412816844283</v>
      </c>
      <c r="G135">
        <f t="shared" ca="1" si="17"/>
        <v>1.2771236825257095</v>
      </c>
      <c r="H135">
        <f ca="1"/>
        <v>1.0774512575496451</v>
      </c>
      <c r="I135">
        <f ca="1"/>
        <v>0.47347826234826529</v>
      </c>
      <c r="J135">
        <f ca="1"/>
        <v>1.5195569648796818</v>
      </c>
      <c r="K135">
        <v>133</v>
      </c>
      <c r="L135">
        <f t="shared" ca="1" si="18"/>
        <v>118758.02268157163</v>
      </c>
      <c r="M135">
        <f t="shared" ca="1" si="19"/>
        <v>3881.2050307063687</v>
      </c>
      <c r="N135">
        <f t="shared" ca="1" si="20"/>
        <v>269.25855435754266</v>
      </c>
      <c r="O135" s="4">
        <f t="shared" ca="1" si="21"/>
        <v>5.2146125545478476E-2</v>
      </c>
      <c r="P135" s="4">
        <f t="shared" ca="1" si="22"/>
        <v>-1.623898901309968E-2</v>
      </c>
      <c r="Q135" s="4">
        <f t="shared" ca="1" si="23"/>
        <v>-3.6382269375481642E-3</v>
      </c>
      <c r="R135" s="4" cm="1">
        <f t="array" aca="1" ref="R135" ca="1">_xlfn._xlws.SORT(SUMPRODUCT($U$2:$W$2,O135:Q135))</f>
        <v>8.0567739771392234E-3</v>
      </c>
      <c r="S135" s="4">
        <f ca="1"/>
        <v>2.2523954987912712E-3</v>
      </c>
    </row>
    <row r="136" spans="1:19" x14ac:dyDescent="0.25">
      <c r="A136" s="4">
        <f>IFERROR(Merged_data[[#This Row],[BTCUSD_Close]]/Merged_data!D135-1,"")</f>
        <v>-5.7414844209358606E-2</v>
      </c>
      <c r="B136" s="4">
        <f>IFERROR(Merged_data[[#This Row],[XAUUSD_Close]]/Merged_data!C135-1, "")</f>
        <v>-1.7504367858489633E-2</v>
      </c>
      <c r="C136" s="4">
        <f>IFERROR(Merged_data[[#This Row],[AAPL_Close]]/Merged_data!B135-1,"")</f>
        <v>-3.673426053721196E-2</v>
      </c>
      <c r="D136" s="4">
        <f t="shared" si="16"/>
        <v>-3.5246478567367026E-2</v>
      </c>
      <c r="E136">
        <f t="shared" ca="1" si="17"/>
        <v>0.42081178759862625</v>
      </c>
      <c r="F136">
        <f t="shared" ca="1" si="17"/>
        <v>-3.2953091373146672E-3</v>
      </c>
      <c r="G136">
        <f t="shared" ca="1" si="17"/>
        <v>-1.2469975454314808</v>
      </c>
      <c r="H136">
        <f ca="1"/>
        <v>0.42081178759862625</v>
      </c>
      <c r="I136">
        <f ca="1"/>
        <v>1.8803324135095882E-2</v>
      </c>
      <c r="J136">
        <f ca="1"/>
        <v>-1.08659816369243</v>
      </c>
      <c r="K136">
        <v>134</v>
      </c>
      <c r="L136">
        <f t="shared" ca="1" si="18"/>
        <v>116690.59126395284</v>
      </c>
      <c r="M136">
        <f t="shared" ca="1" si="19"/>
        <v>3862.2602503378407</v>
      </c>
      <c r="N136">
        <f t="shared" ca="1" si="20"/>
        <v>255.26270607081167</v>
      </c>
      <c r="O136" s="4">
        <f t="shared" ca="1" si="21"/>
        <v>-1.7562087287951729E-2</v>
      </c>
      <c r="P136" s="4">
        <f t="shared" ca="1" si="22"/>
        <v>-4.8931111536668183E-3</v>
      </c>
      <c r="Q136" s="4">
        <f t="shared" ca="1" si="23"/>
        <v>-5.3378851858812665E-2</v>
      </c>
      <c r="R136" s="4" cm="1">
        <f t="array" aca="1" ref="R136" ca="1">_xlfn._xlws.SORT(SUMPRODUCT($U$2:$W$2,O136:Q136))</f>
        <v>-2.3239526205496044E-2</v>
      </c>
      <c r="S136" s="4">
        <f ca="1"/>
        <v>2.2570095136106721E-3</v>
      </c>
    </row>
    <row r="137" spans="1:19" x14ac:dyDescent="0.25">
      <c r="A137" s="4">
        <f>IFERROR(Merged_data[[#This Row],[BTCUSD_Close]]/Merged_data!D136-1,"")</f>
        <v>-2.7479770888262478E-2</v>
      </c>
      <c r="B137" s="4">
        <f>IFERROR(Merged_data[[#This Row],[XAUUSD_Close]]/Merged_data!C136-1, "")</f>
        <v>-1.340826317739463E-4</v>
      </c>
      <c r="C137" s="4">
        <f>IFERROR(Merged_data[[#This Row],[AAPL_Close]]/Merged_data!B136-1,"")</f>
        <v>-4.9818141739226385E-2</v>
      </c>
      <c r="D137" s="4">
        <f t="shared" si="16"/>
        <v>-2.3243006840956239E-2</v>
      </c>
      <c r="E137">
        <f t="shared" ca="1" si="17"/>
        <v>1.305728134467931</v>
      </c>
      <c r="F137">
        <f t="shared" ca="1" si="17"/>
        <v>0.24603713609052552</v>
      </c>
      <c r="G137">
        <f t="shared" ca="1" si="17"/>
        <v>0.18428583336634161</v>
      </c>
      <c r="H137">
        <f ca="1"/>
        <v>1.305728134467931</v>
      </c>
      <c r="I137">
        <f ca="1"/>
        <v>0.31425307326881868</v>
      </c>
      <c r="J137">
        <f ca="1"/>
        <v>0.52985716296825958</v>
      </c>
      <c r="K137">
        <v>135</v>
      </c>
      <c r="L137">
        <f t="shared" ca="1" si="18"/>
        <v>119529.96047491473</v>
      </c>
      <c r="M137">
        <f t="shared" ca="1" si="19"/>
        <v>3875.5855211541702</v>
      </c>
      <c r="N137">
        <f t="shared" ca="1" si="20"/>
        <v>263.92371976272051</v>
      </c>
      <c r="O137" s="4">
        <f t="shared" ca="1" si="21"/>
        <v>2.4041142450472036E-2</v>
      </c>
      <c r="P137" s="4">
        <f t="shared" ca="1" si="22"/>
        <v>3.4441844364234012E-3</v>
      </c>
      <c r="Q137" s="4">
        <f t="shared" ca="1" si="23"/>
        <v>3.3366886370651778E-2</v>
      </c>
      <c r="R137" s="4" cm="1">
        <f t="array" aca="1" ref="R137" ca="1">_xlfn._xlws.SORT(SUMPRODUCT($U$2:$W$2,O137:Q137))</f>
        <v>1.8600082420906505E-2</v>
      </c>
      <c r="S137" s="4">
        <f ca="1"/>
        <v>2.3144024482200654E-3</v>
      </c>
    </row>
    <row r="138" spans="1:19" x14ac:dyDescent="0.25">
      <c r="A138" s="4">
        <f>IFERROR(Merged_data[[#This Row],[BTCUSD_Close]]/Merged_data!D137-1,"")</f>
        <v>8.1296759399921426E-2</v>
      </c>
      <c r="B138" s="4">
        <f>IFERROR(Merged_data[[#This Row],[XAUUSD_Close]]/Merged_data!C137-1, "")</f>
        <v>3.3560354494968747E-2</v>
      </c>
      <c r="C138" s="4">
        <f>IFERROR(Merged_data[[#This Row],[AAPL_Close]]/Merged_data!B137-1,"")</f>
        <v>0.15328848161466202</v>
      </c>
      <c r="D138" s="4">
        <f t="shared" si="16"/>
        <v>8.3799714102362532E-2</v>
      </c>
      <c r="E138">
        <f t="shared" ca="1" si="17"/>
        <v>-0.18953779784488148</v>
      </c>
      <c r="F138">
        <f t="shared" ca="1" si="17"/>
        <v>1.0323279554691263</v>
      </c>
      <c r="G138">
        <f t="shared" ca="1" si="17"/>
        <v>-1.1009653276703613</v>
      </c>
      <c r="H138">
        <f ca="1"/>
        <v>-0.18953779784488148</v>
      </c>
      <c r="I138">
        <f ca="1"/>
        <v>1.0209527111413974</v>
      </c>
      <c r="J138">
        <f ca="1"/>
        <v>-1.1147751356101214</v>
      </c>
      <c r="K138">
        <v>136</v>
      </c>
      <c r="L138">
        <f t="shared" ca="1" si="18"/>
        <v>114820.75595582247</v>
      </c>
      <c r="M138">
        <f t="shared" ca="1" si="19"/>
        <v>3906.7733143432984</v>
      </c>
      <c r="N138">
        <f t="shared" ca="1" si="20"/>
        <v>255.19653687142619</v>
      </c>
      <c r="O138" s="4">
        <f t="shared" ca="1" si="21"/>
        <v>-4.0194786667156798E-2</v>
      </c>
      <c r="P138" s="4">
        <f t="shared" ca="1" si="22"/>
        <v>8.0150403776325669E-3</v>
      </c>
      <c r="Q138" s="4">
        <f t="shared" ca="1" si="23"/>
        <v>-3.3626139976775909E-2</v>
      </c>
      <c r="R138" s="4" cm="1">
        <f t="array" aca="1" ref="R138" ca="1">_xlfn._xlws.SORT(SUMPRODUCT($U$2:$W$2,O138:Q138))</f>
        <v>-1.8940261842126785E-2</v>
      </c>
      <c r="S138" s="4">
        <f ca="1"/>
        <v>2.3842709220840055E-3</v>
      </c>
    </row>
    <row r="139" spans="1:19" x14ac:dyDescent="0.25">
      <c r="A139" s="4">
        <f>IFERROR(Merged_data[[#This Row],[BTCUSD_Close]]/Merged_data!D138-1,"")</f>
        <v>-4.3294851689165692E-2</v>
      </c>
      <c r="B139" s="4">
        <f>IFERROR(Merged_data[[#This Row],[XAUUSD_Close]]/Merged_data!C138-1, "")</f>
        <v>3.0057347856267125E-2</v>
      </c>
      <c r="C139" s="4">
        <f>IFERROR(Merged_data[[#This Row],[AAPL_Close]]/Merged_data!B138-1,"")</f>
        <v>-4.2393764143827006E-2</v>
      </c>
      <c r="D139" s="4">
        <f t="shared" si="16"/>
        <v>-1.368364560739096E-2</v>
      </c>
      <c r="E139">
        <f t="shared" ca="1" si="17"/>
        <v>-1.4087625129638528</v>
      </c>
      <c r="F139">
        <f t="shared" ca="1" si="17"/>
        <v>-0.82108220590811953</v>
      </c>
      <c r="G139">
        <f t="shared" ca="1" si="17"/>
        <v>-1.9734920949661356</v>
      </c>
      <c r="H139">
        <f ca="1"/>
        <v>-1.4087625129638528</v>
      </c>
      <c r="I139">
        <f ca="1"/>
        <v>-0.89391467134586255</v>
      </c>
      <c r="J139">
        <f ca="1"/>
        <v>-2.2781833548816008</v>
      </c>
      <c r="K139">
        <v>137</v>
      </c>
      <c r="L139">
        <f t="shared" ca="1" si="18"/>
        <v>111121.83726349368</v>
      </c>
      <c r="M139">
        <f t="shared" ca="1" si="19"/>
        <v>3825.1179609865794</v>
      </c>
      <c r="N139">
        <f t="shared" ca="1" si="20"/>
        <v>249.20944853750763</v>
      </c>
      <c r="O139" s="4">
        <f t="shared" ca="1" si="21"/>
        <v>-3.2745036193718303E-2</v>
      </c>
      <c r="P139" s="4">
        <f t="shared" ca="1" si="22"/>
        <v>-2.1122487724896701E-2</v>
      </c>
      <c r="Q139" s="4">
        <f t="shared" ca="1" si="23"/>
        <v>-2.3740279451436381E-2</v>
      </c>
      <c r="R139" s="4" cm="1">
        <f t="array" aca="1" ref="R139" ca="1">_xlfn._xlws.SORT(SUMPRODUCT($U$2:$W$2,O139:Q139))</f>
        <v>-2.5394589783505082E-2</v>
      </c>
      <c r="S139" s="4">
        <f ca="1"/>
        <v>2.8031676160348851E-3</v>
      </c>
    </row>
    <row r="140" spans="1:19" x14ac:dyDescent="0.25">
      <c r="A140" s="4">
        <f>IFERROR(Merged_data[[#This Row],[BTCUSD_Close]]/Merged_data!D139-1,"")</f>
        <v>5.2678283418452931E-2</v>
      </c>
      <c r="B140" s="4">
        <f>IFERROR(Merged_data[[#This Row],[XAUUSD_Close]]/Merged_data!C139-1, "")</f>
        <v>1.7437622122398633E-2</v>
      </c>
      <c r="C140" s="4">
        <f>IFERROR(Merged_data[[#This Row],[AAPL_Close]]/Merged_data!B139-1,"")</f>
        <v>4.0594475370234306E-2</v>
      </c>
      <c r="D140" s="4">
        <f t="shared" si="16"/>
        <v>3.495687648556562E-2</v>
      </c>
      <c r="E140">
        <f t="shared" ca="1" si="17"/>
        <v>-1.9749360658952289</v>
      </c>
      <c r="F140">
        <f t="shared" ca="1" si="17"/>
        <v>0.22157355114451191</v>
      </c>
      <c r="G140">
        <f t="shared" ca="1" si="17"/>
        <v>-0.73608434052571969</v>
      </c>
      <c r="H140">
        <f ca="1"/>
        <v>-1.9749360658952289</v>
      </c>
      <c r="I140">
        <f ca="1"/>
        <v>0.1175769044297701</v>
      </c>
      <c r="J140">
        <f ca="1"/>
        <v>-1.243774317049732</v>
      </c>
      <c r="K140">
        <v>138</v>
      </c>
      <c r="L140">
        <f t="shared" ca="1" si="18"/>
        <v>109454.24662390639</v>
      </c>
      <c r="M140">
        <f t="shared" ca="1" si="19"/>
        <v>3868.9841179825667</v>
      </c>
      <c r="N140">
        <f t="shared" ca="1" si="20"/>
        <v>254.60250405083761</v>
      </c>
      <c r="O140" s="4">
        <f t="shared" ca="1" si="21"/>
        <v>-1.5120609471710069E-2</v>
      </c>
      <c r="P140" s="4">
        <f t="shared" ca="1" si="22"/>
        <v>1.140266449218065E-2</v>
      </c>
      <c r="Q140" s="4">
        <f t="shared" ca="1" si="23"/>
        <v>2.14098196358769E-2</v>
      </c>
      <c r="R140" s="4" cm="1">
        <f t="array" aca="1" ref="R140" ca="1">_xlfn._xlws.SORT(SUMPRODUCT($U$2:$W$2,O140:Q140))</f>
        <v>6.4478288461223094E-3</v>
      </c>
      <c r="S140" s="4">
        <f ca="1"/>
        <v>2.8252177465758286E-3</v>
      </c>
    </row>
    <row r="141" spans="1:19" x14ac:dyDescent="0.25">
      <c r="A141" s="4">
        <f>IFERROR(Merged_data[[#This Row],[BTCUSD_Close]]/Merged_data!D140-1,"")</f>
        <v>1.0158663539578949E-2</v>
      </c>
      <c r="B141" s="4">
        <f>IFERROR(Merged_data[[#This Row],[XAUUSD_Close]]/Merged_data!C140-1, "")</f>
        <v>-6.2751858569226604E-3</v>
      </c>
      <c r="C141" s="4">
        <f>IFERROR(Merged_data[[#This Row],[AAPL_Close]]/Merged_data!B140-1,"")</f>
        <v>2.2053999495331933E-2</v>
      </c>
      <c r="D141" s="4">
        <f t="shared" si="16"/>
        <v>7.1537245677042007E-3</v>
      </c>
      <c r="E141">
        <f t="shared" ca="1" si="17"/>
        <v>-0.7060800435731841</v>
      </c>
      <c r="F141">
        <f t="shared" ca="1" si="17"/>
        <v>0.46214036351130477</v>
      </c>
      <c r="G141">
        <f t="shared" ca="1" si="17"/>
        <v>-0.8752071936011111</v>
      </c>
      <c r="H141">
        <f ca="1"/>
        <v>-0.7060800435731841</v>
      </c>
      <c r="I141">
        <f ca="1"/>
        <v>0.42443128433779659</v>
      </c>
      <c r="J141">
        <f ca="1"/>
        <v>-1.0352175760296478</v>
      </c>
      <c r="K141">
        <v>139</v>
      </c>
      <c r="L141">
        <f t="shared" ca="1" si="18"/>
        <v>113285.30502130068</v>
      </c>
      <c r="M141">
        <f t="shared" ca="1" si="19"/>
        <v>3882.8247321416716</v>
      </c>
      <c r="N141">
        <f t="shared" ca="1" si="20"/>
        <v>255.73652870625634</v>
      </c>
      <c r="O141" s="4">
        <f t="shared" ca="1" si="21"/>
        <v>3.4402837012076123E-2</v>
      </c>
      <c r="P141" s="4">
        <f t="shared" ca="1" si="22"/>
        <v>3.570941733530036E-3</v>
      </c>
      <c r="Q141" s="4">
        <f t="shared" ca="1" si="23"/>
        <v>4.4442084541352466E-3</v>
      </c>
      <c r="R141" s="4" cm="1">
        <f t="array" aca="1" ref="R141" ca="1">_xlfn._xlws.SORT(SUMPRODUCT($U$2:$W$2,O141:Q141))</f>
        <v>1.3082490333275425E-2</v>
      </c>
      <c r="S141" s="4">
        <f ca="1"/>
        <v>3.4990693754950036E-3</v>
      </c>
    </row>
    <row r="142" spans="1:19" x14ac:dyDescent="0.25">
      <c r="A142" s="4">
        <f>IFERROR(Merged_data[[#This Row],[BTCUSD_Close]]/Merged_data!D141-1,"")</f>
        <v>-6.0126556131694375E-3</v>
      </c>
      <c r="B142" s="4">
        <f>IFERROR(Merged_data[[#This Row],[XAUUSD_Close]]/Merged_data!C141-1, "")</f>
        <v>6.0298283398818597E-3</v>
      </c>
      <c r="C142" s="4">
        <f>IFERROR(Merged_data[[#This Row],[AAPL_Close]]/Merged_data!B141-1,"")</f>
        <v>-1.8763578905788281E-3</v>
      </c>
      <c r="D142" s="4">
        <f t="shared" si="16"/>
        <v>4.5227284828264279E-5</v>
      </c>
      <c r="E142">
        <f t="shared" ca="1" si="17"/>
        <v>-1.6334152331955571</v>
      </c>
      <c r="F142">
        <f t="shared" ca="1" si="17"/>
        <v>1.0861799926278966</v>
      </c>
      <c r="G142">
        <f t="shared" ca="1" si="17"/>
        <v>0.24142759584716392</v>
      </c>
      <c r="H142">
        <f ca="1"/>
        <v>-1.6334152331955571</v>
      </c>
      <c r="I142">
        <f ca="1"/>
        <v>0.99892186546303841</v>
      </c>
      <c r="J142">
        <f ca="1"/>
        <v>-0.2133389620978334</v>
      </c>
      <c r="K142">
        <v>140</v>
      </c>
      <c r="L142">
        <f t="shared" ca="1" si="18"/>
        <v>110502.91331567535</v>
      </c>
      <c r="M142">
        <f t="shared" ca="1" si="19"/>
        <v>3908.3234981396167</v>
      </c>
      <c r="N142">
        <f t="shared" ca="1" si="20"/>
        <v>260.13260080476016</v>
      </c>
      <c r="O142" s="4">
        <f t="shared" ca="1" si="21"/>
        <v>-2.486757444048612E-2</v>
      </c>
      <c r="P142" s="4">
        <f t="shared" ca="1" si="22"/>
        <v>6.5455966912928891E-3</v>
      </c>
      <c r="Q142" s="4">
        <f t="shared" ca="1" si="23"/>
        <v>1.7043774339279782E-2</v>
      </c>
      <c r="R142" s="4" cm="1">
        <f t="array" aca="1" ref="R142" ca="1">_xlfn._xlws.SORT(SUMPRODUCT($U$2:$W$2,O142:Q142))</f>
        <v>2.7109864615525517E-4</v>
      </c>
      <c r="S142" s="4">
        <f ca="1"/>
        <v>3.7480912007404575E-3</v>
      </c>
    </row>
    <row r="143" spans="1:19" x14ac:dyDescent="0.25">
      <c r="A143" s="4">
        <f>IFERROR(Merged_data[[#This Row],[BTCUSD_Close]]/Merged_data!D142-1,"")</f>
        <v>3.549379600745306E-3</v>
      </c>
      <c r="B143" s="4">
        <f>IFERROR(Merged_data[[#This Row],[XAUUSD_Close]]/Merged_data!C142-1, "")</f>
        <v>3.498072020222498E-2</v>
      </c>
      <c r="C143" s="4">
        <f>IFERROR(Merged_data[[#This Row],[AAPL_Close]]/Merged_data!B142-1,"")</f>
        <v>-3.893341248639548E-2</v>
      </c>
      <c r="D143" s="4">
        <f t="shared" si="16"/>
        <v>3.3770782151949404E-3</v>
      </c>
      <c r="E143">
        <f t="shared" ca="1" si="17"/>
        <v>1.0639899054950868</v>
      </c>
      <c r="F143">
        <f t="shared" ca="1" si="17"/>
        <v>1.3207318420422673</v>
      </c>
      <c r="G143">
        <f t="shared" ca="1" si="17"/>
        <v>-0.7207294498027752</v>
      </c>
      <c r="H143">
        <f ca="1"/>
        <v>1.0639899054950868</v>
      </c>
      <c r="I143">
        <f ca="1"/>
        <v>1.3747733952488173</v>
      </c>
      <c r="J143">
        <f ca="1"/>
        <v>-0.4105508373299398</v>
      </c>
      <c r="K143">
        <v>141</v>
      </c>
      <c r="L143">
        <f t="shared" ca="1" si="18"/>
        <v>118866.15923099607</v>
      </c>
      <c r="M143">
        <f t="shared" ca="1" si="19"/>
        <v>3925.3139015196384</v>
      </c>
      <c r="N143">
        <f t="shared" ca="1" si="20"/>
        <v>259.12224668150247</v>
      </c>
      <c r="O143" s="4">
        <f t="shared" ca="1" si="21"/>
        <v>7.2956262345381898E-2</v>
      </c>
      <c r="P143" s="4">
        <f t="shared" ca="1" si="22"/>
        <v>4.337813752419489E-3</v>
      </c>
      <c r="Q143" s="4">
        <f t="shared" ca="1" si="23"/>
        <v>-3.891558849127146E-3</v>
      </c>
      <c r="R143" s="4" cm="1">
        <f t="array" aca="1" ref="R143" ca="1">_xlfn._xlws.SORT(SUMPRODUCT($U$2:$W$2,O143:Q143))</f>
        <v>2.2454536549844219E-2</v>
      </c>
      <c r="S143" s="4">
        <f ca="1"/>
        <v>3.9272542482722611E-3</v>
      </c>
    </row>
    <row r="144" spans="1:19" x14ac:dyDescent="0.25">
      <c r="A144" s="4">
        <f>IFERROR(Merged_data[[#This Row],[BTCUSD_Close]]/Merged_data!D143-1,"")</f>
        <v>6.6180890489737632E-3</v>
      </c>
      <c r="B144" s="4">
        <f>IFERROR(Merged_data[[#This Row],[XAUUSD_Close]]/Merged_data!C143-1, "")</f>
        <v>-4.6933119556812342E-3</v>
      </c>
      <c r="C144" s="4">
        <f>IFERROR(Merged_data[[#This Row],[AAPL_Close]]/Merged_data!B143-1,"")</f>
        <v>1.3949657692901463E-2</v>
      </c>
      <c r="D144" s="4">
        <f t="shared" si="16"/>
        <v>4.292999240290073E-3</v>
      </c>
      <c r="E144">
        <f t="shared" ca="1" si="17"/>
        <v>0.36413136967997828</v>
      </c>
      <c r="F144">
        <f t="shared" ca="1" si="17"/>
        <v>0.55624422981439214</v>
      </c>
      <c r="G144">
        <f t="shared" ca="1" si="17"/>
        <v>-0.59924181307436486</v>
      </c>
      <c r="H144">
        <f ca="1"/>
        <v>0.36413136967997828</v>
      </c>
      <c r="I144">
        <f ca="1"/>
        <v>0.5745951930133899</v>
      </c>
      <c r="J144">
        <f ca="1"/>
        <v>-0.48029774385810642</v>
      </c>
      <c r="K144">
        <v>142</v>
      </c>
      <c r="L144">
        <f t="shared" ca="1" si="18"/>
        <v>116660.69422852044</v>
      </c>
      <c r="M144">
        <f t="shared" ca="1" si="19"/>
        <v>3891.1825145735943</v>
      </c>
      <c r="N144">
        <f t="shared" ca="1" si="20"/>
        <v>258.7925871169416</v>
      </c>
      <c r="O144" s="4">
        <f t="shared" ca="1" si="21"/>
        <v>-1.8728475625373539E-2</v>
      </c>
      <c r="P144" s="4">
        <f t="shared" ca="1" si="22"/>
        <v>-8.7332231884839299E-3</v>
      </c>
      <c r="Q144" s="4">
        <f t="shared" ca="1" si="23"/>
        <v>-1.2730263262147614E-3</v>
      </c>
      <c r="R144" s="4" cm="1">
        <f t="array" aca="1" ref="R144" ca="1">_xlfn._xlws.SORT(SUMPRODUCT($U$2:$W$2,O144:Q144))</f>
        <v>-9.493739860870062E-3</v>
      </c>
      <c r="S144" s="4">
        <f ca="1"/>
        <v>4.4471059983149574E-3</v>
      </c>
    </row>
    <row r="145" spans="1:19" x14ac:dyDescent="0.25">
      <c r="A145" s="4">
        <f>IFERROR(Merged_data[[#This Row],[BTCUSD_Close]]/Merged_data!D144-1,"")</f>
        <v>2.6029121865379201E-2</v>
      </c>
      <c r="B145" s="4">
        <f>IFERROR(Merged_data[[#This Row],[XAUUSD_Close]]/Merged_data!C144-1, "")</f>
        <v>2.9164218533283881E-2</v>
      </c>
      <c r="C145" s="4">
        <f>IFERROR(Merged_data[[#This Row],[AAPL_Close]]/Merged_data!B144-1,"")</f>
        <v>-1.9392831759569518E-2</v>
      </c>
      <c r="D145" s="4">
        <f t="shared" si="16"/>
        <v>1.3656574445056458E-2</v>
      </c>
      <c r="E145">
        <f t="shared" ca="1" si="17"/>
        <v>-0.86307690818791616</v>
      </c>
      <c r="F145">
        <f t="shared" ca="1" si="17"/>
        <v>0.37841113034608881</v>
      </c>
      <c r="G145">
        <f t="shared" ca="1" si="17"/>
        <v>0.48540258981518147</v>
      </c>
      <c r="H145">
        <f ca="1"/>
        <v>-0.86307690818791616</v>
      </c>
      <c r="I145">
        <f ca="1"/>
        <v>0.33257465193867508</v>
      </c>
      <c r="J145">
        <f ca="1"/>
        <v>0.23244083439938637</v>
      </c>
      <c r="K145">
        <v>143</v>
      </c>
      <c r="L145">
        <f t="shared" ca="1" si="18"/>
        <v>112878.17920286822</v>
      </c>
      <c r="M145">
        <f t="shared" ca="1" si="19"/>
        <v>3881.3519969157392</v>
      </c>
      <c r="N145">
        <f t="shared" ca="1" si="20"/>
        <v>262.65164557874846</v>
      </c>
      <c r="O145" s="4">
        <f t="shared" ca="1" si="21"/>
        <v>-3.2960495142106805E-2</v>
      </c>
      <c r="P145" s="4">
        <f t="shared" ca="1" si="22"/>
        <v>-2.5295540045926134E-3</v>
      </c>
      <c r="Q145" s="4">
        <f t="shared" ca="1" si="23"/>
        <v>1.4801693743560398E-2</v>
      </c>
      <c r="R145" s="4" cm="1">
        <f t="array" aca="1" ref="R145" ca="1">_xlfn._xlws.SORT(SUMPRODUCT($U$2:$W$2,O145:Q145))</f>
        <v>-6.459462021400967E-3</v>
      </c>
      <c r="S145" s="4">
        <f ca="1"/>
        <v>4.6083556532943125E-3</v>
      </c>
    </row>
    <row r="146" spans="1:19" x14ac:dyDescent="0.25">
      <c r="A146" s="4">
        <f>IFERROR(Merged_data[[#This Row],[BTCUSD_Close]]/Merged_data!D145-1,"")</f>
        <v>6.5599351086792268E-2</v>
      </c>
      <c r="B146" s="4">
        <f>IFERROR(Merged_data[[#This Row],[XAUUSD_Close]]/Merged_data!C145-1, "")</f>
        <v>-1.2628471223468107E-2</v>
      </c>
      <c r="C146" s="4">
        <f>IFERROR(Merged_data[[#This Row],[AAPL_Close]]/Merged_data!B145-1,"")</f>
        <v>3.406502381445442E-2</v>
      </c>
      <c r="D146" s="4">
        <f t="shared" si="16"/>
        <v>2.4847923980986765E-2</v>
      </c>
      <c r="E146">
        <f t="shared" ca="1" si="17"/>
        <v>-0.7915704470980045</v>
      </c>
      <c r="F146">
        <f t="shared" ca="1" si="17"/>
        <v>0.76580327677204785</v>
      </c>
      <c r="G146">
        <f t="shared" ca="1" si="17"/>
        <v>1.8707955134343492</v>
      </c>
      <c r="H146">
        <f ca="1"/>
        <v>-0.7915704470980045</v>
      </c>
      <c r="I146">
        <f ca="1"/>
        <v>0.72318682295188119</v>
      </c>
      <c r="J146">
        <f ca="1"/>
        <v>1.5841432158323636</v>
      </c>
      <c r="K146">
        <v>144</v>
      </c>
      <c r="L146">
        <f t="shared" ca="1" si="18"/>
        <v>113114.22631812608</v>
      </c>
      <c r="M146">
        <f t="shared" ca="1" si="19"/>
        <v>3898.8647356481033</v>
      </c>
      <c r="N146">
        <f t="shared" ca="1" si="20"/>
        <v>270.09037856985248</v>
      </c>
      <c r="O146" s="4">
        <f t="shared" ca="1" si="21"/>
        <v>2.0889834820177178E-3</v>
      </c>
      <c r="P146" s="4">
        <f t="shared" ca="1" si="22"/>
        <v>4.5018715831884474E-3</v>
      </c>
      <c r="Q146" s="4">
        <f t="shared" ca="1" si="23"/>
        <v>2.7928025759263144E-2</v>
      </c>
      <c r="R146" s="4" cm="1">
        <f t="array" aca="1" ref="R146" ca="1">_xlfn._xlws.SORT(SUMPRODUCT($U$2:$W$2,O146:Q146))</f>
        <v>1.0805851405659636E-2</v>
      </c>
      <c r="S146" s="4">
        <f ca="1"/>
        <v>4.6395124064511125E-3</v>
      </c>
    </row>
    <row r="147" spans="1:19" x14ac:dyDescent="0.25">
      <c r="A147" s="4">
        <f>IFERROR(Merged_data[[#This Row],[BTCUSD_Close]]/Merged_data!D146-1,"")</f>
        <v>5.4144599194496656E-3</v>
      </c>
      <c r="B147" s="4">
        <f>IFERROR(Merged_data[[#This Row],[XAUUSD_Close]]/Merged_data!C146-1, "")</f>
        <v>-2.7455074589785688E-2</v>
      </c>
      <c r="C147" s="4">
        <f>IFERROR(Merged_data[[#This Row],[AAPL_Close]]/Merged_data!B146-1,"")</f>
        <v>2.4331631120456443E-2</v>
      </c>
      <c r="D147" s="4">
        <f t="shared" si="16"/>
        <v>-2.0582025239424444E-3</v>
      </c>
      <c r="E147">
        <f t="shared" ca="1" si="17"/>
        <v>0.61698600402266424</v>
      </c>
      <c r="F147">
        <f t="shared" ca="1" si="17"/>
        <v>0.62441581166054727</v>
      </c>
      <c r="G147">
        <f t="shared" ca="1" si="17"/>
        <v>0.69916412351277824</v>
      </c>
      <c r="H147">
        <f ca="1"/>
        <v>0.61698600402266424</v>
      </c>
      <c r="I147">
        <f ca="1"/>
        <v>0.65594849974646963</v>
      </c>
      <c r="J147">
        <f ca="1"/>
        <v>0.83784574532314915</v>
      </c>
      <c r="K147">
        <v>145</v>
      </c>
      <c r="L147">
        <f t="shared" ca="1" si="18"/>
        <v>117515.61371661451</v>
      </c>
      <c r="M147">
        <f t="shared" ca="1" si="19"/>
        <v>3896.577050495911</v>
      </c>
      <c r="N147">
        <f t="shared" ca="1" si="20"/>
        <v>266.02362735003049</v>
      </c>
      <c r="O147" s="4">
        <f t="shared" ca="1" si="21"/>
        <v>3.8173046932760954E-2</v>
      </c>
      <c r="P147" s="4">
        <f t="shared" ca="1" si="22"/>
        <v>-5.8692894658811466E-4</v>
      </c>
      <c r="Q147" s="4">
        <f t="shared" ca="1" si="23"/>
        <v>-1.5171508969662599E-2</v>
      </c>
      <c r="R147" s="4" cm="1">
        <f t="array" aca="1" ref="R147" ca="1">_xlfn._xlws.SORT(SUMPRODUCT($U$2:$W$2,O147:Q147))</f>
        <v>6.6656898102942603E-3</v>
      </c>
      <c r="S147" s="4">
        <f ca="1"/>
        <v>4.7730882730575063E-3</v>
      </c>
    </row>
    <row r="148" spans="1:19" x14ac:dyDescent="0.25">
      <c r="A148" s="4">
        <f>IFERROR(Merged_data[[#This Row],[BTCUSD_Close]]/Merged_data!D147-1,"")</f>
        <v>-1.4094176474488407E-3</v>
      </c>
      <c r="B148" s="4">
        <f>IFERROR(Merged_data[[#This Row],[XAUUSD_Close]]/Merged_data!C147-1, "")</f>
        <v>1.8631037639166292E-2</v>
      </c>
      <c r="C148" s="4">
        <f>IFERROR(Merged_data[[#This Row],[AAPL_Close]]/Merged_data!B147-1,"")</f>
        <v>1.842619745845564E-2</v>
      </c>
      <c r="D148" s="4">
        <f t="shared" si="16"/>
        <v>1.2557448998968556E-2</v>
      </c>
      <c r="E148">
        <f t="shared" ca="1" si="17"/>
        <v>-1.3616708713437689</v>
      </c>
      <c r="F148">
        <f t="shared" ca="1" si="17"/>
        <v>-2.6328774736565023E-2</v>
      </c>
      <c r="G148">
        <f t="shared" ca="1" si="17"/>
        <v>1.0167077651739593</v>
      </c>
      <c r="H148">
        <f ca="1"/>
        <v>-1.3616708713437689</v>
      </c>
      <c r="I148">
        <f ca="1"/>
        <v>-9.7784935778603449E-2</v>
      </c>
      <c r="J148">
        <f ca="1"/>
        <v>0.6104251875795339</v>
      </c>
      <c r="K148">
        <v>146</v>
      </c>
      <c r="L148">
        <f t="shared" ca="1" si="18"/>
        <v>111422.66394986067</v>
      </c>
      <c r="M148">
        <f t="shared" ca="1" si="19"/>
        <v>3864.690022707111</v>
      </c>
      <c r="N148">
        <f t="shared" ca="1" si="20"/>
        <v>264.82599534736727</v>
      </c>
      <c r="O148" s="4">
        <f t="shared" ca="1" si="21"/>
        <v>-5.3240454062330633E-2</v>
      </c>
      <c r="P148" s="4">
        <f t="shared" ca="1" si="22"/>
        <v>-8.21701067713939E-3</v>
      </c>
      <c r="Q148" s="4">
        <f t="shared" ca="1" si="23"/>
        <v>-4.512140475868098E-3</v>
      </c>
      <c r="R148" s="4" cm="1">
        <f t="array" aca="1" ref="R148" ca="1">_xlfn._xlws.SORT(SUMPRODUCT($U$2:$W$2,O148:Q148))</f>
        <v>-2.0612582632315374E-2</v>
      </c>
      <c r="S148" s="4">
        <f ca="1"/>
        <v>4.9057518574455753E-3</v>
      </c>
    </row>
    <row r="149" spans="1:19" x14ac:dyDescent="0.25">
      <c r="A149" s="4">
        <f>IFERROR(Merged_data[[#This Row],[BTCUSD_Close]]/Merged_data!D148-1,"")</f>
        <v>2.0896960870403269E-2</v>
      </c>
      <c r="B149" s="4">
        <f>IFERROR(Merged_data[[#This Row],[XAUUSD_Close]]/Merged_data!C148-1, "")</f>
        <v>-1.331802800039994E-2</v>
      </c>
      <c r="C149" s="4">
        <f>IFERROR(Merged_data[[#This Row],[AAPL_Close]]/Merged_data!B148-1,"")</f>
        <v>4.367231367279345E-3</v>
      </c>
      <c r="D149" s="4">
        <f t="shared" si="16"/>
        <v>2.2520464711448078E-3</v>
      </c>
      <c r="E149">
        <f t="shared" ca="1" si="17"/>
        <v>0.80166046999803098</v>
      </c>
      <c r="F149">
        <f t="shared" ca="1" si="17"/>
        <v>1.4654330350145242</v>
      </c>
      <c r="G149">
        <f t="shared" ca="1" si="17"/>
        <v>0.17752039119408619</v>
      </c>
      <c r="H149">
        <f ca="1"/>
        <v>0.80166046999803098</v>
      </c>
      <c r="I149">
        <f ca="1"/>
        <v>1.5055017963942559</v>
      </c>
      <c r="J149">
        <f ca="1"/>
        <v>0.38270016397590517</v>
      </c>
      <c r="K149">
        <v>147</v>
      </c>
      <c r="L149">
        <f t="shared" ca="1" si="18"/>
        <v>118140.37412031877</v>
      </c>
      <c r="M149">
        <f t="shared" ca="1" si="19"/>
        <v>3934.80638316051</v>
      </c>
      <c r="N149">
        <f t="shared" ca="1" si="20"/>
        <v>263.63210611328287</v>
      </c>
      <c r="O149" s="4">
        <f t="shared" ca="1" si="21"/>
        <v>5.8542775239733842E-2</v>
      </c>
      <c r="P149" s="4">
        <f t="shared" ca="1" si="22"/>
        <v>1.7980199175271921E-2</v>
      </c>
      <c r="Q149" s="4">
        <f t="shared" ca="1" si="23"/>
        <v>-4.5183951650164637E-3</v>
      </c>
      <c r="R149" s="4" cm="1">
        <f t="array" aca="1" ref="R149" ca="1">_xlfn._xlws.SORT(SUMPRODUCT($U$2:$W$2,O149:Q149))</f>
        <v>2.339939369252398E-2</v>
      </c>
      <c r="S149" s="4">
        <f ca="1"/>
        <v>4.9474135318841169E-3</v>
      </c>
    </row>
    <row r="150" spans="1:19" x14ac:dyDescent="0.25">
      <c r="A150" s="4">
        <f>IFERROR(Merged_data[[#This Row],[BTCUSD_Close]]/Merged_data!D149-1,"")</f>
        <v>-8.3108333490674591E-3</v>
      </c>
      <c r="B150" s="4">
        <f>IFERROR(Merged_data[[#This Row],[XAUUSD_Close]]/Merged_data!C149-1, "")</f>
        <v>1.1770098805289564E-2</v>
      </c>
      <c r="C150" s="4">
        <f>IFERROR(Merged_data[[#This Row],[AAPL_Close]]/Merged_data!B149-1,"")</f>
        <v>4.1093272171253137E-3</v>
      </c>
      <c r="D150" s="4">
        <f t="shared" si="16"/>
        <v>3.447587682533183E-3</v>
      </c>
      <c r="E150">
        <f t="shared" ca="1" si="17"/>
        <v>0.86954853068776383</v>
      </c>
      <c r="F150">
        <f t="shared" ca="1" si="17"/>
        <v>-0.54920326780259054</v>
      </c>
      <c r="G150">
        <f t="shared" ca="1" si="17"/>
        <v>-1.4807043845967842</v>
      </c>
      <c r="H150">
        <f ca="1"/>
        <v>0.86954853068776383</v>
      </c>
      <c r="I150">
        <f ca="1"/>
        <v>-0.50279143993949638</v>
      </c>
      <c r="J150">
        <f ca="1"/>
        <v>-1.1882620882935202</v>
      </c>
      <c r="K150">
        <v>148</v>
      </c>
      <c r="L150">
        <f t="shared" ca="1" si="18"/>
        <v>118375.86507202467</v>
      </c>
      <c r="M150">
        <f t="shared" ca="1" si="19"/>
        <v>3848.5667381469366</v>
      </c>
      <c r="N150">
        <f t="shared" ca="1" si="20"/>
        <v>255.30064966948652</v>
      </c>
      <c r="O150" s="4">
        <f t="shared" ca="1" si="21"/>
        <v>1.9913307460663887E-3</v>
      </c>
      <c r="P150" s="4">
        <f t="shared" ca="1" si="22"/>
        <v>-2.2160873705805717E-2</v>
      </c>
      <c r="Q150" s="4">
        <f t="shared" ca="1" si="23"/>
        <v>-3.2112724846438748E-2</v>
      </c>
      <c r="R150" s="4" cm="1">
        <f t="array" aca="1" ref="R150" ca="1">_xlfn._xlws.SORT(SUMPRODUCT($U$2:$W$2,O150:Q150))</f>
        <v>-1.7900767712433995E-2</v>
      </c>
      <c r="S150" s="4">
        <f ca="1"/>
        <v>5.014167344705331E-3</v>
      </c>
    </row>
    <row r="151" spans="1:19" x14ac:dyDescent="0.25">
      <c r="A151" s="4">
        <f>IFERROR(Merged_data[[#This Row],[BTCUSD_Close]]/Merged_data!D150-1,"")</f>
        <v>1.9610518599846305E-3</v>
      </c>
      <c r="B151" s="4">
        <f>IFERROR(Merged_data[[#This Row],[XAUUSD_Close]]/Merged_data!C150-1, "")</f>
        <v>-7.9667811542563083E-3</v>
      </c>
      <c r="C151" s="4">
        <f>IFERROR(Merged_data[[#This Row],[AAPL_Close]]/Merged_data!B150-1,"")</f>
        <v>5.0918435328828338E-3</v>
      </c>
      <c r="D151" s="4">
        <f t="shared" si="16"/>
        <v>-1.0708438438422844E-3</v>
      </c>
      <c r="E151">
        <f t="shared" ca="1" si="17"/>
        <v>-2.6521164725715401E-2</v>
      </c>
      <c r="F151">
        <f t="shared" ca="1" si="17"/>
        <v>-0.289332972574457</v>
      </c>
      <c r="G151">
        <f t="shared" ca="1" si="17"/>
        <v>1.3663997529486442</v>
      </c>
      <c r="H151">
        <f ca="1"/>
        <v>-2.6521164725715401E-2</v>
      </c>
      <c r="I151">
        <f ca="1"/>
        <v>-0.29032636107548132</v>
      </c>
      <c r="J151">
        <f ca="1"/>
        <v>1.3092536738689378</v>
      </c>
      <c r="K151">
        <v>149</v>
      </c>
      <c r="L151">
        <f t="shared" ca="1" si="18"/>
        <v>115565.91645850132</v>
      </c>
      <c r="M151">
        <f t="shared" ca="1" si="19"/>
        <v>3858.2844846415219</v>
      </c>
      <c r="N151">
        <f t="shared" ca="1" si="20"/>
        <v>268.78411632206075</v>
      </c>
      <c r="O151" s="4">
        <f t="shared" ca="1" si="21"/>
        <v>-2.4023786934211377E-2</v>
      </c>
      <c r="P151" s="4">
        <f t="shared" ca="1" si="22"/>
        <v>2.5218474741084884E-3</v>
      </c>
      <c r="Q151" s="4">
        <f t="shared" ca="1" si="23"/>
        <v>5.1466646865409575E-2</v>
      </c>
      <c r="R151" s="4" cm="1">
        <f t="array" aca="1" ref="R151" ca="1">_xlfn._xlws.SORT(SUMPRODUCT($U$2:$W$2,O151:Q151))</f>
        <v>9.2415969690028549E-3</v>
      </c>
      <c r="S151" s="4">
        <f ca="1"/>
        <v>5.1657566005473632E-3</v>
      </c>
    </row>
    <row r="152" spans="1:19" x14ac:dyDescent="0.25">
      <c r="A152" s="4">
        <f>IFERROR(Merged_data[[#This Row],[BTCUSD_Close]]/Merged_data!D151-1,"")</f>
        <v>-3.4457094899525975E-3</v>
      </c>
      <c r="B152" s="4">
        <f>IFERROR(Merged_data[[#This Row],[XAUUSD_Close]]/Merged_data!C151-1, "")</f>
        <v>-8.6954686795819303E-3</v>
      </c>
      <c r="C152" s="4">
        <f>IFERROR(Merged_data[[#This Row],[AAPL_Close]]/Merged_data!B151-1,"")</f>
        <v>6.1076653567539996E-3</v>
      </c>
      <c r="D152" s="4">
        <f t="shared" si="16"/>
        <v>-2.6796007117923515E-3</v>
      </c>
      <c r="E152">
        <f t="shared" ca="1" si="17"/>
        <v>4.8214881505771773E-2</v>
      </c>
      <c r="F152">
        <f t="shared" ca="1" si="17"/>
        <v>1.9307206553100673</v>
      </c>
      <c r="G152">
        <f t="shared" ca="1" si="17"/>
        <v>0.39417504343785353</v>
      </c>
      <c r="H152">
        <f ca="1"/>
        <v>4.8214881505771773E-2</v>
      </c>
      <c r="I152">
        <f ca="1"/>
        <v>1.9305891401392461</v>
      </c>
      <c r="J152">
        <f ca="1"/>
        <v>0.38578091991781382</v>
      </c>
      <c r="K152">
        <v>150</v>
      </c>
      <c r="L152">
        <f t="shared" ca="1" si="18"/>
        <v>115817.67824741057</v>
      </c>
      <c r="M152">
        <f t="shared" ca="1" si="19"/>
        <v>3955.3437526070684</v>
      </c>
      <c r="N152">
        <f t="shared" ca="1" si="20"/>
        <v>263.77521119191505</v>
      </c>
      <c r="O152" s="4">
        <f t="shared" ca="1" si="21"/>
        <v>2.1761429420507701E-3</v>
      </c>
      <c r="P152" s="4">
        <f t="shared" ca="1" si="22"/>
        <v>2.4844862742949132E-2</v>
      </c>
      <c r="Q152" s="4">
        <f t="shared" ca="1" si="23"/>
        <v>-1.8811248159702559E-2</v>
      </c>
      <c r="R152" s="4" cm="1">
        <f t="array" aca="1" ref="R152" ca="1">_xlfn._xlws.SORT(SUMPRODUCT($U$2:$W$2,O152:Q152))</f>
        <v>4.9474135318841169E-3</v>
      </c>
      <c r="S152" s="4">
        <f ca="1"/>
        <v>5.5648155353203036E-3</v>
      </c>
    </row>
    <row r="153" spans="1:19" x14ac:dyDescent="0.25">
      <c r="A153" s="4">
        <f>IFERROR(Merged_data[[#This Row],[BTCUSD_Close]]/Merged_data!D152-1,"")</f>
        <v>2.1770104057093009E-2</v>
      </c>
      <c r="B153" s="4">
        <f>IFERROR(Merged_data[[#This Row],[XAUUSD_Close]]/Merged_data!C152-1, "")</f>
        <v>-1.5037708307991782E-2</v>
      </c>
      <c r="C153" s="4">
        <f>IFERROR(Merged_data[[#This Row],[AAPL_Close]]/Merged_data!B152-1,"")</f>
        <v>3.8588235294116924E-3</v>
      </c>
      <c r="D153" s="4">
        <f t="shared" si="16"/>
        <v>1.6735949527546972E-3</v>
      </c>
      <c r="E153">
        <f t="shared" ca="1" si="17"/>
        <v>2.1544056584976712</v>
      </c>
      <c r="F153">
        <f t="shared" ca="1" si="17"/>
        <v>-1.4604462088986241</v>
      </c>
      <c r="G153">
        <f t="shared" ca="1" si="17"/>
        <v>0.62033265661222337</v>
      </c>
      <c r="H153">
        <f ca="1"/>
        <v>2.1544056584976712</v>
      </c>
      <c r="I153">
        <f ca="1"/>
        <v>-1.3453180550440167</v>
      </c>
      <c r="J153">
        <f ca="1"/>
        <v>1.1852231093086576</v>
      </c>
      <c r="K153">
        <v>151</v>
      </c>
      <c r="L153">
        <f t="shared" ca="1" si="18"/>
        <v>122611.14091039592</v>
      </c>
      <c r="M153">
        <f t="shared" ca="1" si="19"/>
        <v>3814.530863518884</v>
      </c>
      <c r="N153">
        <f t="shared" ca="1" si="20"/>
        <v>268.18582767788996</v>
      </c>
      <c r="O153" s="4">
        <f t="shared" ca="1" si="21"/>
        <v>5.7000676017575455E-2</v>
      </c>
      <c r="P153" s="4">
        <f t="shared" ca="1" si="22"/>
        <v>-3.6249827778803874E-2</v>
      </c>
      <c r="Q153" s="4">
        <f t="shared" ca="1" si="23"/>
        <v>1.6582859407469164E-2</v>
      </c>
      <c r="R153" s="4" cm="1">
        <f t="array" aca="1" ref="R153" ca="1">_xlfn._xlws.SORT(SUMPRODUCT($U$2:$W$2,O153:Q153))</f>
        <v>7.5751295159918351E-3</v>
      </c>
      <c r="S153" s="4">
        <f ca="1"/>
        <v>5.6410496085724481E-3</v>
      </c>
    </row>
    <row r="154" spans="1:19" x14ac:dyDescent="0.25">
      <c r="A154" s="4">
        <f>IFERROR(Merged_data[[#This Row],[BTCUSD_Close]]/Merged_data!D153-1,"")</f>
        <v>4.9826240575936431E-3</v>
      </c>
      <c r="B154" s="4">
        <f>IFERROR(Merged_data[[#This Row],[XAUUSD_Close]]/Merged_data!C153-1, "")</f>
        <v>-1.6301579215485251E-3</v>
      </c>
      <c r="C154" s="4">
        <f>IFERROR(Merged_data[[#This Row],[AAPL_Close]]/Merged_data!B153-1,"")</f>
        <v>-3.7361710106881718E-2</v>
      </c>
      <c r="D154" s="4">
        <f t="shared" si="16"/>
        <v>-1.0365788983405833E-2</v>
      </c>
      <c r="E154">
        <f t="shared" ca="1" si="17"/>
        <v>-0.53063722931664281</v>
      </c>
      <c r="F154">
        <f t="shared" ca="1" si="17"/>
        <v>-0.55975649698342678</v>
      </c>
      <c r="G154">
        <f t="shared" ca="1" si="17"/>
        <v>9.7468251956045748E-2</v>
      </c>
      <c r="H154">
        <f ca="1"/>
        <v>-0.53063722931664281</v>
      </c>
      <c r="I154">
        <f ca="1"/>
        <v>-0.58684475486947507</v>
      </c>
      <c r="J154">
        <f ca="1"/>
        <v>-4.7796161692395422E-2</v>
      </c>
      <c r="K154">
        <v>152</v>
      </c>
      <c r="L154">
        <f t="shared" ca="1" si="18"/>
        <v>114058.74461562667</v>
      </c>
      <c r="M154">
        <f t="shared" ca="1" si="19"/>
        <v>3847.4406721425862</v>
      </c>
      <c r="N154">
        <f t="shared" ca="1" si="20"/>
        <v>261.51975276992709</v>
      </c>
      <c r="O154" s="4">
        <f t="shared" ca="1" si="21"/>
        <v>-7.2304272082553453E-2</v>
      </c>
      <c r="P154" s="4">
        <f t="shared" ca="1" si="22"/>
        <v>8.5904811459130495E-3</v>
      </c>
      <c r="Q154" s="4">
        <f t="shared" ca="1" si="23"/>
        <v>-2.5170310029731465E-2</v>
      </c>
      <c r="R154" s="4" cm="1">
        <f t="array" aca="1" ref="R154" ca="1">_xlfn._xlws.SORT(SUMPRODUCT($U$2:$W$2,O154:Q154))</f>
        <v>-2.5806182175320252E-2</v>
      </c>
      <c r="S154" s="4">
        <f ca="1"/>
        <v>5.695916007301384E-3</v>
      </c>
    </row>
    <row r="155" spans="1:19" x14ac:dyDescent="0.25">
      <c r="A155" s="4">
        <f>IFERROR(Merged_data[[#This Row],[BTCUSD_Close]]/Merged_data!D154-1,"")</f>
        <v>-2.3438193113380246E-2</v>
      </c>
      <c r="B155" s="4">
        <f>IFERROR(Merged_data[[#This Row],[XAUUSD_Close]]/Merged_data!C154-1, "")</f>
        <v>3.1000380372765202E-2</v>
      </c>
      <c r="C155" s="4">
        <f>IFERROR(Merged_data[[#This Row],[AAPL_Close]]/Merged_data!B154-1,"")</f>
        <v>-3.1458485512539602E-2</v>
      </c>
      <c r="D155" s="4">
        <f t="shared" si="16"/>
        <v>-4.0688514386698722E-3</v>
      </c>
      <c r="E155">
        <f t="shared" ca="1" si="17"/>
        <v>-0.55459903288214718</v>
      </c>
      <c r="F155">
        <f t="shared" ca="1" si="17"/>
        <v>-1.2712843857077247</v>
      </c>
      <c r="G155">
        <f t="shared" ca="1" si="17"/>
        <v>0.37267125313979393</v>
      </c>
      <c r="H155">
        <f ca="1"/>
        <v>-0.55459903288214718</v>
      </c>
      <c r="I155">
        <f ca="1"/>
        <v>-1.2986493403496244</v>
      </c>
      <c r="J155">
        <f ca="1"/>
        <v>0.21313729541193124</v>
      </c>
      <c r="K155">
        <v>153</v>
      </c>
      <c r="L155">
        <f t="shared" ca="1" si="18"/>
        <v>114003.15489498788</v>
      </c>
      <c r="M155">
        <f t="shared" ca="1" si="19"/>
        <v>3817.7344708909209</v>
      </c>
      <c r="N155">
        <f t="shared" ca="1" si="20"/>
        <v>262.96738378826171</v>
      </c>
      <c r="O155" s="4">
        <f t="shared" ca="1" si="21"/>
        <v>-4.874967880123654E-4</v>
      </c>
      <c r="P155" s="4">
        <f t="shared" ca="1" si="22"/>
        <v>-7.7509905307905566E-3</v>
      </c>
      <c r="Q155" s="4">
        <f t="shared" ca="1" si="23"/>
        <v>5.5201914156067589E-3</v>
      </c>
      <c r="R155" s="4" cm="1">
        <f t="array" aca="1" ref="R155" ca="1">_xlfn._xlws.SORT(SUMPRODUCT($U$2:$W$2,O155:Q155))</f>
        <v>-1.5905878240379048E-3</v>
      </c>
      <c r="S155" s="4">
        <f ca="1"/>
        <v>5.8899298638511004E-3</v>
      </c>
    </row>
    <row r="156" spans="1:19" x14ac:dyDescent="0.25">
      <c r="A156" s="4">
        <f>IFERROR(Merged_data[[#This Row],[BTCUSD_Close]]/Merged_data!D155-1,"")</f>
        <v>1.700755727109815E-4</v>
      </c>
      <c r="B156" s="4">
        <f>IFERROR(Merged_data[[#This Row],[XAUUSD_Close]]/Merged_data!C155-1, "")</f>
        <v>2.9349878446211175E-2</v>
      </c>
      <c r="C156" s="4">
        <f>IFERROR(Merged_data[[#This Row],[AAPL_Close]]/Merged_data!B155-1,"")</f>
        <v>-1.9106038513750923E-3</v>
      </c>
      <c r="D156" s="4">
        <f t="shared" si="16"/>
        <v>1.1217792894885238E-2</v>
      </c>
      <c r="E156">
        <f t="shared" ca="1" si="17"/>
        <v>8.9321921523368472E-2</v>
      </c>
      <c r="F156">
        <f t="shared" ca="1" si="17"/>
        <v>0.29241945071497355</v>
      </c>
      <c r="G156">
        <f t="shared" ca="1" si="17"/>
        <v>-0.43324196382529806</v>
      </c>
      <c r="H156">
        <f ca="1"/>
        <v>8.9321921523368472E-2</v>
      </c>
      <c r="I156">
        <f ca="1"/>
        <v>0.29670584117327831</v>
      </c>
      <c r="J156">
        <f ca="1"/>
        <v>-0.39392920201189419</v>
      </c>
      <c r="K156">
        <v>154</v>
      </c>
      <c r="L156">
        <f t="shared" ca="1" si="18"/>
        <v>116020.08525746485</v>
      </c>
      <c r="M156">
        <f t="shared" ca="1" si="19"/>
        <v>3886.656279832499</v>
      </c>
      <c r="N156">
        <f t="shared" ca="1" si="20"/>
        <v>259.74976957344074</v>
      </c>
      <c r="O156" s="4">
        <f t="shared" ca="1" si="21"/>
        <v>1.7537202360094466E-2</v>
      </c>
      <c r="P156" s="4">
        <f t="shared" ca="1" si="22"/>
        <v>1.7892043588111757E-2</v>
      </c>
      <c r="Q156" s="4">
        <f t="shared" ca="1" si="23"/>
        <v>-1.2311265602972092E-2</v>
      </c>
      <c r="R156" s="4" cm="1">
        <f t="array" aca="1" ref="R156" ca="1">_xlfn._xlws.SORT(SUMPRODUCT($U$2:$W$2,O156:Q156))</f>
        <v>8.7245984623814145E-3</v>
      </c>
      <c r="S156" s="4">
        <f ca="1"/>
        <v>5.9227131773800295E-3</v>
      </c>
    </row>
    <row r="157" spans="1:19" x14ac:dyDescent="0.25">
      <c r="A157" s="4">
        <f>IFERROR(Merged_data[[#This Row],[BTCUSD_Close]]/Merged_data!D156-1,"")</f>
        <v>2.5785832050942314E-2</v>
      </c>
      <c r="B157" s="4">
        <f>IFERROR(Merged_data[[#This Row],[XAUUSD_Close]]/Merged_data!C156-1, "")</f>
        <v>-1.9605072025619341E-2</v>
      </c>
      <c r="C157" s="4">
        <f>IFERROR(Merged_data[[#This Row],[AAPL_Close]]/Merged_data!B156-1,"")</f>
        <v>-1.1384816885799176E-2</v>
      </c>
      <c r="D157" s="4">
        <f t="shared" si="16"/>
        <v>-3.5217242607047949E-3</v>
      </c>
      <c r="E157">
        <f t="shared" ca="1" si="17"/>
        <v>-0.94454553357735205</v>
      </c>
      <c r="F157">
        <f t="shared" ca="1" si="17"/>
        <v>-0.56811355214658243</v>
      </c>
      <c r="G157">
        <f t="shared" ca="1" si="17"/>
        <v>-1.5697942636749516</v>
      </c>
      <c r="H157">
        <f ca="1"/>
        <v>-0.94454553357735205</v>
      </c>
      <c r="I157">
        <f ca="1"/>
        <v>-0.61692191469096858</v>
      </c>
      <c r="J157">
        <f ca="1"/>
        <v>-1.7648211902441762</v>
      </c>
      <c r="K157">
        <v>155</v>
      </c>
      <c r="L157">
        <f t="shared" ca="1" si="18"/>
        <v>112845.61853267011</v>
      </c>
      <c r="M157">
        <f t="shared" ca="1" si="19"/>
        <v>3848.0058624770509</v>
      </c>
      <c r="N157">
        <f t="shared" ca="1" si="20"/>
        <v>252.57698474703824</v>
      </c>
      <c r="O157" s="4">
        <f t="shared" ca="1" si="21"/>
        <v>-2.7742647964837889E-2</v>
      </c>
      <c r="P157" s="4">
        <f t="shared" ca="1" si="22"/>
        <v>-9.9941635083032245E-3</v>
      </c>
      <c r="Q157" s="4">
        <f t="shared" ca="1" si="23"/>
        <v>-2.8002650536799623E-2</v>
      </c>
      <c r="R157" s="4" cm="1">
        <f t="array" aca="1" ref="R157" ca="1">_xlfn._xlws.SORT(SUMPRODUCT($U$2:$W$2,O157:Q157))</f>
        <v>-2.0721254953812544E-2</v>
      </c>
      <c r="S157" s="4">
        <f ca="1"/>
        <v>5.9618981412008793E-3</v>
      </c>
    </row>
    <row r="158" spans="1:19" x14ac:dyDescent="0.25">
      <c r="A158" s="4">
        <f>IFERROR(Merged_data[[#This Row],[BTCUSD_Close]]/Merged_data!D157-1,"")</f>
        <v>5.8243660247546014E-2</v>
      </c>
      <c r="B158" s="4">
        <f>IFERROR(Merged_data[[#This Row],[XAUUSD_Close]]/Merged_data!C157-1, "")</f>
        <v>-1.752868566808885E-2</v>
      </c>
      <c r="C158" s="4">
        <f>IFERROR(Merged_data[[#This Row],[AAPL_Close]]/Merged_data!B157-1,"")</f>
        <v>6.3184713375796786E-3</v>
      </c>
      <c r="D158" s="4">
        <f t="shared" si="16"/>
        <v>1.2357165208302167E-2</v>
      </c>
      <c r="E158">
        <f t="shared" ca="1" si="17"/>
        <v>0.49134198863380696</v>
      </c>
      <c r="F158">
        <f t="shared" ca="1" si="17"/>
        <v>-0.65040391249054541</v>
      </c>
      <c r="G158">
        <f t="shared" ca="1" si="17"/>
        <v>-0.70582197549128878</v>
      </c>
      <c r="H158">
        <f ca="1"/>
        <v>0.49134198863380696</v>
      </c>
      <c r="I158">
        <f ca="1"/>
        <v>-0.62370966670844852</v>
      </c>
      <c r="J158">
        <f ca="1"/>
        <v>-0.54427227680418311</v>
      </c>
      <c r="K158">
        <v>156</v>
      </c>
      <c r="L158">
        <f t="shared" ca="1" si="18"/>
        <v>117323.06042058692</v>
      </c>
      <c r="M158">
        <f t="shared" ca="1" si="19"/>
        <v>3848.3327711080228</v>
      </c>
      <c r="N158">
        <f t="shared" ca="1" si="20"/>
        <v>259.03153528878096</v>
      </c>
      <c r="O158" s="4">
        <f t="shared" ca="1" si="21"/>
        <v>3.8910652939088054E-2</v>
      </c>
      <c r="P158" s="4">
        <f t="shared" ca="1" si="22"/>
        <v>8.4951727498541965E-5</v>
      </c>
      <c r="Q158" s="4">
        <f t="shared" ca="1" si="23"/>
        <v>2.5233719826233691E-2</v>
      </c>
      <c r="R158" s="4" cm="1">
        <f t="array" aca="1" ref="R158" ca="1">_xlfn._xlws.SORT(SUMPRODUCT($U$2:$W$2,O158:Q158))</f>
        <v>1.9277292520595939E-2</v>
      </c>
      <c r="S158" s="4">
        <f ca="1"/>
        <v>6.2900487727926392E-3</v>
      </c>
    </row>
    <row r="159" spans="1:19" x14ac:dyDescent="0.25">
      <c r="A159" s="4">
        <f>IFERROR(Merged_data[[#This Row],[BTCUSD_Close]]/Merged_data!D158-1,"")</f>
        <v>3.9502617291637954E-3</v>
      </c>
      <c r="B159" s="4">
        <f>IFERROR(Merged_data[[#This Row],[XAUUSD_Close]]/Merged_data!C158-1, "")</f>
        <v>7.0896775384130528E-3</v>
      </c>
      <c r="C159" s="4">
        <f>IFERROR(Merged_data[[#This Row],[AAPL_Close]]/Merged_data!B158-1,"")</f>
        <v>5.2660894222491539E-3</v>
      </c>
      <c r="D159" s="4">
        <f t="shared" si="16"/>
        <v>5.6007763607891061E-3</v>
      </c>
      <c r="E159">
        <f t="shared" ca="1" si="17"/>
        <v>-1.0041739149565601</v>
      </c>
      <c r="F159">
        <f t="shared" ca="1" si="17"/>
        <v>0.54042206658007896</v>
      </c>
      <c r="G159">
        <f t="shared" ca="1" si="17"/>
        <v>-0.28383761127232648</v>
      </c>
      <c r="H159">
        <f ca="1"/>
        <v>-1.0041739149565601</v>
      </c>
      <c r="I159">
        <f ca="1"/>
        <v>0.48695404753026883</v>
      </c>
      <c r="J159">
        <f ca="1"/>
        <v>-0.54684293818982566</v>
      </c>
      <c r="K159">
        <v>157</v>
      </c>
      <c r="L159">
        <f t="shared" ca="1" si="18"/>
        <v>112700.04237191744</v>
      </c>
      <c r="M159">
        <f t="shared" ca="1" si="19"/>
        <v>3896.7580018877115</v>
      </c>
      <c r="N159">
        <f t="shared" ca="1" si="20"/>
        <v>259.05924942704053</v>
      </c>
      <c r="O159" s="4">
        <f t="shared" ca="1" si="21"/>
        <v>-4.0201532846811584E-2</v>
      </c>
      <c r="P159" s="4">
        <f t="shared" ca="1" si="22"/>
        <v>1.2504917819680645E-2</v>
      </c>
      <c r="Q159" s="4">
        <f t="shared" ca="1" si="23"/>
        <v>1.0698564461518605E-4</v>
      </c>
      <c r="R159" s="4" cm="1">
        <f t="array" aca="1" ref="R159" ca="1">_xlfn._xlws.SORT(SUMPRODUCT($U$2:$W$2,O159:Q159))</f>
        <v>-7.0263970327866616E-3</v>
      </c>
      <c r="S159" s="4">
        <f ca="1"/>
        <v>6.4478288461223094E-3</v>
      </c>
    </row>
    <row r="160" spans="1:19" x14ac:dyDescent="0.25">
      <c r="A160" s="4">
        <f>IFERROR(Merged_data[[#This Row],[BTCUSD_Close]]/Merged_data!D159-1,"")</f>
        <v>-6.8033803690494832E-3</v>
      </c>
      <c r="B160" s="4">
        <f>IFERROR(Merged_data[[#This Row],[XAUUSD_Close]]/Merged_data!C159-1, "")</f>
        <v>-2.7945790633368883E-2</v>
      </c>
      <c r="C160" s="4">
        <f>IFERROR(Merged_data[[#This Row],[AAPL_Close]]/Merged_data!B159-1,"")</f>
        <v>6.1753891099581848E-2</v>
      </c>
      <c r="D160" s="4">
        <f t="shared" si="16"/>
        <v>5.3068369658121565E-3</v>
      </c>
      <c r="E160">
        <f t="shared" ca="1" si="17"/>
        <v>2.2407248014655861</v>
      </c>
      <c r="F160">
        <f t="shared" ca="1" si="17"/>
        <v>0.28038816610997458</v>
      </c>
      <c r="G160">
        <f t="shared" ca="1" si="17"/>
        <v>0.47010457044834275</v>
      </c>
      <c r="H160">
        <f ca="1"/>
        <v>2.2407248014655861</v>
      </c>
      <c r="I160">
        <f ca="1"/>
        <v>0.39764731402364717</v>
      </c>
      <c r="J160">
        <f ca="1"/>
        <v>1.0578846193978808</v>
      </c>
      <c r="K160">
        <v>158</v>
      </c>
      <c r="L160">
        <f t="shared" ca="1" si="18"/>
        <v>123034.12022099814</v>
      </c>
      <c r="M160">
        <f t="shared" ca="1" si="19"/>
        <v>3893.5164325982755</v>
      </c>
      <c r="N160">
        <f t="shared" ca="1" si="20"/>
        <v>267.7845552270494</v>
      </c>
      <c r="O160" s="4">
        <f t="shared" ca="1" si="21"/>
        <v>8.7731920058287297E-2</v>
      </c>
      <c r="P160" s="4">
        <f t="shared" ca="1" si="22"/>
        <v>-8.3220931528972238E-4</v>
      </c>
      <c r="Q160" s="4">
        <f t="shared" ca="1" si="23"/>
        <v>3.3125961000716297E-2</v>
      </c>
      <c r="R160" s="4" cm="1">
        <f t="array" aca="1" ref="R160" ca="1">_xlfn._xlws.SORT(SUMPRODUCT($U$2:$W$2,O160:Q160))</f>
        <v>3.5924480591585185E-2</v>
      </c>
      <c r="S160" s="4">
        <f ca="1"/>
        <v>6.5282796465848825E-3</v>
      </c>
    </row>
    <row r="161" spans="1:19" x14ac:dyDescent="0.25">
      <c r="A161" s="4">
        <f>IFERROR(Merged_data[[#This Row],[BTCUSD_Close]]/Merged_data!D160-1,"")</f>
        <v>1.8149528697722461E-2</v>
      </c>
      <c r="B161" s="4">
        <f>IFERROR(Merged_data[[#This Row],[XAUUSD_Close]]/Merged_data!C160-1, "")</f>
        <v>4.4222422406026141E-3</v>
      </c>
      <c r="C161" s="4">
        <f>IFERROR(Merged_data[[#This Row],[AAPL_Close]]/Merged_data!B160-1,"")</f>
        <v>1.0152284263959421E-2</v>
      </c>
      <c r="D161" s="4">
        <f t="shared" si="16"/>
        <v>1.025944078474561E-2</v>
      </c>
      <c r="E161">
        <f t="shared" ca="1" si="17"/>
        <v>0.92170051111880935</v>
      </c>
      <c r="F161">
        <f t="shared" ca="1" si="17"/>
        <v>-0.63715495987245929</v>
      </c>
      <c r="G161">
        <f t="shared" ca="1" si="17"/>
        <v>-0.23784320583663859</v>
      </c>
      <c r="H161">
        <f ca="1"/>
        <v>0.92170051111880935</v>
      </c>
      <c r="I161">
        <f ca="1"/>
        <v>-0.58788366273249471</v>
      </c>
      <c r="J161">
        <f ca="1"/>
        <v>2.2647196324493885E-2</v>
      </c>
      <c r="K161">
        <v>159</v>
      </c>
      <c r="L161">
        <f t="shared" ca="1" si="18"/>
        <v>118750.34022749118</v>
      </c>
      <c r="M161">
        <f t="shared" ca="1" si="19"/>
        <v>3851.718380648259</v>
      </c>
      <c r="N161">
        <f t="shared" ca="1" si="20"/>
        <v>262.19159412591</v>
      </c>
      <c r="O161" s="4">
        <f t="shared" ca="1" si="21"/>
        <v>-3.5438409090564407E-2</v>
      </c>
      <c r="P161" s="4">
        <f t="shared" ca="1" si="22"/>
        <v>-1.0793335188114431E-2</v>
      </c>
      <c r="Q161" s="4">
        <f t="shared" ca="1" si="23"/>
        <v>-2.1107247005385556E-2</v>
      </c>
      <c r="R161" s="4" cm="1">
        <f t="array" aca="1" ref="R161" ca="1">_xlfn._xlws.SORT(SUMPRODUCT($U$2:$W$2,O161:Q161))</f>
        <v>-2.1281030904030763E-2</v>
      </c>
      <c r="S161" s="4">
        <f ca="1"/>
        <v>6.6656898102942603E-3</v>
      </c>
    </row>
    <row r="162" spans="1:19" x14ac:dyDescent="0.25">
      <c r="A162" s="4">
        <f>IFERROR(Merged_data[[#This Row],[BTCUSD_Close]]/Merged_data!D161-1,"")</f>
        <v>-6.9578884821068776E-3</v>
      </c>
      <c r="B162" s="4">
        <f>IFERROR(Merged_data[[#This Row],[XAUUSD_Close]]/Merged_data!C161-1, "")</f>
        <v>-2.2366143882346479E-2</v>
      </c>
      <c r="C162" s="4">
        <f>IFERROR(Merged_data[[#This Row],[AAPL_Close]]/Merged_data!B161-1,"")</f>
        <v>-2.8178274550321181E-3</v>
      </c>
      <c r="D162" s="4">
        <f t="shared" si="16"/>
        <v>-1.1879172334080292E-2</v>
      </c>
      <c r="E162">
        <f t="shared" ca="1" si="17"/>
        <v>0.84850136590451586</v>
      </c>
      <c r="F162">
        <f t="shared" ca="1" si="17"/>
        <v>-0.2276276649611895</v>
      </c>
      <c r="G162">
        <f t="shared" ca="1" si="17"/>
        <v>-0.88683042435144865</v>
      </c>
      <c r="H162">
        <f ca="1"/>
        <v>0.84850136590451586</v>
      </c>
      <c r="I162">
        <f ca="1"/>
        <v>-0.18276442294334574</v>
      </c>
      <c r="J162">
        <f ca="1"/>
        <v>-0.62336153247548343</v>
      </c>
      <c r="K162">
        <v>160</v>
      </c>
      <c r="L162">
        <f t="shared" ca="1" si="18"/>
        <v>118534.8491174386</v>
      </c>
      <c r="M162">
        <f t="shared" ca="1" si="19"/>
        <v>3869.7213134877034</v>
      </c>
      <c r="N162">
        <f t="shared" ca="1" si="20"/>
        <v>258.7763693523425</v>
      </c>
      <c r="O162" s="4">
        <f t="shared" ca="1" si="21"/>
        <v>-1.8163052644705798E-3</v>
      </c>
      <c r="P162" s="4">
        <f t="shared" ca="1" si="22"/>
        <v>4.6631110711973121E-3</v>
      </c>
      <c r="Q162" s="4">
        <f t="shared" ca="1" si="23"/>
        <v>-1.3111261871830029E-2</v>
      </c>
      <c r="R162" s="4" cm="1">
        <f t="array" aca="1" ref="R162" ca="1">_xlfn._xlws.SORT(SUMPRODUCT($U$2:$W$2,O162:Q162))</f>
        <v>-2.6130257124112573E-3</v>
      </c>
      <c r="S162" s="4">
        <f ca="1"/>
        <v>6.7333130506975489E-3</v>
      </c>
    </row>
    <row r="163" spans="1:19" x14ac:dyDescent="0.25">
      <c r="A163" s="4">
        <f>IFERROR(Merged_data[[#This Row],[BTCUSD_Close]]/Merged_data!D162-1,"")</f>
        <v>-3.1655342804199904E-3</v>
      </c>
      <c r="B163" s="4">
        <f>IFERROR(Merged_data[[#This Row],[XAUUSD_Close]]/Merged_data!C162-1, "")</f>
        <v>1.9606423857524424E-2</v>
      </c>
      <c r="C163" s="4">
        <f>IFERROR(Merged_data[[#This Row],[AAPL_Close]]/Merged_data!B162-1,"")</f>
        <v>-4.1444920642397243E-3</v>
      </c>
      <c r="D163" s="4">
        <f t="shared" si="16"/>
        <v>5.6495616396118557E-3</v>
      </c>
      <c r="E163">
        <f t="shared" ca="1" si="17"/>
        <v>-1.2731721097593149</v>
      </c>
      <c r="F163">
        <f t="shared" ca="1" si="17"/>
        <v>-1.6316072045021337</v>
      </c>
      <c r="G163">
        <f t="shared" ca="1" si="17"/>
        <v>-0.29046076202710286</v>
      </c>
      <c r="H163">
        <f ca="1"/>
        <v>-1.2731721097593149</v>
      </c>
      <c r="I163">
        <f ca="1"/>
        <v>-1.6962027760322131</v>
      </c>
      <c r="J163">
        <f ca="1"/>
        <v>-0.61842926471075832</v>
      </c>
      <c r="K163">
        <v>161</v>
      </c>
      <c r="L163">
        <f t="shared" ca="1" si="18"/>
        <v>111956.10138024852</v>
      </c>
      <c r="M163">
        <f t="shared" ca="1" si="19"/>
        <v>3805.782825850305</v>
      </c>
      <c r="N163">
        <f t="shared" ca="1" si="20"/>
        <v>258.84394972520818</v>
      </c>
      <c r="O163" s="4">
        <f t="shared" ca="1" si="21"/>
        <v>-5.7100160220005393E-2</v>
      </c>
      <c r="P163" s="4">
        <f t="shared" ca="1" si="22"/>
        <v>-1.6660786179818018E-2</v>
      </c>
      <c r="Q163" s="4">
        <f t="shared" ca="1" si="23"/>
        <v>2.6111947602876928E-4</v>
      </c>
      <c r="R163" s="4" cm="1">
        <f t="array" aca="1" ref="R163" ca="1">_xlfn._xlws.SORT(SUMPRODUCT($U$2:$W$2,O163:Q163))</f>
        <v>-2.3716026695120192E-2</v>
      </c>
      <c r="S163" s="4">
        <f ca="1"/>
        <v>6.8282101503037542E-3</v>
      </c>
    </row>
    <row r="164" spans="1:19" x14ac:dyDescent="0.25">
      <c r="A164" s="4">
        <f>IFERROR(Merged_data[[#This Row],[BTCUSD_Close]]/Merged_data!D163-1,"")</f>
        <v>6.1575400821005655E-3</v>
      </c>
      <c r="B164" s="4">
        <f>IFERROR(Merged_data[[#This Row],[XAUUSD_Close]]/Merged_data!C163-1, "")</f>
        <v>-1.4621137528820882E-2</v>
      </c>
      <c r="C164" s="4">
        <f>IFERROR(Merged_data[[#This Row],[AAPL_Close]]/Merged_data!B163-1,"")</f>
        <v>-8.9855757862378205E-4</v>
      </c>
      <c r="D164" s="4">
        <f t="shared" si="16"/>
        <v>-4.2707602604853184E-3</v>
      </c>
      <c r="E164">
        <f t="shared" ca="1" si="17"/>
        <v>-1.0295449136151853</v>
      </c>
      <c r="F164">
        <f t="shared" ca="1" si="17"/>
        <v>2.9813611332065459</v>
      </c>
      <c r="G164">
        <f t="shared" ca="1" si="17"/>
        <v>0.52070507217614204</v>
      </c>
      <c r="H164">
        <f ca="1"/>
        <v>-1.0295449136151853</v>
      </c>
      <c r="I164">
        <f ca="1"/>
        <v>2.9231943597499663</v>
      </c>
      <c r="J164">
        <f ca="1"/>
        <v>0.21230475931062254</v>
      </c>
      <c r="K164">
        <v>162</v>
      </c>
      <c r="L164">
        <f t="shared" ca="1" si="18"/>
        <v>112712.57444003818</v>
      </c>
      <c r="M164">
        <f t="shared" ca="1" si="19"/>
        <v>4006.926963417523</v>
      </c>
      <c r="N164">
        <f t="shared" ca="1" si="20"/>
        <v>263.3413401066158</v>
      </c>
      <c r="O164" s="4">
        <f t="shared" ca="1" si="21"/>
        <v>6.7341467677540442E-3</v>
      </c>
      <c r="P164" s="4">
        <f t="shared" ca="1" si="22"/>
        <v>5.1502897989752675E-2</v>
      </c>
      <c r="Q164" s="4">
        <f t="shared" ca="1" si="23"/>
        <v>1.7225692395346558E-2</v>
      </c>
      <c r="R164" s="4" cm="1">
        <f t="array" aca="1" ref="R164" ca="1">_xlfn._xlws.SORT(SUMPRODUCT($U$2:$W$2,O164:Q164))</f>
        <v>2.7789110944831254E-2</v>
      </c>
      <c r="S164" s="4">
        <f ca="1"/>
        <v>6.961618778292402E-3</v>
      </c>
    </row>
    <row r="165" spans="1:19" x14ac:dyDescent="0.25">
      <c r="A165" s="4">
        <f>IFERROR(Merged_data[[#This Row],[BTCUSD_Close]]/Merged_data!D164-1,"")</f>
        <v>1.4914745390862461E-2</v>
      </c>
      <c r="B165" s="4">
        <f>IFERROR(Merged_data[[#This Row],[XAUUSD_Close]]/Merged_data!C164-1, "")</f>
        <v>1.168221371606859E-2</v>
      </c>
      <c r="C165" s="4">
        <f>IFERROR(Merged_data[[#This Row],[AAPL_Close]]/Merged_data!B164-1,"")</f>
        <v>-1.1739089273880454E-2</v>
      </c>
      <c r="D165" s="4">
        <f t="shared" si="16"/>
        <v>5.6255823215220369E-3</v>
      </c>
      <c r="E165">
        <f t="shared" ca="1" si="17"/>
        <v>-1.0129321173343084</v>
      </c>
      <c r="F165">
        <f t="shared" ca="1" si="17"/>
        <v>-1.0291805322388587</v>
      </c>
      <c r="G165">
        <f t="shared" ca="1" si="17"/>
        <v>0.6909030869378634</v>
      </c>
      <c r="H165">
        <f ca="1"/>
        <v>-1.0129321173343084</v>
      </c>
      <c r="I165">
        <f ca="1"/>
        <v>-1.0809434982028749</v>
      </c>
      <c r="J165">
        <f ca="1"/>
        <v>0.39463567066197724</v>
      </c>
      <c r="K165">
        <v>163</v>
      </c>
      <c r="L165">
        <f t="shared" ca="1" si="18"/>
        <v>112781.07074596197</v>
      </c>
      <c r="M165">
        <f t="shared" ca="1" si="19"/>
        <v>3833.1266314682071</v>
      </c>
      <c r="N165">
        <f t="shared" ca="1" si="20"/>
        <v>264.37181672905086</v>
      </c>
      <c r="O165" s="4">
        <f t="shared" ca="1" si="21"/>
        <v>6.0752317852724204E-4</v>
      </c>
      <c r="P165" s="4">
        <f t="shared" ca="1" si="22"/>
        <v>-4.4343781218399742E-2</v>
      </c>
      <c r="Q165" s="4">
        <f t="shared" ca="1" si="23"/>
        <v>3.9054471879913749E-3</v>
      </c>
      <c r="R165" s="4" cm="1">
        <f t="array" aca="1" ref="R165" ca="1">_xlfn._xlws.SORT(SUMPRODUCT($U$2:$W$2,O165:Q165))</f>
        <v>-1.638362137740431E-2</v>
      </c>
      <c r="S165" s="4">
        <f ca="1"/>
        <v>7.0453611431609067E-3</v>
      </c>
    </row>
    <row r="166" spans="1:19" x14ac:dyDescent="0.25">
      <c r="A166" s="4">
        <f>IFERROR(Merged_data[[#This Row],[BTCUSD_Close]]/Merged_data!D165-1,"")</f>
        <v>1.0855755920890386E-2</v>
      </c>
      <c r="B166" s="4">
        <f>IFERROR(Merged_data[[#This Row],[XAUUSD_Close]]/Merged_data!C165-1, "")</f>
        <v>1.864847333621289E-2</v>
      </c>
      <c r="C166" s="4">
        <f>IFERROR(Merged_data[[#This Row],[AAPL_Close]]/Merged_data!B165-1,"")</f>
        <v>-9.196283168885877E-3</v>
      </c>
      <c r="D166" s="4">
        <f t="shared" si="16"/>
        <v>7.9572311600865087E-3</v>
      </c>
      <c r="E166">
        <f t="shared" ca="1" si="17"/>
        <v>1.8601235324447216</v>
      </c>
      <c r="F166">
        <f t="shared" ca="1" si="17"/>
        <v>0.86935511944180821</v>
      </c>
      <c r="G166">
        <f t="shared" ca="1" si="17"/>
        <v>-0.44367375744055326</v>
      </c>
      <c r="H166">
        <f ca="1"/>
        <v>1.8601235324447216</v>
      </c>
      <c r="I166">
        <f ca="1"/>
        <v>0.96581903353282272</v>
      </c>
      <c r="J166">
        <f ca="1"/>
        <v>7.3160933050142207E-2</v>
      </c>
      <c r="K166">
        <v>164</v>
      </c>
      <c r="L166">
        <f t="shared" ca="1" si="18"/>
        <v>121893.19360457214</v>
      </c>
      <c r="M166">
        <f t="shared" ca="1" si="19"/>
        <v>3921.9542177522026</v>
      </c>
      <c r="N166">
        <f t="shared" ca="1" si="20"/>
        <v>262.67360057754632</v>
      </c>
      <c r="O166" s="4">
        <f t="shared" ca="1" si="21"/>
        <v>7.7696686588699132E-2</v>
      </c>
      <c r="P166" s="4">
        <f t="shared" ca="1" si="22"/>
        <v>2.2909231495330674E-2</v>
      </c>
      <c r="Q166" s="4">
        <f t="shared" ca="1" si="23"/>
        <v>-6.4443100076618702E-3</v>
      </c>
      <c r="R166" s="4" cm="1">
        <f t="array" aca="1" ref="R166" ca="1">_xlfn._xlws.SORT(SUMPRODUCT($U$2:$W$2,O166:Q166))</f>
        <v>3.0539405572443452E-2</v>
      </c>
      <c r="S166" s="4">
        <f ca="1"/>
        <v>7.1801103243389593E-3</v>
      </c>
    </row>
    <row r="167" spans="1:19" x14ac:dyDescent="0.25">
      <c r="A167" s="4">
        <f>IFERROR(Merged_data[[#This Row],[BTCUSD_Close]]/Merged_data!D166-1,"")</f>
        <v>1.7229574466089526E-2</v>
      </c>
      <c r="B167" s="4">
        <f>IFERROR(Merged_data[[#This Row],[XAUUSD_Close]]/Merged_data!C166-1, "")</f>
        <v>7.7340778149443956E-3</v>
      </c>
      <c r="C167" s="4">
        <f>IFERROR(Merged_data[[#This Row],[AAPL_Close]]/Merged_data!B166-1,"")</f>
        <v>-2.3059073769699401E-2</v>
      </c>
      <c r="D167" s="4">
        <f t="shared" si="16"/>
        <v>1.3447813348947965E-3</v>
      </c>
      <c r="E167">
        <f t="shared" ca="1" si="17"/>
        <v>1.3574153975949212</v>
      </c>
      <c r="F167">
        <f t="shared" ca="1" si="17"/>
        <v>0.27989133130919536</v>
      </c>
      <c r="G167">
        <f t="shared" ca="1" si="17"/>
        <v>0.17758793484942811</v>
      </c>
      <c r="H167">
        <f ca="1"/>
        <v>1.3574153975949212</v>
      </c>
      <c r="I167">
        <f ca="1"/>
        <v>0.3507743365563859</v>
      </c>
      <c r="J167">
        <f ca="1"/>
        <v>0.53727666349048919</v>
      </c>
      <c r="K167">
        <v>165</v>
      </c>
      <c r="L167">
        <f t="shared" ca="1" si="18"/>
        <v>120269.77960205179</v>
      </c>
      <c r="M167">
        <f t="shared" ca="1" si="19"/>
        <v>3895.8602158563936</v>
      </c>
      <c r="N167">
        <f t="shared" ca="1" si="20"/>
        <v>265.23239267871475</v>
      </c>
      <c r="O167" s="4">
        <f t="shared" ca="1" si="21"/>
        <v>-1.3407816240298402E-2</v>
      </c>
      <c r="P167" s="4">
        <f t="shared" ca="1" si="22"/>
        <v>-6.6755482672214402E-3</v>
      </c>
      <c r="Q167" s="4">
        <f t="shared" ca="1" si="23"/>
        <v>9.6941962125287173E-3</v>
      </c>
      <c r="R167" s="4" cm="1">
        <f t="array" aca="1" ref="R167" ca="1">_xlfn._xlws.SORT(SUMPRODUCT($U$2:$W$2,O167:Q167))</f>
        <v>-3.7843053152194811E-3</v>
      </c>
      <c r="S167" s="4">
        <f ca="1"/>
        <v>7.3280228376940556E-3</v>
      </c>
    </row>
    <row r="168" spans="1:19" x14ac:dyDescent="0.25">
      <c r="A168" s="4">
        <f>IFERROR(Merged_data[[#This Row],[BTCUSD_Close]]/Merged_data!D167-1,"")</f>
        <v>2.2239433502987405E-2</v>
      </c>
      <c r="B168" s="4">
        <f>IFERROR(Merged_data[[#This Row],[XAUUSD_Close]]/Merged_data!C167-1, "")</f>
        <v>-6.2390097212126072E-3</v>
      </c>
      <c r="C168" s="4">
        <f>IFERROR(Merged_data[[#This Row],[AAPL_Close]]/Merged_data!B167-1,"")</f>
        <v>-3.6122519669453679E-3</v>
      </c>
      <c r="D168" s="4">
        <f t="shared" si="16"/>
        <v>3.0925505723275676E-3</v>
      </c>
      <c r="E168">
        <f t="shared" ca="1" si="17"/>
        <v>2.5389694660229236</v>
      </c>
      <c r="F168">
        <f t="shared" ca="1" si="17"/>
        <v>0.12841122784674924</v>
      </c>
      <c r="G168">
        <f t="shared" ca="1" si="17"/>
        <v>0.15425571133595586</v>
      </c>
      <c r="H168">
        <f ca="1"/>
        <v>2.5389694660229236</v>
      </c>
      <c r="I168">
        <f ca="1"/>
        <v>0.26153887765792461</v>
      </c>
      <c r="J168">
        <f ca="1"/>
        <v>0.83504911938119197</v>
      </c>
      <c r="K168">
        <v>166</v>
      </c>
      <c r="L168">
        <f t="shared" ca="1" si="18"/>
        <v>124186.45808902793</v>
      </c>
      <c r="M168">
        <f t="shared" ca="1" si="19"/>
        <v>3892.6224770777121</v>
      </c>
      <c r="N168">
        <f t="shared" ca="1" si="20"/>
        <v>266.90248736854016</v>
      </c>
      <c r="O168" s="4">
        <f t="shared" ca="1" si="21"/>
        <v>3.2046747660761703E-2</v>
      </c>
      <c r="P168" s="4">
        <f t="shared" ca="1" si="22"/>
        <v>-8.3141713035515678E-4</v>
      </c>
      <c r="Q168" s="4">
        <f t="shared" ca="1" si="23"/>
        <v>6.2769806527951761E-3</v>
      </c>
      <c r="R168" s="4" cm="1">
        <f t="array" aca="1" ref="R168" ca="1">_xlfn._xlws.SORT(SUMPRODUCT($U$2:$W$2,O168:Q168))</f>
        <v>1.1164551641924999E-2</v>
      </c>
      <c r="S168" s="4">
        <f ca="1"/>
        <v>7.5751295159918351E-3</v>
      </c>
    </row>
    <row r="169" spans="1:19" x14ac:dyDescent="0.25">
      <c r="A169" s="4">
        <f>IFERROR(Merged_data[[#This Row],[BTCUSD_Close]]/Merged_data!D168-1,"")</f>
        <v>-1.9590864812209063E-2</v>
      </c>
      <c r="B169" s="4">
        <f>IFERROR(Merged_data[[#This Row],[XAUUSD_Close]]/Merged_data!C168-1, "")</f>
        <v>2.0081979030243557E-2</v>
      </c>
      <c r="C169" s="4">
        <f>IFERROR(Merged_data[[#This Row],[AAPL_Close]]/Merged_data!B168-1,"")</f>
        <v>-3.0244338498212175E-2</v>
      </c>
      <c r="D169" s="4">
        <f t="shared" si="16"/>
        <v>-6.9177693810289469E-3</v>
      </c>
      <c r="E169">
        <f t="shared" ca="1" si="17"/>
        <v>-1.6352514162237561</v>
      </c>
      <c r="F169">
        <f t="shared" ca="1" si="17"/>
        <v>1.2602917855840685</v>
      </c>
      <c r="G169">
        <f t="shared" ca="1" si="17"/>
        <v>-0.11501258519479493</v>
      </c>
      <c r="H169">
        <f ca="1"/>
        <v>-1.6352514162237561</v>
      </c>
      <c r="I169">
        <f ca="1"/>
        <v>1.1726971070548535</v>
      </c>
      <c r="J169">
        <f ca="1"/>
        <v>-0.55758479034559005</v>
      </c>
      <c r="K169">
        <v>167</v>
      </c>
      <c r="L169">
        <f t="shared" ca="1" si="18"/>
        <v>110973.36214506025</v>
      </c>
      <c r="M169">
        <f t="shared" ca="1" si="19"/>
        <v>3932.8745414057494</v>
      </c>
      <c r="N169">
        <f t="shared" ca="1" si="20"/>
        <v>259.41629233013401</v>
      </c>
      <c r="O169" s="4">
        <f t="shared" ca="1" si="21"/>
        <v>-0.11249393861799252</v>
      </c>
      <c r="P169" s="4">
        <f t="shared" ca="1" si="22"/>
        <v>1.0287504865504742E-2</v>
      </c>
      <c r="Q169" s="4">
        <f t="shared" ca="1" si="23"/>
        <v>-2.8449298185348401E-2</v>
      </c>
      <c r="R169" s="4" cm="1">
        <f t="array" aca="1" ref="R169" ca="1">_xlfn._xlws.SORT(SUMPRODUCT($U$2:$W$2,O169:Q169))</f>
        <v>-3.8167969094800372E-2</v>
      </c>
      <c r="S169" s="4">
        <f ca="1"/>
        <v>7.6140549040067933E-3</v>
      </c>
    </row>
    <row r="170" spans="1:19" x14ac:dyDescent="0.25">
      <c r="A170" s="4">
        <f>IFERROR(Merged_data[[#This Row],[BTCUSD_Close]]/Merged_data!D169-1,"")</f>
        <v>1.6099948480163828E-3</v>
      </c>
      <c r="B170" s="4">
        <f>IFERROR(Merged_data[[#This Row],[XAUUSD_Close]]/Merged_data!C169-1, "")</f>
        <v>-1.7913303242276579E-2</v>
      </c>
      <c r="C170" s="4">
        <f>IFERROR(Merged_data[[#This Row],[AAPL_Close]]/Merged_data!B169-1,"")</f>
        <v>2.5298304911148595E-2</v>
      </c>
      <c r="D170" s="4">
        <f t="shared" si="16"/>
        <v>9.0716863083886105E-4</v>
      </c>
      <c r="E170">
        <f t="shared" ca="1" si="17"/>
        <v>-0.42390250812702585</v>
      </c>
      <c r="F170">
        <f t="shared" ca="1" si="17"/>
        <v>2.2156009840042969</v>
      </c>
      <c r="G170">
        <f t="shared" ca="1" si="17"/>
        <v>0.33491834001139464</v>
      </c>
      <c r="H170">
        <f ca="1"/>
        <v>-0.42390250812702585</v>
      </c>
      <c r="I170">
        <f ca="1"/>
        <v>2.190288733499377</v>
      </c>
      <c r="J170">
        <f ca="1"/>
        <v>0.19999553560608541</v>
      </c>
      <c r="K170">
        <v>168</v>
      </c>
      <c r="L170">
        <f t="shared" ca="1" si="18"/>
        <v>114679.47204089448</v>
      </c>
      <c r="M170">
        <f t="shared" ca="1" si="19"/>
        <v>3978.2461556780786</v>
      </c>
      <c r="N170">
        <f t="shared" ca="1" si="20"/>
        <v>263.52729852896681</v>
      </c>
      <c r="O170" s="4">
        <f t="shared" ca="1" si="21"/>
        <v>3.2850845408136313E-2</v>
      </c>
      <c r="P170" s="4">
        <f t="shared" ca="1" si="22"/>
        <v>1.1470463787949758E-2</v>
      </c>
      <c r="Q170" s="4">
        <f t="shared" ca="1" si="23"/>
        <v>1.5722884686573214E-2</v>
      </c>
      <c r="R170" s="4" cm="1">
        <f t="array" aca="1" ref="R170" ca="1">_xlfn._xlws.SORT(SUMPRODUCT($U$2:$W$2,O170:Q170))</f>
        <v>1.9160304543592761E-2</v>
      </c>
      <c r="S170" s="4">
        <f ca="1"/>
        <v>7.8321545505338503E-3</v>
      </c>
    </row>
    <row r="171" spans="1:19" x14ac:dyDescent="0.25">
      <c r="A171" s="4">
        <f>IFERROR(Merged_data[[#This Row],[BTCUSD_Close]]/Merged_data!D170-1,"")</f>
        <v>-1.2207107494190406E-2</v>
      </c>
      <c r="B171" s="4">
        <f>IFERROR(Merged_data[[#This Row],[XAUUSD_Close]]/Merged_data!C170-1, "")</f>
        <v>-3.9930863254971083E-3</v>
      </c>
      <c r="C171" s="4">
        <f>IFERROR(Merged_data[[#This Row],[AAPL_Close]]/Merged_data!B170-1,"")</f>
        <v>1.0488986564105574E-3</v>
      </c>
      <c r="D171" s="4">
        <f t="shared" si="16"/>
        <v>-4.944697181532798E-3</v>
      </c>
      <c r="E171">
        <f t="shared" ca="1" si="17"/>
        <v>0.48812095634375513</v>
      </c>
      <c r="F171">
        <f t="shared" ca="1" si="17"/>
        <v>-1.1086425622064626</v>
      </c>
      <c r="G171">
        <f t="shared" ca="1" si="17"/>
        <v>0.16857281743777378</v>
      </c>
      <c r="H171">
        <f ca="1"/>
        <v>0.48812095634375513</v>
      </c>
      <c r="I171">
        <f ca="1"/>
        <v>-1.081485401856735</v>
      </c>
      <c r="J171">
        <f ca="1"/>
        <v>0.29822634278833904</v>
      </c>
      <c r="K171">
        <v>169</v>
      </c>
      <c r="L171">
        <f t="shared" ca="1" si="18"/>
        <v>117555.8737323067</v>
      </c>
      <c r="M171">
        <f t="shared" ca="1" si="19"/>
        <v>3836.794172779365</v>
      </c>
      <c r="N171">
        <f t="shared" ca="1" si="20"/>
        <v>264.10182462357977</v>
      </c>
      <c r="O171" s="4">
        <f t="shared" ca="1" si="21"/>
        <v>2.4772704440518691E-2</v>
      </c>
      <c r="P171" s="4">
        <f t="shared" ca="1" si="22"/>
        <v>-3.6203890693874308E-2</v>
      </c>
      <c r="Q171" s="4">
        <f t="shared" ca="1" si="23"/>
        <v>2.1777657694311047E-3</v>
      </c>
      <c r="R171" s="4" cm="1">
        <f t="array" aca="1" ref="R171" ca="1">_xlfn._xlws.SORT(SUMPRODUCT($U$2:$W$2,O171:Q171))</f>
        <v>-6.396415214564786E-3</v>
      </c>
      <c r="S171" s="4">
        <f ca="1"/>
        <v>8.0460386032868841E-3</v>
      </c>
    </row>
    <row r="172" spans="1:19" x14ac:dyDescent="0.25">
      <c r="A172" s="4">
        <f>IFERROR(Merged_data[[#This Row],[BTCUSD_Close]]/Merged_data!D171-1,"")</f>
        <v>-1.042383440888206E-2</v>
      </c>
      <c r="B172" s="4">
        <f>IFERROR(Merged_data[[#This Row],[XAUUSD_Close]]/Merged_data!C171-1, "")</f>
        <v>9.1847210287372416E-3</v>
      </c>
      <c r="C172" s="4">
        <f>IFERROR(Merged_data[[#This Row],[AAPL_Close]]/Merged_data!B171-1,"")</f>
        <v>-2.3450753417822989E-3</v>
      </c>
      <c r="D172" s="4">
        <f t="shared" si="16"/>
        <v>-1.5678451370441081E-4</v>
      </c>
      <c r="E172">
        <f t="shared" ca="1" si="17"/>
        <v>-0.60524882787133505</v>
      </c>
      <c r="F172">
        <f t="shared" ca="1" si="17"/>
        <v>1.756907798841878</v>
      </c>
      <c r="G172">
        <f t="shared" ca="1" si="17"/>
        <v>1.6156173566548094E-3</v>
      </c>
      <c r="H172">
        <f ca="1"/>
        <v>-0.60524882787133505</v>
      </c>
      <c r="I172">
        <f ca="1"/>
        <v>1.7227068902803566</v>
      </c>
      <c r="J172">
        <f ca="1"/>
        <v>-0.16834101045871613</v>
      </c>
      <c r="K172">
        <v>170</v>
      </c>
      <c r="L172">
        <f t="shared" ca="1" si="18"/>
        <v>114155.922557282</v>
      </c>
      <c r="M172">
        <f t="shared" ca="1" si="19"/>
        <v>3958.8947656883693</v>
      </c>
      <c r="N172">
        <f t="shared" ca="1" si="20"/>
        <v>261.62436617422497</v>
      </c>
      <c r="O172" s="4">
        <f t="shared" ca="1" si="21"/>
        <v>-2.9348486067555666E-2</v>
      </c>
      <c r="P172" s="4">
        <f t="shared" ca="1" si="22"/>
        <v>3.1327719658322151E-2</v>
      </c>
      <c r="Q172" s="4">
        <f t="shared" ca="1" si="23"/>
        <v>-9.4249700018424372E-3</v>
      </c>
      <c r="R172" s="4" cm="1">
        <f t="array" aca="1" ref="R172" ca="1">_xlfn._xlws.SORT(SUMPRODUCT($U$2:$W$2,O172:Q172))</f>
        <v>8.9905104250943141E-4</v>
      </c>
      <c r="S172" s="4">
        <f ca="1"/>
        <v>8.0567739771392234E-3</v>
      </c>
    </row>
    <row r="173" spans="1:19" x14ac:dyDescent="0.25">
      <c r="A173" s="4">
        <f>IFERROR(Merged_data[[#This Row],[BTCUSD_Close]]/Merged_data!D172-1,"")</f>
        <v>-1.72616306931902E-2</v>
      </c>
      <c r="B173" s="4">
        <f>IFERROR(Merged_data[[#This Row],[XAUUSD_Close]]/Merged_data!C172-1, "")</f>
        <v>-6.8797246301676163E-3</v>
      </c>
      <c r="C173" s="4">
        <f>IFERROR(Merged_data[[#This Row],[AAPL_Close]]/Merged_data!B172-1,"")</f>
        <v>4.5011252813202951E-3</v>
      </c>
      <c r="D173" s="4">
        <f t="shared" si="16"/>
        <v>-6.5800414756280179E-3</v>
      </c>
      <c r="E173">
        <f t="shared" ca="1" si="17"/>
        <v>-0.97190884329946636</v>
      </c>
      <c r="F173">
        <f t="shared" ca="1" si="17"/>
        <v>0.76105462838349458</v>
      </c>
      <c r="G173">
        <f t="shared" ca="1" si="17"/>
        <v>1.8102858370477084</v>
      </c>
      <c r="H173">
        <f ca="1"/>
        <v>-0.97190884329946636</v>
      </c>
      <c r="I173">
        <f ca="1"/>
        <v>0.7089763286984736</v>
      </c>
      <c r="J173">
        <f ca="1"/>
        <v>1.4771115513369422</v>
      </c>
      <c r="K173">
        <v>171</v>
      </c>
      <c r="L173">
        <f t="shared" ca="1" si="18"/>
        <v>113049.87369037398</v>
      </c>
      <c r="M173">
        <f t="shared" ca="1" si="19"/>
        <v>3915.1675519388709</v>
      </c>
      <c r="N173">
        <f t="shared" ca="1" si="20"/>
        <v>270.662413895214</v>
      </c>
      <c r="O173" s="4">
        <f t="shared" ca="1" si="21"/>
        <v>-9.7361741849011068E-3</v>
      </c>
      <c r="P173" s="4">
        <f t="shared" ca="1" si="22"/>
        <v>-1.1106760780120517E-2</v>
      </c>
      <c r="Q173" s="4">
        <f t="shared" ca="1" si="23"/>
        <v>3.396258104698123E-2</v>
      </c>
      <c r="R173" s="4" cm="1">
        <f t="array" aca="1" ref="R173" ca="1">_xlfn._xlws.SORT(SUMPRODUCT($U$2:$W$2,O173:Q173))</f>
        <v>2.8252177465758286E-3</v>
      </c>
      <c r="S173" s="4">
        <f ca="1"/>
        <v>8.3448493369587158E-3</v>
      </c>
    </row>
    <row r="174" spans="1:19" x14ac:dyDescent="0.25">
      <c r="A174" s="4">
        <f>IFERROR(Merged_data[[#This Row],[BTCUSD_Close]]/Merged_data!D173-1,"")</f>
        <v>3.5187026696243962E-3</v>
      </c>
      <c r="B174" s="4">
        <f>IFERROR(Merged_data[[#This Row],[XAUUSD_Close]]/Merged_data!C173-1, "")</f>
        <v>2.6321020851954202E-2</v>
      </c>
      <c r="C174" s="4">
        <f>IFERROR(Merged_data[[#This Row],[AAPL_Close]]/Merged_data!B173-1,"")</f>
        <v>4.2320139407516777E-3</v>
      </c>
      <c r="D174" s="4">
        <f t="shared" si="16"/>
        <v>1.2853623323894503E-2</v>
      </c>
      <c r="E174">
        <f t="shared" ca="1" si="17"/>
        <v>1.4287620253417841</v>
      </c>
      <c r="F174">
        <f t="shared" ca="1" si="17"/>
        <v>-0.12877051105649667</v>
      </c>
      <c r="G174">
        <f t="shared" ca="1" si="17"/>
        <v>1.7246745181765002</v>
      </c>
      <c r="H174">
        <f ca="1"/>
        <v>1.4287620253417841</v>
      </c>
      <c r="I174">
        <f ca="1"/>
        <v>-5.3577908006253172E-2</v>
      </c>
      <c r="J174">
        <f ca="1"/>
        <v>2.0473732476204933</v>
      </c>
      <c r="K174">
        <v>172</v>
      </c>
      <c r="L174">
        <f t="shared" ca="1" si="18"/>
        <v>120635.92589622605</v>
      </c>
      <c r="M174">
        <f t="shared" ca="1" si="19"/>
        <v>3882.747711541203</v>
      </c>
      <c r="N174">
        <f t="shared" ca="1" si="20"/>
        <v>273.89562641641277</v>
      </c>
      <c r="O174" s="4">
        <f t="shared" ca="1" si="21"/>
        <v>6.4948051501877116E-2</v>
      </c>
      <c r="P174" s="4">
        <f t="shared" ca="1" si="22"/>
        <v>-8.3150498805100465E-3</v>
      </c>
      <c r="Q174" s="4">
        <f t="shared" ca="1" si="23"/>
        <v>1.1874769169652487E-2</v>
      </c>
      <c r="R174" s="4" cm="1">
        <f t="array" aca="1" ref="R174" ca="1">_xlfn._xlws.SORT(SUMPRODUCT($U$2:$W$2,O174:Q174))</f>
        <v>1.972082624925486E-2</v>
      </c>
      <c r="S174" s="4">
        <f ca="1"/>
        <v>8.7245984623814145E-3</v>
      </c>
    </row>
    <row r="175" spans="1:19" x14ac:dyDescent="0.25">
      <c r="A175" s="4">
        <f>IFERROR(Merged_data[[#This Row],[BTCUSD_Close]]/Merged_data!D174-1,"")</f>
        <v>4.7926671240186014E-3</v>
      </c>
      <c r="B175" s="4">
        <f>IFERROR(Merged_data[[#This Row],[XAUUSD_Close]]/Merged_data!C174-1, "")</f>
        <v>-8.330326884747552E-3</v>
      </c>
      <c r="C175" s="4">
        <f>IFERROR(Merged_data[[#This Row],[AAPL_Close]]/Merged_data!B174-1,"")</f>
        <v>7.7838373822509688E-3</v>
      </c>
      <c r="D175" s="4">
        <f t="shared" si="16"/>
        <v>4.4082059798185021E-4</v>
      </c>
      <c r="E175">
        <f t="shared" ca="1" si="17"/>
        <v>0.7748980941457817</v>
      </c>
      <c r="F175">
        <f t="shared" ca="1" si="17"/>
        <v>2.1543597321119794</v>
      </c>
      <c r="G175">
        <f t="shared" ca="1" si="17"/>
        <v>-0.17437911121449581</v>
      </c>
      <c r="H175">
        <f ca="1"/>
        <v>0.7748980941457817</v>
      </c>
      <c r="I175">
        <f ca="1"/>
        <v>2.192073166624096</v>
      </c>
      <c r="J175">
        <f ca="1"/>
        <v>3.4285516988826037E-2</v>
      </c>
      <c r="K175">
        <v>173</v>
      </c>
      <c r="L175">
        <f t="shared" ca="1" si="18"/>
        <v>118544.68183282262</v>
      </c>
      <c r="M175">
        <f t="shared" ca="1" si="19"/>
        <v>3981.5168448896693</v>
      </c>
      <c r="N175">
        <f t="shared" ca="1" si="20"/>
        <v>262.84164262938287</v>
      </c>
      <c r="O175" s="4">
        <f t="shared" ca="1" si="21"/>
        <v>-1.7487181549727421E-2</v>
      </c>
      <c r="P175" s="4">
        <f t="shared" ca="1" si="22"/>
        <v>2.5119787419653056E-2</v>
      </c>
      <c r="Q175" s="4">
        <f t="shared" ca="1" si="23"/>
        <v>-4.1195376778742729E-2</v>
      </c>
      <c r="R175" s="4" cm="1">
        <f t="array" aca="1" ref="R175" ca="1">_xlfn._xlws.SORT(SUMPRODUCT($U$2:$W$2,O175:Q175))</f>
        <v>-7.5568525306798215E-3</v>
      </c>
      <c r="S175" s="4">
        <f ca="1"/>
        <v>8.7829982896032548E-3</v>
      </c>
    </row>
    <row r="176" spans="1:19" x14ac:dyDescent="0.25">
      <c r="A176" s="4">
        <f>IFERROR(Merged_data[[#This Row],[BTCUSD_Close]]/Merged_data!D175-1,"")</f>
        <v>-4.4758427765397846E-3</v>
      </c>
      <c r="B176" s="4">
        <f>IFERROR(Merged_data[[#This Row],[XAUUSD_Close]]/Merged_data!C175-1, "")</f>
        <v>5.7388659440278378E-3</v>
      </c>
      <c r="C176" s="4">
        <f>IFERROR(Merged_data[[#This Row],[AAPL_Close]]/Merged_data!B175-1,"")</f>
        <v>-2.2138042996999729E-3</v>
      </c>
      <c r="D176" s="4">
        <f t="shared" si="16"/>
        <v>2.8865225473920816E-4</v>
      </c>
      <c r="E176">
        <f t="shared" ca="1" si="17"/>
        <v>0.16325066822474341</v>
      </c>
      <c r="F176">
        <f t="shared" ca="1" si="17"/>
        <v>2.5870433731172076E-2</v>
      </c>
      <c r="G176">
        <f t="shared" ca="1" si="17"/>
        <v>0.40455383623596253</v>
      </c>
      <c r="H176">
        <f ca="1"/>
        <v>0.16325066822474341</v>
      </c>
      <c r="I176">
        <f ca="1"/>
        <v>3.4405981789460527E-2</v>
      </c>
      <c r="J176">
        <f ca="1"/>
        <v>0.43354258462812428</v>
      </c>
      <c r="K176">
        <v>174</v>
      </c>
      <c r="L176">
        <f t="shared" ca="1" si="18"/>
        <v>116622.48583489071</v>
      </c>
      <c r="M176">
        <f t="shared" ca="1" si="19"/>
        <v>3887.7934730641382</v>
      </c>
      <c r="N176">
        <f t="shared" ca="1" si="20"/>
        <v>265.04868504007015</v>
      </c>
      <c r="O176" s="4">
        <f t="shared" ca="1" si="21"/>
        <v>-1.6347850136266207E-2</v>
      </c>
      <c r="P176" s="4">
        <f t="shared" ca="1" si="22"/>
        <v>-2.3821097376773712E-2</v>
      </c>
      <c r="Q176" s="4">
        <f t="shared" ca="1" si="23"/>
        <v>8.3617946933974147E-3</v>
      </c>
      <c r="R176" s="4" cm="1">
        <f t="array" aca="1" ref="R176" ca="1">_xlfn._xlws.SORT(SUMPRODUCT($U$2:$W$2,O176:Q176))</f>
        <v>-1.1924255583570124E-2</v>
      </c>
      <c r="S176" s="4">
        <f ca="1"/>
        <v>8.8159968238882922E-3</v>
      </c>
    </row>
    <row r="177" spans="1:19" x14ac:dyDescent="0.25">
      <c r="A177" s="4">
        <f>IFERROR(Merged_data[[#This Row],[BTCUSD_Close]]/Merged_data!D176-1,"")</f>
        <v>-3.2043283198232131E-2</v>
      </c>
      <c r="B177" s="4">
        <f>IFERROR(Merged_data[[#This Row],[XAUUSD_Close]]/Merged_data!C176-1, "")</f>
        <v>-5.8929135305741953E-3</v>
      </c>
      <c r="C177" s="4">
        <f>IFERROR(Merged_data[[#This Row],[AAPL_Close]]/Merged_data!B176-1,"")</f>
        <v>-1.0797751701015712E-2</v>
      </c>
      <c r="D177" s="4">
        <f t="shared" si="16"/>
        <v>-1.5209475882004031E-2</v>
      </c>
      <c r="E177">
        <f t="shared" ca="1" si="17"/>
        <v>-1.3856750008087366</v>
      </c>
      <c r="F177">
        <f t="shared" ca="1" si="17"/>
        <v>9.9162938896160444E-2</v>
      </c>
      <c r="G177">
        <f t="shared" ca="1" si="17"/>
        <v>-0.7078667834392387</v>
      </c>
      <c r="H177">
        <f ca="1"/>
        <v>-1.3856750008087366</v>
      </c>
      <c r="I177">
        <f ca="1"/>
        <v>2.6273391604786117E-2</v>
      </c>
      <c r="J177">
        <f ca="1"/>
        <v>-1.0567398595655932</v>
      </c>
      <c r="K177">
        <v>175</v>
      </c>
      <c r="L177">
        <f t="shared" ca="1" si="18"/>
        <v>111865.71237892921</v>
      </c>
      <c r="M177">
        <f t="shared" ca="1" si="19"/>
        <v>3888.0656454787222</v>
      </c>
      <c r="N177">
        <f t="shared" ca="1" si="20"/>
        <v>257.09822726932913</v>
      </c>
      <c r="O177" s="4">
        <f t="shared" ca="1" si="21"/>
        <v>-4.1642945942438996E-2</v>
      </c>
      <c r="P177" s="4">
        <f t="shared" ca="1" si="22"/>
        <v>7.0004461383920913E-5</v>
      </c>
      <c r="Q177" s="4">
        <f t="shared" ca="1" si="23"/>
        <v>-3.0455307098356765E-2</v>
      </c>
      <c r="R177" s="4" cm="1">
        <f t="array" aca="1" ref="R177" ca="1">_xlfn._xlws.SORT(SUMPRODUCT($U$2:$W$2,O177:Q177))</f>
        <v>-2.160147412768516E-2</v>
      </c>
      <c r="S177" s="4">
        <f ca="1"/>
        <v>9.198497165549286E-3</v>
      </c>
    </row>
    <row r="178" spans="1:19" x14ac:dyDescent="0.25">
      <c r="A178" s="4">
        <f>IFERROR(Merged_data[[#This Row],[BTCUSD_Close]]/Merged_data!D177-1,"")</f>
        <v>2.6412383510957538E-2</v>
      </c>
      <c r="B178" s="4">
        <f>IFERROR(Merged_data[[#This Row],[XAUUSD_Close]]/Merged_data!C177-1, "")</f>
        <v>-1.2045084436384967E-2</v>
      </c>
      <c r="C178" s="4">
        <f>IFERROR(Merged_data[[#This Row],[AAPL_Close]]/Merged_data!B177-1,"")</f>
        <v>1.6398345212580434E-2</v>
      </c>
      <c r="D178" s="4">
        <f t="shared" si="16"/>
        <v>8.0251848425074053E-3</v>
      </c>
      <c r="E178">
        <f t="shared" ca="1" si="17"/>
        <v>-1.8868778511949469</v>
      </c>
      <c r="F178">
        <f t="shared" ca="1" si="17"/>
        <v>-0.46643880418951233</v>
      </c>
      <c r="G178">
        <f t="shared" ca="1" si="17"/>
        <v>-0.69551147373081557</v>
      </c>
      <c r="H178">
        <f ca="1"/>
        <v>-1.8868778511949469</v>
      </c>
      <c r="I178">
        <f ca="1"/>
        <v>-0.56486313958666745</v>
      </c>
      <c r="J178">
        <f ca="1"/>
        <v>-1.1784887156786241</v>
      </c>
      <c r="K178">
        <v>176</v>
      </c>
      <c r="L178">
        <f t="shared" ca="1" si="18"/>
        <v>110380.33173657635</v>
      </c>
      <c r="M178">
        <f t="shared" ca="1" si="19"/>
        <v>3863.2235468656208</v>
      </c>
      <c r="N178">
        <f t="shared" ca="1" si="20"/>
        <v>256.49698463804418</v>
      </c>
      <c r="O178" s="4">
        <f t="shared" ca="1" si="21"/>
        <v>-1.3367191895284673E-2</v>
      </c>
      <c r="P178" s="4">
        <f t="shared" ca="1" si="22"/>
        <v>-6.4098198509611355E-3</v>
      </c>
      <c r="Q178" s="4">
        <f t="shared" ca="1" si="23"/>
        <v>-2.3413104016543154E-3</v>
      </c>
      <c r="R178" s="4" cm="1">
        <f t="array" aca="1" ref="R178" ca="1">_xlfn._xlws.SORT(SUMPRODUCT($U$2:$W$2,O178:Q178))</f>
        <v>-7.2764786294661505E-3</v>
      </c>
      <c r="S178" s="4">
        <f ca="1"/>
        <v>9.2415969690028549E-3</v>
      </c>
    </row>
    <row r="179" spans="1:19" x14ac:dyDescent="0.25">
      <c r="A179" s="4">
        <f>IFERROR(Merged_data[[#This Row],[BTCUSD_Close]]/Merged_data!D178-1,"")</f>
        <v>5.4111578765711377E-2</v>
      </c>
      <c r="B179" s="4">
        <f>IFERROR(Merged_data[[#This Row],[XAUUSD_Close]]/Merged_data!C178-1, "")</f>
        <v>3.9940406377785287E-3</v>
      </c>
      <c r="C179" s="4">
        <f>IFERROR(Merged_data[[#This Row],[AAPL_Close]]/Merged_data!B178-1,"")</f>
        <v>-1.2112593173793651E-2</v>
      </c>
      <c r="D179" s="4">
        <f t="shared" si="16"/>
        <v>1.4197311932686727E-2</v>
      </c>
      <c r="E179">
        <f t="shared" ca="1" si="17"/>
        <v>0.15652007159461612</v>
      </c>
      <c r="F179">
        <f t="shared" ca="1" si="17"/>
        <v>-0.50881409425467172</v>
      </c>
      <c r="G179">
        <f t="shared" ca="1" si="17"/>
        <v>-2.377321439793604</v>
      </c>
      <c r="H179">
        <f ca="1"/>
        <v>0.15652007159461612</v>
      </c>
      <c r="I179">
        <f ca="1"/>
        <v>-0.49989445730722398</v>
      </c>
      <c r="J179">
        <f ca="1"/>
        <v>-2.2444998944487198</v>
      </c>
      <c r="K179">
        <v>177</v>
      </c>
      <c r="L179">
        <f t="shared" ca="1" si="18"/>
        <v>116656.9990656365</v>
      </c>
      <c r="M179">
        <f t="shared" ca="1" si="19"/>
        <v>3866.634315278086</v>
      </c>
      <c r="N179">
        <f t="shared" ca="1" si="20"/>
        <v>250.9810583961079</v>
      </c>
      <c r="O179" s="4">
        <f t="shared" ca="1" si="21"/>
        <v>5.5306033818566767E-2</v>
      </c>
      <c r="P179" s="4">
        <f t="shared" ca="1" si="22"/>
        <v>8.824919408998628E-4</v>
      </c>
      <c r="Q179" s="4">
        <f t="shared" ca="1" si="23"/>
        <v>-2.1739437017773713E-2</v>
      </c>
      <c r="R179" s="4" cm="1">
        <f t="array" aca="1" ref="R179" ca="1">_xlfn._xlws.SORT(SUMPRODUCT($U$2:$W$2,O179:Q179))</f>
        <v>1.0422975816597863E-2</v>
      </c>
      <c r="S179" s="4">
        <f ca="1"/>
        <v>9.7190865772995572E-3</v>
      </c>
    </row>
    <row r="180" spans="1:19" x14ac:dyDescent="0.25">
      <c r="A180" s="4">
        <f>IFERROR(Merged_data[[#This Row],[BTCUSD_Close]]/Merged_data!D179-1,"")</f>
        <v>-2.6376344966205778E-4</v>
      </c>
      <c r="B180" s="4">
        <f>IFERROR(Merged_data[[#This Row],[XAUUSD_Close]]/Merged_data!C179-1, "")</f>
        <v>-7.336878488963805E-4</v>
      </c>
      <c r="C180" s="4">
        <f>IFERROR(Merged_data[[#This Row],[AAPL_Close]]/Merged_data!B179-1,"")</f>
        <v>6.0560933234052872E-3</v>
      </c>
      <c r="D180" s="4">
        <f t="shared" si="16"/>
        <v>1.4442238225644164E-3</v>
      </c>
      <c r="E180">
        <f t="shared" ca="1" si="17"/>
        <v>0.16034125866028331</v>
      </c>
      <c r="F180">
        <f t="shared" ca="1" si="17"/>
        <v>-1.4987476140753289</v>
      </c>
      <c r="G180">
        <f t="shared" ca="1" si="17"/>
        <v>0.25468533811491939</v>
      </c>
      <c r="H180">
        <f ca="1"/>
        <v>0.16034125866028331</v>
      </c>
      <c r="I180">
        <f ca="1"/>
        <v>-1.4882619762556939</v>
      </c>
      <c r="J180">
        <f ca="1"/>
        <v>0.29379577617198549</v>
      </c>
      <c r="K180">
        <v>178</v>
      </c>
      <c r="L180">
        <f t="shared" ca="1" si="18"/>
        <v>116687.60285650664</v>
      </c>
      <c r="M180">
        <f t="shared" ca="1" si="19"/>
        <v>3825.0042584688008</v>
      </c>
      <c r="N180">
        <f t="shared" ca="1" si="20"/>
        <v>264.45784609217577</v>
      </c>
      <c r="O180" s="4">
        <f t="shared" ca="1" si="21"/>
        <v>2.6230554119114198E-4</v>
      </c>
      <c r="P180" s="4">
        <f t="shared" ca="1" si="22"/>
        <v>-1.0824862067725734E-2</v>
      </c>
      <c r="Q180" s="4">
        <f t="shared" ca="1" si="23"/>
        <v>5.2304394818161765E-2</v>
      </c>
      <c r="R180" s="4" cm="1">
        <f t="array" aca="1" ref="R180" ca="1">_xlfn._xlws.SORT(SUMPRODUCT($U$2:$W$2,O180:Q180))</f>
        <v>1.1440065280715577E-2</v>
      </c>
      <c r="S180" s="4">
        <f ca="1"/>
        <v>9.8793804220685243E-3</v>
      </c>
    </row>
    <row r="181" spans="1:19" x14ac:dyDescent="0.25">
      <c r="A181" s="4">
        <f>IFERROR(Merged_data[[#This Row],[BTCUSD_Close]]/Merged_data!D180-1,"")</f>
        <v>-1.2436543605232941E-2</v>
      </c>
      <c r="B181" s="4">
        <f>IFERROR(Merged_data[[#This Row],[XAUUSD_Close]]/Merged_data!C180-1, "")</f>
        <v>9.5840636730886164E-3</v>
      </c>
      <c r="C181" s="4">
        <f>IFERROR(Merged_data[[#This Row],[AAPL_Close]]/Merged_data!B180-1,"")</f>
        <v>-1.9193763260472618E-2</v>
      </c>
      <c r="D181" s="4">
        <f t="shared" si="16"/>
        <v>-5.6554665904762205E-3</v>
      </c>
      <c r="E181">
        <f t="shared" ca="1" si="17"/>
        <v>0.65863318044050412</v>
      </c>
      <c r="F181">
        <f t="shared" ca="1" si="17"/>
        <v>2.4829326801636551</v>
      </c>
      <c r="G181">
        <f t="shared" ca="1" si="17"/>
        <v>0.63998454083238332</v>
      </c>
      <c r="H181">
        <f ca="1"/>
        <v>0.65863318044050412</v>
      </c>
      <c r="I181">
        <f ca="1"/>
        <v>2.5140886133880569</v>
      </c>
      <c r="J181">
        <f ca="1"/>
        <v>0.7856610031187089</v>
      </c>
      <c r="K181">
        <v>179</v>
      </c>
      <c r="L181">
        <f t="shared" ca="1" si="18"/>
        <v>118286.22170795711</v>
      </c>
      <c r="M181">
        <f t="shared" ca="1" si="19"/>
        <v>3999.6397164212067</v>
      </c>
      <c r="N181">
        <f t="shared" ca="1" si="20"/>
        <v>267.18628852534948</v>
      </c>
      <c r="O181" s="4">
        <f t="shared" ca="1" si="21"/>
        <v>1.360699235096779E-2</v>
      </c>
      <c r="P181" s="4">
        <f t="shared" ca="1" si="22"/>
        <v>4.4644705565509639E-2</v>
      </c>
      <c r="Q181" s="4">
        <f t="shared" ca="1" si="23"/>
        <v>1.0264258401655828E-2</v>
      </c>
      <c r="R181" s="4" cm="1">
        <f t="array" aca="1" ref="R181" ca="1">_xlfn._xlws.SORT(SUMPRODUCT($U$2:$W$2,O181:Q181))</f>
        <v>2.5019257451990941E-2</v>
      </c>
      <c r="S181" s="4">
        <f ca="1"/>
        <v>1.0039210425774001E-2</v>
      </c>
    </row>
    <row r="182" spans="1:19" x14ac:dyDescent="0.25">
      <c r="A182" s="4">
        <f>IFERROR(Merged_data[[#This Row],[BTCUSD_Close]]/Merged_data!D181-1,"")</f>
        <v>-2.3767629961953363E-2</v>
      </c>
      <c r="B182" s="4">
        <f>IFERROR(Merged_data[[#This Row],[XAUUSD_Close]]/Merged_data!C181-1, "")</f>
        <v>9.1816129296662385E-3</v>
      </c>
      <c r="C182" s="4">
        <f>IFERROR(Merged_data[[#This Row],[AAPL_Close]]/Merged_data!B181-1,"")</f>
        <v>2.1128886205854513E-3</v>
      </c>
      <c r="D182" s="4">
        <f t="shared" si="16"/>
        <v>-2.8237772305438778E-3</v>
      </c>
      <c r="E182">
        <f t="shared" ca="1" si="17"/>
        <v>0.89101710412012181</v>
      </c>
      <c r="F182">
        <f t="shared" ca="1" si="17"/>
        <v>0.49599621297682134</v>
      </c>
      <c r="G182">
        <f t="shared" ca="1" si="17"/>
        <v>1.3878056393615155</v>
      </c>
      <c r="H182">
        <f ca="1"/>
        <v>0.89101710412012181</v>
      </c>
      <c r="I182">
        <f ca="1"/>
        <v>0.5420936145959131</v>
      </c>
      <c r="J182">
        <f ca="1"/>
        <v>1.5753901496212532</v>
      </c>
      <c r="K182">
        <v>180</v>
      </c>
      <c r="L182">
        <f t="shared" ca="1" si="18"/>
        <v>119049.33779243322</v>
      </c>
      <c r="M182">
        <f t="shared" ca="1" si="19"/>
        <v>3913.5576722766368</v>
      </c>
      <c r="N182">
        <f t="shared" ca="1" si="20"/>
        <v>271.59974255879121</v>
      </c>
      <c r="O182" s="4">
        <f t="shared" ca="1" si="21"/>
        <v>6.4307153627740886E-3</v>
      </c>
      <c r="P182" s="4">
        <f t="shared" ca="1" si="22"/>
        <v>-2.1757435262986322E-2</v>
      </c>
      <c r="Q182" s="4">
        <f t="shared" ca="1" si="23"/>
        <v>1.6383322868465267E-2</v>
      </c>
      <c r="R182" s="4" cm="1">
        <f t="array" aca="1" ref="R182" ca="1">_xlfn._xlws.SORT(SUMPRODUCT($U$2:$W$2,O182:Q182))</f>
        <v>-1.8587626358227225E-3</v>
      </c>
      <c r="S182" s="4">
        <f ca="1"/>
        <v>1.0136887796858127E-2</v>
      </c>
    </row>
    <row r="183" spans="1:19" x14ac:dyDescent="0.25">
      <c r="A183" s="4">
        <f>IFERROR(Merged_data[[#This Row],[BTCUSD_Close]]/Merged_data!D182-1,"")</f>
        <v>-6.8226212831812294E-3</v>
      </c>
      <c r="B183" s="4">
        <f>IFERROR(Merged_data[[#This Row],[XAUUSD_Close]]/Merged_data!C182-1, "")</f>
        <v>1.377780665587669E-2</v>
      </c>
      <c r="C183" s="4">
        <f>IFERROR(Merged_data[[#This Row],[AAPL_Close]]/Merged_data!B182-1,"")</f>
        <v>-1.3805220883534086E-2</v>
      </c>
      <c r="D183" s="4">
        <f t="shared" si="16"/>
        <v>-6.7722998766391821E-4</v>
      </c>
      <c r="E183">
        <f t="shared" ca="1" si="17"/>
        <v>-0.40213100937360591</v>
      </c>
      <c r="F183">
        <f t="shared" ca="1" si="17"/>
        <v>0.74130319194893057</v>
      </c>
      <c r="G183">
        <f t="shared" ca="1" si="17"/>
        <v>-0.21301041613711016</v>
      </c>
      <c r="H183">
        <f ca="1"/>
        <v>-0.40213100937360591</v>
      </c>
      <c r="I183">
        <f ca="1"/>
        <v>0.71916746037905055</v>
      </c>
      <c r="J183">
        <f ca="1"/>
        <v>-0.31645760404823609</v>
      </c>
      <c r="K183">
        <v>181</v>
      </c>
      <c r="L183">
        <f t="shared" ca="1" si="18"/>
        <v>114984.56971599627</v>
      </c>
      <c r="M183">
        <f t="shared" ca="1" si="19"/>
        <v>3921.8965119663703</v>
      </c>
      <c r="N183">
        <f t="shared" ca="1" si="20"/>
        <v>261.28838549056917</v>
      </c>
      <c r="O183" s="4">
        <f t="shared" ca="1" si="21"/>
        <v>-3.4740067506936263E-2</v>
      </c>
      <c r="P183" s="4">
        <f t="shared" ca="1" si="22"/>
        <v>2.1284899743885775E-3</v>
      </c>
      <c r="Q183" s="4">
        <f t="shared" ca="1" si="23"/>
        <v>-3.8704725221842991E-2</v>
      </c>
      <c r="R183" s="4" cm="1">
        <f t="array" aca="1" ref="R183" ca="1">_xlfn._xlws.SORT(SUMPRODUCT($U$2:$W$2,O183:Q183))</f>
        <v>-2.1182041828878347E-2</v>
      </c>
      <c r="S183" s="4">
        <f ca="1"/>
        <v>1.0304259560281696E-2</v>
      </c>
    </row>
    <row r="184" spans="1:19" x14ac:dyDescent="0.25">
      <c r="A184" s="4">
        <f>IFERROR(Merged_data[[#This Row],[BTCUSD_Close]]/Merged_data!D183-1,"")</f>
        <v>3.1535041045910539E-2</v>
      </c>
      <c r="B184" s="4">
        <f>IFERROR(Merged_data[[#This Row],[XAUUSD_Close]]/Merged_data!C183-1, "")</f>
        <v>-1.3777009960583175E-2</v>
      </c>
      <c r="C184" s="4">
        <f>IFERROR(Merged_data[[#This Row],[AAPL_Close]]/Merged_data!B183-1,"")</f>
        <v>1.0027996945787709E-2</v>
      </c>
      <c r="D184" s="4">
        <f t="shared" si="16"/>
        <v>6.958107413276203E-3</v>
      </c>
      <c r="E184">
        <f t="shared" ca="1" si="17"/>
        <v>2.3219494116465338E-2</v>
      </c>
      <c r="F184">
        <f t="shared" ca="1" si="17"/>
        <v>-0.47637481953773225</v>
      </c>
      <c r="G184">
        <f t="shared" ca="1" si="17"/>
        <v>-0.55104037261890171</v>
      </c>
      <c r="H184">
        <f ca="1"/>
        <v>2.3219494116465338E-2</v>
      </c>
      <c r="I184">
        <f ca="1"/>
        <v>-0.47449867052762223</v>
      </c>
      <c r="J184">
        <f ca="1"/>
        <v>-0.52253735895229603</v>
      </c>
      <c r="K184">
        <v>182</v>
      </c>
      <c r="L184">
        <f t="shared" ca="1" si="18"/>
        <v>116330.63117202661</v>
      </c>
      <c r="M184">
        <f t="shared" ca="1" si="19"/>
        <v>3870.8289299009743</v>
      </c>
      <c r="N184">
        <f t="shared" ca="1" si="20"/>
        <v>260.22613149250992</v>
      </c>
      <c r="O184" s="4">
        <f t="shared" ca="1" si="21"/>
        <v>1.1638462538774047E-2</v>
      </c>
      <c r="P184" s="4">
        <f t="shared" ca="1" si="22"/>
        <v>-1.3106663001627047E-2</v>
      </c>
      <c r="Q184" s="4">
        <f t="shared" ca="1" si="23"/>
        <v>-4.0737330697497081E-3</v>
      </c>
      <c r="R184" s="4" cm="1">
        <f t="array" aca="1" ref="R184" ca="1">_xlfn._xlws.SORT(SUMPRODUCT($U$2:$W$2,O184:Q184))</f>
        <v>-2.9732463599435174E-3</v>
      </c>
      <c r="S184" s="4">
        <f ca="1"/>
        <v>1.0422975816597863E-2</v>
      </c>
    </row>
    <row r="185" spans="1:19" x14ac:dyDescent="0.25">
      <c r="A185" s="4">
        <f>IFERROR(Merged_data[[#This Row],[BTCUSD_Close]]/Merged_data!D184-1,"")</f>
        <v>-3.6733077270257097E-2</v>
      </c>
      <c r="B185" s="4">
        <f>IFERROR(Merged_data[[#This Row],[XAUUSD_Close]]/Merged_data!C184-1, "")</f>
        <v>1.0014061041463407E-3</v>
      </c>
      <c r="C185" s="4">
        <f>IFERROR(Merged_data[[#This Row],[AAPL_Close]]/Merged_data!B184-1,"")</f>
        <v>-1.4010684406813856E-2</v>
      </c>
      <c r="D185" s="4">
        <f t="shared" si="16"/>
        <v>-1.4822566061462749E-2</v>
      </c>
      <c r="E185">
        <f t="shared" ca="1" si="17"/>
        <v>-1.7033222713985436</v>
      </c>
      <c r="F185">
        <f t="shared" ca="1" si="17"/>
        <v>-1.3796409615771099</v>
      </c>
      <c r="G185">
        <f t="shared" ca="1" si="17"/>
        <v>-0.96118529564694233</v>
      </c>
      <c r="H185">
        <f ca="1"/>
        <v>-1.7033222713985436</v>
      </c>
      <c r="I185">
        <f ca="1"/>
        <v>-1.4671684453704061</v>
      </c>
      <c r="J185">
        <f ca="1"/>
        <v>-1.3813988723958543</v>
      </c>
      <c r="K185">
        <v>183</v>
      </c>
      <c r="L185">
        <f t="shared" ca="1" si="18"/>
        <v>111052.1586250315</v>
      </c>
      <c r="M185">
        <f t="shared" ca="1" si="19"/>
        <v>3828.9706151912546</v>
      </c>
      <c r="N185">
        <f t="shared" ca="1" si="20"/>
        <v>255.71589934533895</v>
      </c>
      <c r="O185" s="4">
        <f t="shared" ca="1" si="21"/>
        <v>-4.6436417049054567E-2</v>
      </c>
      <c r="P185" s="4">
        <f t="shared" ca="1" si="22"/>
        <v>-1.0872679690182609E-2</v>
      </c>
      <c r="Q185" s="4">
        <f t="shared" ca="1" si="23"/>
        <v>-1.7483929474929258E-2</v>
      </c>
      <c r="R185" s="4" cm="1">
        <f t="array" aca="1" ref="R185" ca="1">_xlfn._xlws.SORT(SUMPRODUCT($U$2:$W$2,O185:Q185))</f>
        <v>-2.3525175833268193E-2</v>
      </c>
      <c r="S185" s="4">
        <f ca="1"/>
        <v>1.0805851405659636E-2</v>
      </c>
    </row>
    <row r="186" spans="1:19" x14ac:dyDescent="0.25">
      <c r="A186" s="4">
        <f>IFERROR(Merged_data[[#This Row],[BTCUSD_Close]]/Merged_data!D185-1,"")</f>
        <v>5.0392526224194434E-3</v>
      </c>
      <c r="B186" s="4">
        <f>IFERROR(Merged_data[[#This Row],[XAUUSD_Close]]/Merged_data!C185-1, "")</f>
        <v>-5.6719087064684981E-3</v>
      </c>
      <c r="C186" s="4">
        <f>IFERROR(Merged_data[[#This Row],[AAPL_Close]]/Merged_data!B185-1,"")</f>
        <v>4.8047434062565841E-3</v>
      </c>
      <c r="D186" s="4">
        <f t="shared" si="16"/>
        <v>6.8443532601540884E-4</v>
      </c>
      <c r="E186">
        <f t="shared" ca="1" si="17"/>
        <v>0.41536793734022953</v>
      </c>
      <c r="F186">
        <f t="shared" ca="1" si="17"/>
        <v>-1.4129771362808983</v>
      </c>
      <c r="G186">
        <f t="shared" ca="1" si="17"/>
        <v>0.70382009675195234</v>
      </c>
      <c r="H186">
        <f ca="1"/>
        <v>0.41536793734022953</v>
      </c>
      <c r="I186">
        <f ca="1"/>
        <v>-1.3892200071069429</v>
      </c>
      <c r="J186">
        <f ca="1"/>
        <v>0.79487992257861939</v>
      </c>
      <c r="K186">
        <v>184</v>
      </c>
      <c r="L186">
        <f t="shared" ca="1" si="18"/>
        <v>117605.7580046042</v>
      </c>
      <c r="M186">
        <f t="shared" ca="1" si="19"/>
        <v>3832.904052892758</v>
      </c>
      <c r="N186">
        <f t="shared" ca="1" si="20"/>
        <v>267.45049567769678</v>
      </c>
      <c r="O186" s="4">
        <f t="shared" ca="1" si="21"/>
        <v>5.7338008422209465E-2</v>
      </c>
      <c r="P186" s="4">
        <f t="shared" ca="1" si="22"/>
        <v>1.0267560401241538E-3</v>
      </c>
      <c r="Q186" s="4">
        <f t="shared" ca="1" si="23"/>
        <v>4.4867426274084743E-2</v>
      </c>
      <c r="R186" s="4" cm="1">
        <f t="array" aca="1" ref="R186" ca="1">_xlfn._xlws.SORT(SUMPRODUCT($U$2:$W$2,O186:Q186))</f>
        <v>3.1072332824937925E-2</v>
      </c>
      <c r="S186" s="4">
        <f ca="1"/>
        <v>1.0833180017823131E-2</v>
      </c>
    </row>
    <row r="187" spans="1:19" x14ac:dyDescent="0.25">
      <c r="A187" s="4">
        <f>IFERROR(Merged_data[[#This Row],[BTCUSD_Close]]/Merged_data!D186-1,"")</f>
        <v>-1.5879207657031991E-2</v>
      </c>
      <c r="B187" s="4">
        <f>IFERROR(Merged_data[[#This Row],[XAUUSD_Close]]/Merged_data!C186-1, "")</f>
        <v>-1.1708281271795018E-3</v>
      </c>
      <c r="C187" s="4">
        <f>IFERROR(Merged_data[[#This Row],[AAPL_Close]]/Merged_data!B186-1,"")</f>
        <v>2.248448468816755E-2</v>
      </c>
      <c r="D187" s="4">
        <f t="shared" si="16"/>
        <v>1.5132518584688674E-3</v>
      </c>
      <c r="E187">
        <f t="shared" ca="1" si="17"/>
        <v>-0.5948865379118663</v>
      </c>
      <c r="F187">
        <f t="shared" ca="1" si="17"/>
        <v>-0.85550656500600986</v>
      </c>
      <c r="G187">
        <f t="shared" ca="1" si="17"/>
        <v>0.908000067653155</v>
      </c>
      <c r="H187">
        <f ca="1"/>
        <v>-0.5948865379118663</v>
      </c>
      <c r="I187">
        <f ca="1"/>
        <v>-0.88556021984072231</v>
      </c>
      <c r="J187">
        <f ca="1"/>
        <v>0.71614234988624514</v>
      </c>
      <c r="K187">
        <v>185</v>
      </c>
      <c r="L187">
        <f t="shared" ca="1" si="18"/>
        <v>114460.8235170518</v>
      </c>
      <c r="M187">
        <f t="shared" ca="1" si="19"/>
        <v>3855.0389039481142</v>
      </c>
      <c r="N187">
        <f t="shared" ca="1" si="20"/>
        <v>267.06091096943453</v>
      </c>
      <c r="O187" s="4">
        <f t="shared" ca="1" si="21"/>
        <v>-2.7105385132877996E-2</v>
      </c>
      <c r="P187" s="4">
        <f t="shared" ca="1" si="22"/>
        <v>5.7583445514225512E-3</v>
      </c>
      <c r="Q187" s="4">
        <f t="shared" ca="1" si="23"/>
        <v>-1.4577229686961058E-3</v>
      </c>
      <c r="R187" s="4" cm="1">
        <f t="array" aca="1" ref="R187" ca="1">_xlfn._xlws.SORT(SUMPRODUCT($U$2:$W$2,O187:Q187))</f>
        <v>-6.2655946099032097E-3</v>
      </c>
      <c r="S187" s="4">
        <f ca="1"/>
        <v>1.0854280459903212E-2</v>
      </c>
    </row>
    <row r="188" spans="1:19" x14ac:dyDescent="0.25">
      <c r="A188" s="4">
        <f>IFERROR(Merged_data[[#This Row],[BTCUSD_Close]]/Merged_data!D187-1,"")</f>
        <v>3.3933698773165322E-3</v>
      </c>
      <c r="B188" s="4">
        <f>IFERROR(Merged_data[[#This Row],[XAUUSD_Close]]/Merged_data!C187-1, "")</f>
        <v>9.7757664988340487E-4</v>
      </c>
      <c r="C188" s="4">
        <f>IFERROR(Merged_data[[#This Row],[AAPL_Close]]/Merged_data!B187-1,"")</f>
        <v>2.4875621890547706E-3</v>
      </c>
      <c r="D188" s="4">
        <f t="shared" si="16"/>
        <v>2.1553102798647526E-3</v>
      </c>
      <c r="E188">
        <f t="shared" ca="1" si="17"/>
        <v>0.4771143916978916</v>
      </c>
      <c r="F188">
        <f t="shared" ca="1" si="17"/>
        <v>0.12647886119641374</v>
      </c>
      <c r="G188">
        <f t="shared" ca="1" si="17"/>
        <v>0.1885891317445087</v>
      </c>
      <c r="H188">
        <f ca="1"/>
        <v>0.4771143916978916</v>
      </c>
      <c r="I188">
        <f ca="1"/>
        <v>0.15135458551736855</v>
      </c>
      <c r="J188">
        <f ca="1"/>
        <v>0.31020992212146964</v>
      </c>
      <c r="K188">
        <v>186</v>
      </c>
      <c r="L188">
        <f t="shared" ca="1" si="18"/>
        <v>117839.40926432669</v>
      </c>
      <c r="M188">
        <f t="shared" ca="1" si="19"/>
        <v>3900.3501491348975</v>
      </c>
      <c r="N188">
        <f t="shared" ca="1" si="20"/>
        <v>264.88543876926252</v>
      </c>
      <c r="O188" s="4">
        <f t="shared" ca="1" si="21"/>
        <v>2.909014735275493E-2</v>
      </c>
      <c r="P188" s="4">
        <f t="shared" ca="1" si="22"/>
        <v>1.1685232155209238E-2</v>
      </c>
      <c r="Q188" s="4">
        <f t="shared" ca="1" si="23"/>
        <v>-8.179337370272162E-3</v>
      </c>
      <c r="R188" s="4" cm="1">
        <f t="array" aca="1" ref="R188" ca="1">_xlfn._xlws.SORT(SUMPRODUCT($U$2:$W$2,O188:Q188))</f>
        <v>1.0947335856828526E-2</v>
      </c>
      <c r="S188" s="4">
        <f ca="1"/>
        <v>1.0920749330107171E-2</v>
      </c>
    </row>
    <row r="189" spans="1:19" x14ac:dyDescent="0.25">
      <c r="A189" s="4">
        <f>IFERROR(Merged_data[[#This Row],[BTCUSD_Close]]/Merged_data!D188-1,"")</f>
        <v>2.2324353489806104E-2</v>
      </c>
      <c r="B189" s="4">
        <f>IFERROR(Merged_data[[#This Row],[XAUUSD_Close]]/Merged_data!C188-1, "")</f>
        <v>-1.3274933914754983E-2</v>
      </c>
      <c r="C189" s="4">
        <f>IFERROR(Merged_data[[#This Row],[AAPL_Close]]/Merged_data!B188-1,"")</f>
        <v>-5.9553349875930417E-3</v>
      </c>
      <c r="D189" s="4">
        <f t="shared" si="16"/>
        <v>-3.9926801523807527E-4</v>
      </c>
      <c r="E189">
        <f t="shared" ca="1" si="17"/>
        <v>0.41630843505135529</v>
      </c>
      <c r="F189">
        <f t="shared" ca="1" si="17"/>
        <v>1.9227792648653819</v>
      </c>
      <c r="G189">
        <f t="shared" ca="1" si="17"/>
        <v>1.8926040997672944</v>
      </c>
      <c r="H189">
        <f ca="1"/>
        <v>0.41630843505135529</v>
      </c>
      <c r="I189">
        <f ca="1"/>
        <v>1.9419848997561324</v>
      </c>
      <c r="J189">
        <f ca="1"/>
        <v>1.9279317578646471</v>
      </c>
      <c r="K189">
        <v>187</v>
      </c>
      <c r="L189">
        <f t="shared" ca="1" si="18"/>
        <v>117664.91941356173</v>
      </c>
      <c r="M189">
        <f t="shared" ca="1" si="19"/>
        <v>3979.3909065620774</v>
      </c>
      <c r="N189">
        <f t="shared" ca="1" si="20"/>
        <v>273.88007564376358</v>
      </c>
      <c r="O189" s="4">
        <f t="shared" ca="1" si="21"/>
        <v>-1.4818401315508883E-3</v>
      </c>
      <c r="P189" s="4">
        <f t="shared" ca="1" si="22"/>
        <v>2.0062438097595843E-2</v>
      </c>
      <c r="Q189" s="4">
        <f t="shared" ca="1" si="23"/>
        <v>3.3392904462185222E-2</v>
      </c>
      <c r="R189" s="4" cm="1">
        <f t="array" aca="1" ref="R189" ca="1">_xlfn._xlws.SORT(SUMPRODUCT($U$2:$W$2,O189:Q189))</f>
        <v>1.7598294538228639E-2</v>
      </c>
      <c r="S189" s="4">
        <f ca="1"/>
        <v>1.0947335856828526E-2</v>
      </c>
    </row>
    <row r="190" spans="1:19" x14ac:dyDescent="0.25">
      <c r="A190" s="4">
        <f>IFERROR(Merged_data[[#This Row],[BTCUSD_Close]]/Merged_data!D189-1,"")</f>
        <v>1.4815512935300035E-2</v>
      </c>
      <c r="B190" s="4">
        <f>IFERROR(Merged_data[[#This Row],[XAUUSD_Close]]/Merged_data!C189-1, "")</f>
        <v>2.4849317170247964E-3</v>
      </c>
      <c r="C190" s="4">
        <f>IFERROR(Merged_data[[#This Row],[AAPL_Close]]/Merged_data!B189-1,"")</f>
        <v>6.2905641537693846E-3</v>
      </c>
      <c r="D190" s="4">
        <f t="shared" si="16"/>
        <v>7.3257958135307449E-3</v>
      </c>
      <c r="E190">
        <f t="shared" ca="1" si="17"/>
        <v>0.36949828527824113</v>
      </c>
      <c r="F190">
        <f t="shared" ca="1" si="17"/>
        <v>1.180158063101856</v>
      </c>
      <c r="G190">
        <f t="shared" ca="1" si="17"/>
        <v>-0.61052997765183892</v>
      </c>
      <c r="H190">
        <f ca="1"/>
        <v>0.36949828527824113</v>
      </c>
      <c r="I190">
        <f ca="1"/>
        <v>1.1979302690292191</v>
      </c>
      <c r="J190">
        <f ca="1"/>
        <v>-0.49188862145985263</v>
      </c>
      <c r="K190">
        <v>188</v>
      </c>
      <c r="L190">
        <f t="shared" ca="1" si="18"/>
        <v>117535.07446825384</v>
      </c>
      <c r="M190">
        <f t="shared" ca="1" si="19"/>
        <v>3947.2507892915937</v>
      </c>
      <c r="N190">
        <f t="shared" ca="1" si="20"/>
        <v>260.63980119508432</v>
      </c>
      <c r="O190" s="4">
        <f t="shared" ca="1" si="21"/>
        <v>-1.1041238254809391E-3</v>
      </c>
      <c r="P190" s="4">
        <f t="shared" ca="1" si="22"/>
        <v>-8.1094351528001613E-3</v>
      </c>
      <c r="Q190" s="4">
        <f t="shared" ca="1" si="23"/>
        <v>-4.9550948349206328E-2</v>
      </c>
      <c r="R190" s="4" cm="1">
        <f t="array" aca="1" ref="R190" ca="1">_xlfn._xlws.SORT(SUMPRODUCT($U$2:$W$2,O190:Q190))</f>
        <v>-1.8440295713526244E-2</v>
      </c>
      <c r="S190" s="4">
        <f ca="1"/>
        <v>1.1164551641924999E-2</v>
      </c>
    </row>
    <row r="191" spans="1:19" x14ac:dyDescent="0.25">
      <c r="A191" s="4">
        <f>IFERROR(Merged_data[[#This Row],[BTCUSD_Close]]/Merged_data!D190-1,"")</f>
        <v>-5.3028966260204591E-3</v>
      </c>
      <c r="B191" s="4">
        <f>IFERROR(Merged_data[[#This Row],[XAUUSD_Close]]/Merged_data!C190-1, "")</f>
        <v>-1.3174103733312181E-3</v>
      </c>
      <c r="C191" s="4">
        <f>IFERROR(Merged_data[[#This Row],[AAPL_Close]]/Merged_data!B190-1,"")</f>
        <v>-2.7783290335383626E-3</v>
      </c>
      <c r="D191" s="4">
        <f t="shared" si="16"/>
        <v>-2.9513318472001336E-3</v>
      </c>
      <c r="E191">
        <f t="shared" ca="1" si="17"/>
        <v>-1.8559682230899159</v>
      </c>
      <c r="F191">
        <f t="shared" ca="1" si="17"/>
        <v>-0.39550083643634831</v>
      </c>
      <c r="G191">
        <f t="shared" ca="1" si="17"/>
        <v>-0.42156365271667806</v>
      </c>
      <c r="H191">
        <f ca="1"/>
        <v>-1.8559682230899159</v>
      </c>
      <c r="I191">
        <f ca="1"/>
        <v>-0.49240015029742501</v>
      </c>
      <c r="J191">
        <f ca="1"/>
        <v>-0.90664548893321095</v>
      </c>
      <c r="K191">
        <v>189</v>
      </c>
      <c r="L191">
        <f t="shared" ca="1" si="18"/>
        <v>110701.28939826277</v>
      </c>
      <c r="M191">
        <f t="shared" ca="1" si="19"/>
        <v>3874.4064335533444</v>
      </c>
      <c r="N191">
        <f t="shared" ca="1" si="20"/>
        <v>258.46977509103516</v>
      </c>
      <c r="O191" s="4">
        <f t="shared" ca="1" si="21"/>
        <v>-5.9901307825385407E-2</v>
      </c>
      <c r="P191" s="4">
        <f t="shared" ca="1" si="22"/>
        <v>-1.862686124526159E-2</v>
      </c>
      <c r="Q191" s="4">
        <f t="shared" ca="1" si="23"/>
        <v>-8.360619197022811E-3</v>
      </c>
      <c r="R191" s="4" cm="1">
        <f t="array" aca="1" ref="R191" ca="1">_xlfn._xlws.SORT(SUMPRODUCT($U$2:$W$2,O191:Q191))</f>
        <v>-2.7929322604827101E-2</v>
      </c>
      <c r="S191" s="4">
        <f ca="1"/>
        <v>1.1440065280715577E-2</v>
      </c>
    </row>
    <row r="192" spans="1:19" x14ac:dyDescent="0.25">
      <c r="A192" s="4">
        <f>IFERROR(Merged_data[[#This Row],[BTCUSD_Close]]/Merged_data!D191-1,"")</f>
        <v>-2.0820495583814269E-3</v>
      </c>
      <c r="B192" s="4">
        <f>IFERROR(Merged_data[[#This Row],[XAUUSD_Close]]/Merged_data!C191-1, "")</f>
        <v>-1.7058780223594083E-2</v>
      </c>
      <c r="C192" s="4">
        <f>IFERROR(Merged_data[[#This Row],[AAPL_Close]]/Merged_data!B191-1,"")</f>
        <v>3.9800995024874553E-4</v>
      </c>
      <c r="D192" s="4">
        <f t="shared" si="16"/>
        <v>-7.3287239718774384E-3</v>
      </c>
      <c r="E192">
        <f t="shared" ca="1" si="17"/>
        <v>-0.4498751336029887</v>
      </c>
      <c r="F192">
        <f t="shared" ca="1" si="17"/>
        <v>1.6652461904529994</v>
      </c>
      <c r="G192">
        <f t="shared" ca="1" si="17"/>
        <v>-0.8285986900401614</v>
      </c>
      <c r="H192">
        <f ca="1"/>
        <v>-0.4498751336029887</v>
      </c>
      <c r="I192">
        <f ca="1"/>
        <v>1.639329368498571</v>
      </c>
      <c r="J192">
        <f ca="1"/>
        <v>-0.92521997834039749</v>
      </c>
      <c r="K192">
        <v>190</v>
      </c>
      <c r="L192">
        <f t="shared" ca="1" si="18"/>
        <v>115001.14139659739</v>
      </c>
      <c r="M192">
        <f t="shared" ca="1" si="19"/>
        <v>3967.9360531053003</v>
      </c>
      <c r="N192">
        <f t="shared" ca="1" si="20"/>
        <v>258.41245712524875</v>
      </c>
      <c r="O192" s="4">
        <f t="shared" ca="1" si="21"/>
        <v>3.8106566174257735E-2</v>
      </c>
      <c r="P192" s="4">
        <f t="shared" ca="1" si="22"/>
        <v>2.3853601009453381E-2</v>
      </c>
      <c r="Q192" s="4">
        <f t="shared" ca="1" si="23"/>
        <v>-2.2178346419685766E-4</v>
      </c>
      <c r="R192" s="4" cm="1">
        <f t="array" aca="1" ref="R192" ca="1">_xlfn._xlws.SORT(SUMPRODUCT($U$2:$W$2,O192:Q192))</f>
        <v>2.0906875216799615E-2</v>
      </c>
      <c r="S192" s="4">
        <f ca="1"/>
        <v>1.1573874541134222E-2</v>
      </c>
    </row>
    <row r="193" spans="1:19" x14ac:dyDescent="0.25">
      <c r="A193" s="4">
        <f>IFERROR(Merged_data[[#This Row],[BTCUSD_Close]]/Merged_data!D192-1,"")</f>
        <v>2.7132471955315651E-3</v>
      </c>
      <c r="B193" s="4">
        <f>IFERROR(Merged_data[[#This Row],[XAUUSD_Close]]/Merged_data!C192-1, "")</f>
        <v>9.7565523893083927E-3</v>
      </c>
      <c r="C193" s="4">
        <f>IFERROR(Merged_data[[#This Row],[AAPL_Close]]/Merged_data!B192-1,"")</f>
        <v>2.0340163119156429E-2</v>
      </c>
      <c r="D193" s="4">
        <f t="shared" si="16"/>
        <v>1.0818644050129755E-2</v>
      </c>
      <c r="E193">
        <f t="shared" ca="1" si="17"/>
        <v>0.84638304023306676</v>
      </c>
      <c r="F193">
        <f t="shared" ca="1" si="17"/>
        <v>-0.22780482015274625</v>
      </c>
      <c r="G193">
        <f t="shared" ca="1" si="17"/>
        <v>-0.67002962948465683</v>
      </c>
      <c r="H193">
        <f ca="1"/>
        <v>0.84638304023306676</v>
      </c>
      <c r="I193">
        <f ca="1"/>
        <v>-0.1830525532861732</v>
      </c>
      <c r="J193">
        <f ca="1"/>
        <v>-0.4152219300006238</v>
      </c>
      <c r="K193">
        <v>191</v>
      </c>
      <c r="L193">
        <f t="shared" ca="1" si="18"/>
        <v>119114.40464215032</v>
      </c>
      <c r="M193">
        <f t="shared" ca="1" si="19"/>
        <v>3888.9979181532794</v>
      </c>
      <c r="N193">
        <f t="shared" ca="1" si="20"/>
        <v>261.17579983967721</v>
      </c>
      <c r="O193" s="4">
        <f t="shared" ca="1" si="21"/>
        <v>3.5142361324024735E-2</v>
      </c>
      <c r="P193" s="4">
        <f t="shared" ca="1" si="22"/>
        <v>-2.0094553787154204E-2</v>
      </c>
      <c r="Q193" s="4">
        <f t="shared" ca="1" si="23"/>
        <v>1.0636763749852153E-2</v>
      </c>
      <c r="R193" s="4" cm="1">
        <f t="array" aca="1" ref="R193" ca="1">_xlfn._xlws.SORT(SUMPRODUCT($U$2:$W$2,O193:Q193))</f>
        <v>5.695916007301384E-3</v>
      </c>
      <c r="S193" s="4">
        <f ca="1"/>
        <v>1.1777117892958841E-2</v>
      </c>
    </row>
    <row r="194" spans="1:19" x14ac:dyDescent="0.25">
      <c r="A194" s="4">
        <f>IFERROR(Merged_data[[#This Row],[BTCUSD_Close]]/Merged_data!D193-1,"")</f>
        <v>-1.273641682140092E-2</v>
      </c>
      <c r="B194" s="4">
        <f>IFERROR(Merged_data[[#This Row],[XAUUSD_Close]]/Merged_data!C193-1, "")</f>
        <v>1.0740073568368702E-2</v>
      </c>
      <c r="C194" s="4">
        <f>IFERROR(Merged_data[[#This Row],[AAPL_Close]]/Merged_data!B193-1,"")</f>
        <v>1.2916118340888127E-2</v>
      </c>
      <c r="D194" s="4">
        <f t="shared" si="16"/>
        <v>4.3499398831936438E-3</v>
      </c>
      <c r="E194">
        <f t="shared" ca="1" si="17"/>
        <v>-2.5942441160086586E-2</v>
      </c>
      <c r="F194">
        <f t="shared" ca="1" si="17"/>
        <v>-0.46140580557912136</v>
      </c>
      <c r="G194">
        <f t="shared" ca="1" si="17"/>
        <v>1.5366484597785621</v>
      </c>
      <c r="H194">
        <f ca="1"/>
        <v>-2.5942441160086586E-2</v>
      </c>
      <c r="I194">
        <f ca="1"/>
        <v>-0.4621314759830884</v>
      </c>
      <c r="J194">
        <f ca="1"/>
        <v>1.4739072994264941</v>
      </c>
      <c r="K194">
        <v>192</v>
      </c>
      <c r="L194">
        <f t="shared" ca="1" si="18"/>
        <v>116361.46600800881</v>
      </c>
      <c r="M194">
        <f t="shared" ca="1" si="19"/>
        <v>3877.5754672922976</v>
      </c>
      <c r="N194">
        <f t="shared" ca="1" si="20"/>
        <v>271.55432504921021</v>
      </c>
      <c r="O194" s="4">
        <f t="shared" ca="1" si="21"/>
        <v>-2.3382982378147191E-2</v>
      </c>
      <c r="P194" s="4">
        <f t="shared" ca="1" si="22"/>
        <v>-2.9414411040126209E-3</v>
      </c>
      <c r="Q194" s="4">
        <f t="shared" ca="1" si="23"/>
        <v>3.8968468435147362E-2</v>
      </c>
      <c r="R194" s="4" cm="1">
        <f t="array" aca="1" ref="R194" ca="1">_xlfn._xlws.SORT(SUMPRODUCT($U$2:$W$2,O194:Q194))</f>
        <v>3.4990693754950036E-3</v>
      </c>
      <c r="S194" s="4">
        <f ca="1"/>
        <v>1.2021592186168162E-2</v>
      </c>
    </row>
    <row r="195" spans="1:19" x14ac:dyDescent="0.25">
      <c r="A195" s="4">
        <f>IFERROR(Merged_data[[#This Row],[BTCUSD_Close]]/Merged_data!D194-1,"")</f>
        <v>3.4855587479207584E-2</v>
      </c>
      <c r="B195" s="4">
        <f>IFERROR(Merged_data[[#This Row],[XAUUSD_Close]]/Merged_data!C194-1, "")</f>
        <v>5.7360660770848781E-3</v>
      </c>
      <c r="C195" s="4">
        <f>IFERROR(Merged_data[[#This Row],[AAPL_Close]]/Merged_data!B194-1,"")</f>
        <v>2.2230776633625382E-2</v>
      </c>
      <c r="D195" s="4">
        <f t="shared" si="16"/>
        <v>1.942033566468384E-2</v>
      </c>
      <c r="E195">
        <f t="shared" ca="1" si="17"/>
        <v>-0.94512898064288897</v>
      </c>
      <c r="F195">
        <f t="shared" ca="1" si="17"/>
        <v>-0.89115476657575132</v>
      </c>
      <c r="G195">
        <f t="shared" ca="1" si="17"/>
        <v>0.14802681717262614</v>
      </c>
      <c r="H195">
        <f ca="1"/>
        <v>-0.94512898064288897</v>
      </c>
      <c r="I195">
        <f ca="1"/>
        <v>-0.93954820446526466</v>
      </c>
      <c r="J195">
        <f ca="1"/>
        <v>-0.1101215707544263</v>
      </c>
      <c r="K195">
        <v>193</v>
      </c>
      <c r="L195">
        <f t="shared" ca="1" si="18"/>
        <v>113528.48473971061</v>
      </c>
      <c r="M195">
        <f t="shared" ca="1" si="19"/>
        <v>3857.6731966205061</v>
      </c>
      <c r="N195">
        <f t="shared" ca="1" si="20"/>
        <v>262.90192587836782</v>
      </c>
      <c r="O195" s="4">
        <f t="shared" ca="1" si="21"/>
        <v>-2.4647660143439235E-2</v>
      </c>
      <c r="P195" s="4">
        <f t="shared" ca="1" si="22"/>
        <v>-5.1458758352172463E-3</v>
      </c>
      <c r="Q195" s="4">
        <f t="shared" ca="1" si="23"/>
        <v>-3.2381154394679507E-2</v>
      </c>
      <c r="R195" s="4" cm="1">
        <f t="array" aca="1" ref="R195" ca="1">_xlfn._xlws.SORT(SUMPRODUCT($U$2:$W$2,O195:Q195))</f>
        <v>-1.9166994695522521E-2</v>
      </c>
      <c r="S195" s="4">
        <f ca="1"/>
        <v>1.2102558453858138E-2</v>
      </c>
    </row>
    <row r="196" spans="1:19" x14ac:dyDescent="0.25">
      <c r="A196" s="4">
        <f>IFERROR(Merged_data[[#This Row],[BTCUSD_Close]]/Merged_data!D195-1,"")</f>
        <v>3.360853364506422E-3</v>
      </c>
      <c r="B196" s="4">
        <f>IFERROR(Merged_data[[#This Row],[XAUUSD_Close]]/Merged_data!C195-1, "")</f>
        <v>-9.4023394164116647E-3</v>
      </c>
      <c r="C196" s="4">
        <f>IFERROR(Merged_data[[#This Row],[AAPL_Close]]/Merged_data!B195-1,"")</f>
        <v>5.2250047072115446E-3</v>
      </c>
      <c r="D196" s="4">
        <f t="shared" ref="D196:D251" si="24">SUMPRODUCT(A196:C196,$U$2:$W$2)</f>
        <v>-1.1851783450492763E-3</v>
      </c>
      <c r="E196">
        <f t="shared" ref="E196:G251" ca="1" si="25">_xlfn.NORM.S.INV(RAND())</f>
        <v>0.16016003694146164</v>
      </c>
      <c r="F196">
        <f t="shared" ca="1" si="25"/>
        <v>0.94808177803325455</v>
      </c>
      <c r="G196">
        <f t="shared" ca="1" si="25"/>
        <v>2.2243312804476134</v>
      </c>
      <c r="H196">
        <f ca="1"/>
        <v>0.16016003694146164</v>
      </c>
      <c r="I196">
        <f ca="1"/>
        <v>0.95518308840255439</v>
      </c>
      <c r="J196">
        <f ca="1"/>
        <v>2.1813731614764285</v>
      </c>
      <c r="K196">
        <v>194</v>
      </c>
      <c r="L196">
        <f t="shared" ref="L196:L251" ca="1" si="26">$U$18*EXP(($U$16-(($U$17)^2/2))*K196/249+$U$17*H196)</f>
        <v>116984.59887171591</v>
      </c>
      <c r="M196">
        <f t="shared" ref="M196:M251" ca="1" si="27">$V$18*EXP(($V$16-(($V$17)^2/2))*K196/249+$V$17*I196)</f>
        <v>3940.405655130588</v>
      </c>
      <c r="N196">
        <f t="shared" ref="N196:N251" ca="1" si="28">$W$18*EXP(($W$16-(($W$17)^2/2))*K196/249+$W$17*J196)</f>
        <v>275.61787134878466</v>
      </c>
      <c r="O196" s="4">
        <f t="shared" ca="1" si="21"/>
        <v>2.9988520253981445E-2</v>
      </c>
      <c r="P196" s="4">
        <f t="shared" ca="1" si="22"/>
        <v>2.1219473247468933E-2</v>
      </c>
      <c r="Q196" s="4">
        <f t="shared" ca="1" si="23"/>
        <v>4.7234325053658099E-2</v>
      </c>
      <c r="R196" s="4" cm="1">
        <f t="array" aca="1" ref="R196" ca="1">_xlfn._xlws.SORT(SUMPRODUCT($U$2:$W$2,O196:Q196))</f>
        <v>3.1654642891279436E-2</v>
      </c>
      <c r="S196" s="4">
        <f ca="1"/>
        <v>1.2372300231290614E-2</v>
      </c>
    </row>
    <row r="197" spans="1:19" x14ac:dyDescent="0.25">
      <c r="A197" s="4">
        <f>IFERROR(Merged_data[[#This Row],[BTCUSD_Close]]/Merged_data!D196-1,"")</f>
        <v>-1.4954853273137725E-2</v>
      </c>
      <c r="B197" s="4">
        <f>IFERROR(Merged_data[[#This Row],[XAUUSD_Close]]/Merged_data!C196-1, "")</f>
        <v>3.2650803266884854E-3</v>
      </c>
      <c r="C197" s="4">
        <f>IFERROR(Merged_data[[#This Row],[AAPL_Close]]/Merged_data!B196-1,"")</f>
        <v>-1.6857878716928232E-2</v>
      </c>
      <c r="D197" s="4">
        <f t="shared" si="24"/>
        <v>-8.2377874663443935E-3</v>
      </c>
      <c r="E197">
        <f t="shared" ca="1" si="25"/>
        <v>-9.0211382695056921E-2</v>
      </c>
      <c r="F197">
        <f t="shared" ca="1" si="25"/>
        <v>-1.5372553760543468</v>
      </c>
      <c r="G197">
        <f t="shared" ca="1" si="25"/>
        <v>-0.16144151614983462</v>
      </c>
      <c r="H197">
        <f ca="1"/>
        <v>-9.0211382695056921E-2</v>
      </c>
      <c r="I197">
        <f ca="1"/>
        <v>-1.5398715145572723</v>
      </c>
      <c r="J197">
        <f ca="1"/>
        <v>-0.17446621081035918</v>
      </c>
      <c r="K197">
        <v>195</v>
      </c>
      <c r="L197">
        <f t="shared" ca="1" si="26"/>
        <v>116215.29868574717</v>
      </c>
      <c r="M197">
        <f t="shared" ca="1" si="27"/>
        <v>3833.2487095912543</v>
      </c>
      <c r="N197">
        <f t="shared" ca="1" si="28"/>
        <v>262.6385640035117</v>
      </c>
      <c r="O197" s="4">
        <f t="shared" ref="O197:O251" ca="1" si="29">LN(L197/L196)</f>
        <v>-6.5977985815729558E-3</v>
      </c>
      <c r="P197" s="4">
        <f t="shared" ref="P197:P251" ca="1" si="30">LN(M197/M196)</f>
        <v>-2.7571005466368637E-2</v>
      </c>
      <c r="Q197" s="4">
        <f t="shared" ref="Q197:Q251" ca="1" si="31">LN(N197/N196)</f>
        <v>-4.8236576647863683E-2</v>
      </c>
      <c r="R197" s="4" cm="1">
        <f t="array" aca="1" ref="R197" ca="1">_xlfn._xlws.SORT(SUMPRODUCT($U$2:$W$2,O197:Q197))</f>
        <v>-2.7478714755378449E-2</v>
      </c>
      <c r="S197" s="4">
        <f ca="1"/>
        <v>1.2982973933697434E-2</v>
      </c>
    </row>
    <row r="198" spans="1:19" x14ac:dyDescent="0.25">
      <c r="A198" s="4">
        <f>IFERROR(Merged_data[[#This Row],[BTCUSD_Close]]/Merged_data!D197-1,"")</f>
        <v>6.2741981685625614E-3</v>
      </c>
      <c r="B198" s="4">
        <f>IFERROR(Merged_data[[#This Row],[XAUUSD_Close]]/Merged_data!C197-1, "")</f>
        <v>-1.0596455162100948E-2</v>
      </c>
      <c r="C198" s="4">
        <f>IFERROR(Merged_data[[#This Row],[AAPL_Close]]/Merged_data!B197-1,"")</f>
        <v>2.8578232912601642E-4</v>
      </c>
      <c r="D198" s="4">
        <f t="shared" si="24"/>
        <v>-2.2705879155338064E-3</v>
      </c>
      <c r="E198">
        <f t="shared" ca="1" si="25"/>
        <v>-2.0166976753363577</v>
      </c>
      <c r="F198">
        <f t="shared" ca="1" si="25"/>
        <v>0.29839764411812519</v>
      </c>
      <c r="G198">
        <f t="shared" ca="1" si="25"/>
        <v>0.81703542576884303</v>
      </c>
      <c r="H198">
        <f ca="1"/>
        <v>-2.0166976753363577</v>
      </c>
      <c r="I198">
        <f ca="1"/>
        <v>0.19210240672999468</v>
      </c>
      <c r="J198">
        <f ca="1"/>
        <v>0.23983219179191495</v>
      </c>
      <c r="K198">
        <v>196</v>
      </c>
      <c r="L198">
        <f t="shared" ca="1" si="26"/>
        <v>110345.02084093017</v>
      </c>
      <c r="M198">
        <f t="shared" ca="1" si="27"/>
        <v>3908.3807961675848</v>
      </c>
      <c r="N198">
        <f t="shared" ca="1" si="28"/>
        <v>264.9257496671417</v>
      </c>
      <c r="O198" s="4">
        <f t="shared" ca="1" si="29"/>
        <v>-5.1832483805906181E-2</v>
      </c>
      <c r="P198" s="4">
        <f t="shared" ca="1" si="30"/>
        <v>1.94104989006409E-2</v>
      </c>
      <c r="Q198" s="4">
        <f t="shared" ca="1" si="31"/>
        <v>8.6707911587715503E-3</v>
      </c>
      <c r="R198" s="4" cm="1">
        <f t="array" aca="1" ref="R198" ca="1">_xlfn._xlws.SORT(SUMPRODUCT($U$2:$W$2,O198:Q198))</f>
        <v>-5.184308233884027E-3</v>
      </c>
      <c r="S198" s="4">
        <f ca="1"/>
        <v>1.3082490333275425E-2</v>
      </c>
    </row>
    <row r="199" spans="1:19" x14ac:dyDescent="0.25">
      <c r="A199" s="4">
        <f>IFERROR(Merged_data[[#This Row],[BTCUSD_Close]]/Merged_data!D198-1,"")</f>
        <v>1.7970615243342536E-2</v>
      </c>
      <c r="B199" s="4">
        <f>IFERROR(Merged_data[[#This Row],[XAUUSD_Close]]/Merged_data!C198-1, "")</f>
        <v>3.6588265404249309E-3</v>
      </c>
      <c r="C199" s="4">
        <f>IFERROR(Merged_data[[#This Row],[AAPL_Close]]/Merged_data!B198-1,"")</f>
        <v>5.3806961573257261E-3</v>
      </c>
      <c r="D199" s="4">
        <f t="shared" si="24"/>
        <v>8.468924036370451E-3</v>
      </c>
      <c r="E199">
        <f t="shared" ca="1" si="25"/>
        <v>1.3018787221042281</v>
      </c>
      <c r="F199">
        <f t="shared" ca="1" si="25"/>
        <v>-0.37402322350373607</v>
      </c>
      <c r="G199">
        <f t="shared" ca="1" si="25"/>
        <v>1.9060639875845846</v>
      </c>
      <c r="H199">
        <f ca="1"/>
        <v>1.3018787221042281</v>
      </c>
      <c r="I199">
        <f ca="1"/>
        <v>-0.30515416977555809</v>
      </c>
      <c r="J199">
        <f ca="1"/>
        <v>2.1885184386582988</v>
      </c>
      <c r="K199">
        <v>197</v>
      </c>
      <c r="L199">
        <f t="shared" ca="1" si="26"/>
        <v>120702.92122437335</v>
      </c>
      <c r="M199">
        <f t="shared" ca="1" si="27"/>
        <v>3887.4630897181878</v>
      </c>
      <c r="N199">
        <f t="shared" ca="1" si="28"/>
        <v>275.79050957270186</v>
      </c>
      <c r="O199" s="4">
        <f t="shared" ca="1" si="29"/>
        <v>8.9720319995907905E-2</v>
      </c>
      <c r="P199" s="4">
        <f t="shared" ca="1" si="30"/>
        <v>-5.3663867452346629E-3</v>
      </c>
      <c r="Q199" s="4">
        <f t="shared" ca="1" si="31"/>
        <v>4.0191957435443543E-2</v>
      </c>
      <c r="R199" s="4" cm="1">
        <f t="array" aca="1" ref="R199" ca="1">_xlfn._xlws.SORT(SUMPRODUCT($U$2:$W$2,O199:Q199))</f>
        <v>3.6827128531311565E-2</v>
      </c>
      <c r="S199" s="4">
        <f ca="1"/>
        <v>1.3177429657831925E-2</v>
      </c>
    </row>
    <row r="200" spans="1:19" x14ac:dyDescent="0.25">
      <c r="A200" s="4">
        <f>IFERROR(Merged_data[[#This Row],[BTCUSD_Close]]/Merged_data!D199-1,"")</f>
        <v>5.0741044769387678E-2</v>
      </c>
      <c r="B200" s="4">
        <f>IFERROR(Merged_data[[#This Row],[XAUUSD_Close]]/Merged_data!C199-1, "")</f>
        <v>3.1264287341736807E-3</v>
      </c>
      <c r="C200" s="4">
        <f>IFERROR(Merged_data[[#This Row],[AAPL_Close]]/Merged_data!B199-1,"")</f>
        <v>6.0149663730226788E-3</v>
      </c>
      <c r="D200" s="4">
        <f t="shared" si="24"/>
        <v>1.8277374836392576E-2</v>
      </c>
      <c r="E200">
        <f t="shared" ca="1" si="25"/>
        <v>-0.68627762363182609</v>
      </c>
      <c r="F200">
        <f t="shared" ca="1" si="25"/>
        <v>0.16447257639238899</v>
      </c>
      <c r="G200">
        <f t="shared" ca="1" si="25"/>
        <v>-0.23927241218329987</v>
      </c>
      <c r="H200">
        <f ca="1"/>
        <v>-0.68627762363182609</v>
      </c>
      <c r="I200">
        <f ca="1"/>
        <v>0.12821375453179551</v>
      </c>
      <c r="J200">
        <f ca="1"/>
        <v>-0.41661257597037021</v>
      </c>
      <c r="K200">
        <v>198</v>
      </c>
      <c r="L200">
        <f t="shared" ca="1" si="26"/>
        <v>114415.37950186462</v>
      </c>
      <c r="M200">
        <f t="shared" ca="1" si="27"/>
        <v>3906.8595426128459</v>
      </c>
      <c r="N200">
        <f t="shared" ca="1" si="28"/>
        <v>261.46063607126899</v>
      </c>
      <c r="O200" s="4">
        <f t="shared" ca="1" si="29"/>
        <v>-5.3496824051576852E-2</v>
      </c>
      <c r="P200" s="4">
        <f t="shared" ca="1" si="30"/>
        <v>4.977082384010339E-3</v>
      </c>
      <c r="Q200" s="4">
        <f t="shared" ca="1" si="31"/>
        <v>-5.3357813328027671E-2</v>
      </c>
      <c r="R200" s="4" cm="1">
        <f t="array" aca="1" ref="R200" ca="1">_xlfn._xlws.SORT(SUMPRODUCT($U$2:$W$2,O200:Q200))</f>
        <v>-3.0065558260277223E-2</v>
      </c>
      <c r="S200" s="4">
        <f ca="1"/>
        <v>1.3221649464279474E-2</v>
      </c>
    </row>
    <row r="201" spans="1:19" x14ac:dyDescent="0.25">
      <c r="A201" s="4">
        <f>IFERROR(Merged_data[[#This Row],[BTCUSD_Close]]/Merged_data!D200-1,"")</f>
        <v>1.3272436943047028E-2</v>
      </c>
      <c r="B201" s="4">
        <f>IFERROR(Merged_data[[#This Row],[XAUUSD_Close]]/Merged_data!C200-1, "")</f>
        <v>9.7471604626291342E-3</v>
      </c>
      <c r="C201" s="4">
        <f>IFERROR(Merged_data[[#This Row],[AAPL_Close]]/Merged_data!B200-1,"")</f>
        <v>-5.8848453462643224E-3</v>
      </c>
      <c r="D201" s="4">
        <f t="shared" si="24"/>
        <v>6.1151416640864648E-3</v>
      </c>
      <c r="E201">
        <f t="shared" ca="1" si="25"/>
        <v>0.5714401659671976</v>
      </c>
      <c r="F201">
        <f t="shared" ca="1" si="25"/>
        <v>0.50586992668802988</v>
      </c>
      <c r="G201">
        <f t="shared" ca="1" si="25"/>
        <v>-1.2835994201533174</v>
      </c>
      <c r="H201">
        <f ca="1"/>
        <v>0.5714401659671976</v>
      </c>
      <c r="I201">
        <f ca="1"/>
        <v>0.53517480478259161</v>
      </c>
      <c r="J201">
        <f ca="1"/>
        <v>-1.0828531440420006</v>
      </c>
      <c r="K201">
        <v>199</v>
      </c>
      <c r="L201">
        <f t="shared" ca="1" si="26"/>
        <v>118384.49346490655</v>
      </c>
      <c r="M201">
        <f t="shared" ca="1" si="27"/>
        <v>3925.2005567768483</v>
      </c>
      <c r="N201">
        <f t="shared" ca="1" si="28"/>
        <v>257.9477005250078</v>
      </c>
      <c r="O201" s="4">
        <f t="shared" ca="1" si="29"/>
        <v>3.4102240400652947E-2</v>
      </c>
      <c r="P201" s="4">
        <f t="shared" ca="1" si="30"/>
        <v>4.6835819589029727E-3</v>
      </c>
      <c r="Q201" s="4">
        <f t="shared" ca="1" si="31"/>
        <v>-1.3526887668233963E-2</v>
      </c>
      <c r="R201" s="4" cm="1">
        <f t="array" aca="1" ref="R201" ca="1">_xlfn._xlws.SORT(SUMPRODUCT($U$2:$W$2,O201:Q201))</f>
        <v>8.0460386032868841E-3</v>
      </c>
      <c r="S201" s="4">
        <f ca="1"/>
        <v>1.3912780483643254E-2</v>
      </c>
    </row>
    <row r="202" spans="1:19" x14ac:dyDescent="0.25">
      <c r="A202" s="4">
        <f>IFERROR(Merged_data[[#This Row],[BTCUSD_Close]]/Merged_data!D201-1,"")</f>
        <v>1.7004439624495937E-2</v>
      </c>
      <c r="B202" s="4">
        <f>IFERROR(Merged_data[[#This Row],[XAUUSD_Close]]/Merged_data!C201-1, "")</f>
        <v>-3.8552694889980588E-3</v>
      </c>
      <c r="C202" s="4">
        <f>IFERROR(Merged_data[[#This Row],[AAPL_Close]]/Merged_data!B201-1,"")</f>
        <v>-1.2028793332070409E-2</v>
      </c>
      <c r="D202" s="4">
        <f t="shared" si="24"/>
        <v>-4.9413907871565139E-5</v>
      </c>
      <c r="E202">
        <f t="shared" ca="1" si="25"/>
        <v>0.12735042554727394</v>
      </c>
      <c r="F202">
        <f t="shared" ca="1" si="25"/>
        <v>0.15291821120600793</v>
      </c>
      <c r="G202">
        <f t="shared" ca="1" si="25"/>
        <v>8.1016665489792833E-2</v>
      </c>
      <c r="H202">
        <f ca="1"/>
        <v>0.12735042554727394</v>
      </c>
      <c r="I202">
        <f ca="1"/>
        <v>0.15939363931813699</v>
      </c>
      <c r="J202">
        <f ca="1"/>
        <v>0.11191925278855383</v>
      </c>
      <c r="K202">
        <v>200</v>
      </c>
      <c r="L202">
        <f t="shared" ca="1" si="26"/>
        <v>116992.74366400334</v>
      </c>
      <c r="M202">
        <f t="shared" ca="1" si="27"/>
        <v>3909.4676136529051</v>
      </c>
      <c r="N202">
        <f t="shared" ca="1" si="28"/>
        <v>264.39945378179465</v>
      </c>
      <c r="O202" s="4">
        <f t="shared" ca="1" si="29"/>
        <v>-1.1825833607068839E-2</v>
      </c>
      <c r="P202" s="4">
        <f t="shared" ca="1" si="30"/>
        <v>-4.0162426613764421E-3</v>
      </c>
      <c r="Q202" s="4">
        <f t="shared" ca="1" si="31"/>
        <v>2.4704188867606336E-2</v>
      </c>
      <c r="R202" s="4" cm="1">
        <f t="array" aca="1" ref="R202" ca="1">_xlfn._xlws.SORT(SUMPRODUCT($U$2:$W$2,O202:Q202))</f>
        <v>2.2570095136106721E-3</v>
      </c>
      <c r="S202" s="4">
        <f ca="1"/>
        <v>1.5169249852346273E-2</v>
      </c>
    </row>
    <row r="203" spans="1:19" x14ac:dyDescent="0.25">
      <c r="A203" s="4">
        <f>IFERROR(Merged_data[[#This Row],[BTCUSD_Close]]/Merged_data!D202-1,"")</f>
        <v>-2.071895697088344E-2</v>
      </c>
      <c r="B203" s="4">
        <f>IFERROR(Merged_data[[#This Row],[XAUUSD_Close]]/Merged_data!C202-1, "")</f>
        <v>-5.8381847791464381E-3</v>
      </c>
      <c r="C203" s="4">
        <f>IFERROR(Merged_data[[#This Row],[AAPL_Close]]/Merged_data!B202-1,"")</f>
        <v>2.3487680951010947E-3</v>
      </c>
      <c r="D203" s="4">
        <f t="shared" si="24"/>
        <v>-7.8463305743932781E-3</v>
      </c>
      <c r="E203">
        <f t="shared" ca="1" si="25"/>
        <v>-1.8822693517651186</v>
      </c>
      <c r="F203">
        <f t="shared" ca="1" si="25"/>
        <v>1.2110842456712587</v>
      </c>
      <c r="G203">
        <f t="shared" ca="1" si="25"/>
        <v>-0.34758313896106074</v>
      </c>
      <c r="H203">
        <f ca="1"/>
        <v>-1.8822693517651186</v>
      </c>
      <c r="I203">
        <f ca="1"/>
        <v>1.1105881329870873</v>
      </c>
      <c r="J203">
        <f ca="1"/>
        <v>-0.84814504669890578</v>
      </c>
      <c r="K203">
        <v>201</v>
      </c>
      <c r="L203">
        <f t="shared" ca="1" si="26"/>
        <v>110834.2495095648</v>
      </c>
      <c r="M203">
        <f t="shared" ca="1" si="27"/>
        <v>3951.651901157004</v>
      </c>
      <c r="N203">
        <f t="shared" ca="1" si="28"/>
        <v>259.27728518078368</v>
      </c>
      <c r="O203" s="4">
        <f t="shared" ca="1" si="29"/>
        <v>-5.4076075263308765E-2</v>
      </c>
      <c r="P203" s="4">
        <f t="shared" ca="1" si="30"/>
        <v>1.0732489779598625E-2</v>
      </c>
      <c r="Q203" s="4">
        <f t="shared" ca="1" si="31"/>
        <v>-1.9562953926587519E-2</v>
      </c>
      <c r="R203" s="4" cm="1">
        <f t="array" aca="1" ref="R203" ca="1">_xlfn._xlws.SORT(SUMPRODUCT($U$2:$W$2,O203:Q203))</f>
        <v>-1.7798712845129433E-2</v>
      </c>
      <c r="S203" s="4">
        <f ca="1"/>
        <v>1.5194350929950244E-2</v>
      </c>
    </row>
    <row r="204" spans="1:19" x14ac:dyDescent="0.25">
      <c r="A204" s="4">
        <f>IFERROR(Merged_data[[#This Row],[BTCUSD_Close]]/Merged_data!D203-1,"")</f>
        <v>1.5287371967196428E-2</v>
      </c>
      <c r="B204" s="4">
        <f>IFERROR(Merged_data[[#This Row],[XAUUSD_Close]]/Merged_data!C203-1, "")</f>
        <v>7.0969032652072883E-3</v>
      </c>
      <c r="C204" s="4">
        <f>IFERROR(Merged_data[[#This Row],[AAPL_Close]]/Merged_data!B203-1,"")</f>
        <v>5.0212806656781961E-3</v>
      </c>
      <c r="D204" s="4">
        <f t="shared" si="24"/>
        <v>8.9313570959453029E-3</v>
      </c>
      <c r="E204">
        <f t="shared" ca="1" si="25"/>
        <v>-0.13565282824688596</v>
      </c>
      <c r="F204">
        <f t="shared" ca="1" si="25"/>
        <v>-1.3353623859127806</v>
      </c>
      <c r="G204">
        <f t="shared" ca="1" si="25"/>
        <v>1.1489469704823854</v>
      </c>
      <c r="H204">
        <f ca="1"/>
        <v>-0.13565282824688596</v>
      </c>
      <c r="I204">
        <f ca="1"/>
        <v>-1.3406428217979252</v>
      </c>
      <c r="J204">
        <f ca="1"/>
        <v>1.0740331915607502</v>
      </c>
      <c r="K204">
        <v>202</v>
      </c>
      <c r="L204">
        <f t="shared" ca="1" si="26"/>
        <v>116202.27106842095</v>
      </c>
      <c r="M204">
        <f t="shared" ca="1" si="27"/>
        <v>3846.0620043662843</v>
      </c>
      <c r="N204">
        <f t="shared" ca="1" si="28"/>
        <v>269.7634563709459</v>
      </c>
      <c r="O204" s="4">
        <f t="shared" ca="1" si="29"/>
        <v>4.7296551060139289E-2</v>
      </c>
      <c r="P204" s="4">
        <f t="shared" ca="1" si="30"/>
        <v>-2.7083925498421254E-2</v>
      </c>
      <c r="Q204" s="4">
        <f t="shared" ca="1" si="31"/>
        <v>3.9647399323829664E-2</v>
      </c>
      <c r="R204" s="4" cm="1">
        <f t="array" aca="1" ref="R204" ca="1">_xlfn._xlws.SORT(SUMPRODUCT($U$2:$W$2,O204:Q204))</f>
        <v>1.5249614915822182E-2</v>
      </c>
      <c r="S204" s="4">
        <f ca="1"/>
        <v>1.5249614915822182E-2</v>
      </c>
    </row>
    <row r="205" spans="1:19" x14ac:dyDescent="0.25">
      <c r="A205" s="4">
        <f>IFERROR(Merged_data[[#This Row],[BTCUSD_Close]]/Merged_data!D204-1,"")</f>
        <v>8.2868993254849865E-3</v>
      </c>
      <c r="B205" s="4">
        <f>IFERROR(Merged_data[[#This Row],[XAUUSD_Close]]/Merged_data!C204-1, "")</f>
        <v>-2.5003173939344148E-3</v>
      </c>
      <c r="C205" s="4">
        <f>IFERROR(Merged_data[[#This Row],[AAPL_Close]]/Merged_data!B204-1,"")</f>
        <v>-6.6615911686329632E-4</v>
      </c>
      <c r="D205" s="4">
        <f t="shared" si="24"/>
        <v>1.2860951050127408E-3</v>
      </c>
      <c r="E205">
        <f t="shared" ca="1" si="25"/>
        <v>-1.6965577068336013</v>
      </c>
      <c r="F205">
        <f t="shared" ca="1" si="25"/>
        <v>-0.87636235081163305</v>
      </c>
      <c r="G205">
        <f t="shared" ca="1" si="25"/>
        <v>0.58020645912934121</v>
      </c>
      <c r="H205">
        <f ca="1"/>
        <v>-1.6965577068336013</v>
      </c>
      <c r="I205">
        <f ca="1"/>
        <v>-0.96422882314930847</v>
      </c>
      <c r="J205">
        <f ca="1"/>
        <v>0.10256007553583318</v>
      </c>
      <c r="K205">
        <v>203</v>
      </c>
      <c r="L205">
        <f t="shared" ca="1" si="26"/>
        <v>111426.60800676148</v>
      </c>
      <c r="M205">
        <f t="shared" ca="1" si="27"/>
        <v>3862.8058909474184</v>
      </c>
      <c r="N205">
        <f t="shared" ca="1" si="28"/>
        <v>264.47537862696606</v>
      </c>
      <c r="O205" s="4">
        <f t="shared" ca="1" si="29"/>
        <v>-4.1966238684544015E-2</v>
      </c>
      <c r="P205" s="4">
        <f t="shared" ca="1" si="30"/>
        <v>4.3440653386543271E-3</v>
      </c>
      <c r="Q205" s="4">
        <f t="shared" ca="1" si="31"/>
        <v>-1.9797327005364004E-2</v>
      </c>
      <c r="R205" s="4" cm="1">
        <f t="array" aca="1" ref="R205" ca="1">_xlfn._xlws.SORT(SUMPRODUCT($U$2:$W$2,O205:Q205))</f>
        <v>-1.6791443571510675E-2</v>
      </c>
      <c r="S205" s="4">
        <f ca="1"/>
        <v>1.5677795532744496E-2</v>
      </c>
    </row>
    <row r="206" spans="1:19" x14ac:dyDescent="0.25">
      <c r="A206" s="4">
        <f>IFERROR(Merged_data[[#This Row],[BTCUSD_Close]]/Merged_data!D205-1,"")</f>
        <v>-2.4074658866155896E-2</v>
      </c>
      <c r="B206" s="4">
        <f>IFERROR(Merged_data[[#This Row],[XAUUSD_Close]]/Merged_data!C205-1, "")</f>
        <v>2.7222048361810192E-3</v>
      </c>
      <c r="C206" s="4">
        <f>IFERROR(Merged_data[[#This Row],[AAPL_Close]]/Merged_data!B205-1,"")</f>
        <v>5.5232834968097499E-3</v>
      </c>
      <c r="D206" s="4">
        <f t="shared" si="24"/>
        <v>-4.4765306763314356E-3</v>
      </c>
      <c r="E206">
        <f t="shared" ca="1" si="25"/>
        <v>2.0269943404389958</v>
      </c>
      <c r="F206">
        <f t="shared" ca="1" si="25"/>
        <v>-0.24448886582815638</v>
      </c>
      <c r="G206">
        <f t="shared" ca="1" si="25"/>
        <v>0.54637105952404219</v>
      </c>
      <c r="H206">
        <f ca="1"/>
        <v>2.0269943404389958</v>
      </c>
      <c r="I206">
        <f ca="1"/>
        <v>-0.13772737176399635</v>
      </c>
      <c r="J206">
        <f ca="1"/>
        <v>1.0753049511492421</v>
      </c>
      <c r="K206">
        <v>204</v>
      </c>
      <c r="L206">
        <f t="shared" ca="1" si="26"/>
        <v>123225.48391306348</v>
      </c>
      <c r="M206">
        <f t="shared" ca="1" si="27"/>
        <v>3899.0791791193337</v>
      </c>
      <c r="N206">
        <f t="shared" ca="1" si="28"/>
        <v>269.85673409891314</v>
      </c>
      <c r="O206" s="4">
        <f t="shared" ca="1" si="29"/>
        <v>0.10064972963167498</v>
      </c>
      <c r="P206" s="4">
        <f t="shared" ca="1" si="30"/>
        <v>9.3465831842255813E-3</v>
      </c>
      <c r="Q206" s="4">
        <f t="shared" ca="1" si="31"/>
        <v>2.0143043235199883E-2</v>
      </c>
      <c r="R206" s="4" cm="1">
        <f t="array" aca="1" ref="R206" ca="1">_xlfn._xlws.SORT(SUMPRODUCT($U$2:$W$2,O206:Q206))</f>
        <v>3.9976465133752692E-2</v>
      </c>
      <c r="S206" s="4">
        <f ca="1"/>
        <v>1.7053927147346399E-2</v>
      </c>
    </row>
    <row r="207" spans="1:19" x14ac:dyDescent="0.25">
      <c r="A207" s="4">
        <f>IFERROR(Merged_data[[#This Row],[BTCUSD_Close]]/Merged_data!D206-1,"")</f>
        <v>-1.3879782351388092E-3</v>
      </c>
      <c r="B207" s="4">
        <f>IFERROR(Merged_data[[#This Row],[XAUUSD_Close]]/Merged_data!C206-1, "")</f>
        <v>1.4586528367422913E-2</v>
      </c>
      <c r="C207" s="4">
        <f>IFERROR(Merged_data[[#This Row],[AAPL_Close]]/Merged_data!B206-1,"")</f>
        <v>6.155885974050479E-3</v>
      </c>
      <c r="D207" s="4">
        <f t="shared" si="24"/>
        <v>7.2649836686426656E-3</v>
      </c>
      <c r="E207">
        <f t="shared" ca="1" si="25"/>
        <v>-0.85352105128724676</v>
      </c>
      <c r="F207">
        <f t="shared" ca="1" si="25"/>
        <v>-1.5425387792316116</v>
      </c>
      <c r="G207">
        <f t="shared" ca="1" si="25"/>
        <v>0.40154069099851059</v>
      </c>
      <c r="H207">
        <f ca="1"/>
        <v>-0.85352105128724676</v>
      </c>
      <c r="I207">
        <f ca="1"/>
        <v>-1.5852240533791988</v>
      </c>
      <c r="J207">
        <f ca="1"/>
        <v>0.16099314526435266</v>
      </c>
      <c r="K207">
        <v>205</v>
      </c>
      <c r="L207">
        <f t="shared" ca="1" si="26"/>
        <v>114027.11043637509</v>
      </c>
      <c r="M207">
        <f t="shared" ca="1" si="27"/>
        <v>3837.4671128008222</v>
      </c>
      <c r="N207">
        <f t="shared" ca="1" si="28"/>
        <v>264.87768418955829</v>
      </c>
      <c r="O207" s="4">
        <f t="shared" ca="1" si="29"/>
        <v>-7.7579648685242378E-2</v>
      </c>
      <c r="P207" s="4">
        <f t="shared" ca="1" si="30"/>
        <v>-1.5927874417208322E-2</v>
      </c>
      <c r="Q207" s="4">
        <f t="shared" ca="1" si="31"/>
        <v>-1.8623053389829433E-2</v>
      </c>
      <c r="R207" s="4" cm="1">
        <f t="array" aca="1" ref="R207" ca="1">_xlfn._xlws.SORT(SUMPRODUCT($U$2:$W$2,O207:Q207))</f>
        <v>-3.5231960389404869E-2</v>
      </c>
      <c r="S207" s="4">
        <f ca="1"/>
        <v>1.7598294538228639E-2</v>
      </c>
    </row>
    <row r="208" spans="1:19" x14ac:dyDescent="0.25">
      <c r="A208" s="4">
        <f>IFERROR(Merged_data[[#This Row],[BTCUSD_Close]]/Merged_data!D207-1,"")</f>
        <v>1.8426931800740176E-2</v>
      </c>
      <c r="B208" s="4">
        <f>IFERROR(Merged_data[[#This Row],[XAUUSD_Close]]/Merged_data!C207-1, "")</f>
        <v>1.0187996650118381E-2</v>
      </c>
      <c r="C208" s="4">
        <f>IFERROR(Merged_data[[#This Row],[AAPL_Close]]/Merged_data!B207-1,"")</f>
        <v>9.0361445783133654E-3</v>
      </c>
      <c r="D208" s="4">
        <f t="shared" si="24"/>
        <v>1.2314121573763414E-2</v>
      </c>
      <c r="E208">
        <f t="shared" ca="1" si="25"/>
        <v>-1.6552246803408917</v>
      </c>
      <c r="F208">
        <f t="shared" ca="1" si="25"/>
        <v>0.62821927242398246</v>
      </c>
      <c r="G208">
        <f t="shared" ca="1" si="25"/>
        <v>0.74071416028851766</v>
      </c>
      <c r="H208">
        <f ca="1"/>
        <v>-1.6552246803408917</v>
      </c>
      <c r="I208">
        <f ca="1"/>
        <v>0.54044771980527173</v>
      </c>
      <c r="J208">
        <f ca="1"/>
        <v>0.26301572353612407</v>
      </c>
      <c r="K208">
        <v>206</v>
      </c>
      <c r="L208">
        <f t="shared" ca="1" si="26"/>
        <v>111604.25521364313</v>
      </c>
      <c r="M208">
        <f t="shared" ca="1" si="27"/>
        <v>3929.8404018395731</v>
      </c>
      <c r="N208">
        <f t="shared" ca="1" si="28"/>
        <v>265.47583273069813</v>
      </c>
      <c r="O208" s="4">
        <f t="shared" ca="1" si="29"/>
        <v>-2.1477052592552951E-2</v>
      </c>
      <c r="P208" s="4">
        <f t="shared" ca="1" si="30"/>
        <v>2.378627191520432E-2</v>
      </c>
      <c r="Q208" s="4">
        <f t="shared" ca="1" si="31"/>
        <v>2.2556607080820453E-3</v>
      </c>
      <c r="R208" s="4" cm="1">
        <f t="array" aca="1" ref="R208" ca="1">_xlfn._xlws.SORT(SUMPRODUCT($U$2:$W$2,O208:Q208))</f>
        <v>3.7480912007404575E-3</v>
      </c>
      <c r="S208" s="4">
        <f ca="1"/>
        <v>1.8100062258364413E-2</v>
      </c>
    </row>
    <row r="209" spans="1:19" x14ac:dyDescent="0.25">
      <c r="A209" s="4">
        <f>IFERROR(Merged_data[[#This Row],[BTCUSD_Close]]/Merged_data!D208-1,"")</f>
        <v>-1.1010172897391923E-2</v>
      </c>
      <c r="B209" s="4">
        <f>IFERROR(Merged_data[[#This Row],[XAUUSD_Close]]/Merged_data!C208-1, "")</f>
        <v>-1.2961335996701351E-2</v>
      </c>
      <c r="C209" s="4">
        <f>IFERROR(Merged_data[[#This Row],[AAPL_Close]]/Merged_data!B208-1,"")</f>
        <v>-1.1660447761193682E-3</v>
      </c>
      <c r="D209" s="4">
        <f t="shared" si="24"/>
        <v>-8.8373997007339285E-3</v>
      </c>
      <c r="E209">
        <f t="shared" ca="1" si="25"/>
        <v>1.0249588786742851</v>
      </c>
      <c r="F209">
        <f t="shared" ca="1" si="25"/>
        <v>2.0766357040742935</v>
      </c>
      <c r="G209">
        <f t="shared" ca="1" si="25"/>
        <v>-1.4596364629315266</v>
      </c>
      <c r="H209">
        <f ca="1"/>
        <v>1.0249588786742851</v>
      </c>
      <c r="I209">
        <f ca="1"/>
        <v>2.1275854045084275</v>
      </c>
      <c r="J209">
        <f ca="1"/>
        <v>-1.1350873722326447</v>
      </c>
      <c r="K209">
        <v>207</v>
      </c>
      <c r="L209">
        <f t="shared" ca="1" si="26"/>
        <v>119995.0711082818</v>
      </c>
      <c r="M209">
        <f t="shared" ca="1" si="27"/>
        <v>4000.4206763464172</v>
      </c>
      <c r="N209">
        <f t="shared" ca="1" si="28"/>
        <v>258.00066399033631</v>
      </c>
      <c r="O209" s="4">
        <f t="shared" ca="1" si="29"/>
        <v>7.2491489466009376E-2</v>
      </c>
      <c r="P209" s="4">
        <f t="shared" ca="1" si="30"/>
        <v>1.7800709838999729E-2</v>
      </c>
      <c r="Q209" s="4">
        <f t="shared" ca="1" si="31"/>
        <v>-2.856165251823229E-2</v>
      </c>
      <c r="R209" s="4" cm="1">
        <f t="array" aca="1" ref="R209" ca="1">_xlfn._xlws.SORT(SUMPRODUCT($U$2:$W$2,O209:Q209))</f>
        <v>2.0299235019933012E-2</v>
      </c>
      <c r="S209" s="4">
        <f ca="1"/>
        <v>1.8150857417146317E-2</v>
      </c>
    </row>
    <row r="210" spans="1:19" x14ac:dyDescent="0.25">
      <c r="A210" s="4">
        <f>IFERROR(Merged_data[[#This Row],[BTCUSD_Close]]/Merged_data!D209-1,"")</f>
        <v>4.0467321368100606E-3</v>
      </c>
      <c r="B210" s="4">
        <f>IFERROR(Merged_data[[#This Row],[XAUUSD_Close]]/Merged_data!C209-1, "")</f>
        <v>-5.5029647813206184E-3</v>
      </c>
      <c r="C210" s="4">
        <f>IFERROR(Merged_data[[#This Row],[AAPL_Close]]/Merged_data!B209-1,"")</f>
        <v>-1.8211533971516092E-3</v>
      </c>
      <c r="D210" s="4">
        <f t="shared" si="24"/>
        <v>-1.5335122906307121E-3</v>
      </c>
      <c r="E210">
        <f t="shared" ca="1" si="25"/>
        <v>0.27947033044790937</v>
      </c>
      <c r="F210">
        <f t="shared" ca="1" si="25"/>
        <v>0.40582196205386317</v>
      </c>
      <c r="G210">
        <f t="shared" ca="1" si="25"/>
        <v>-0.1885717381522069</v>
      </c>
      <c r="H210">
        <f ca="1"/>
        <v>0.27947033044790937</v>
      </c>
      <c r="I210">
        <f ca="1"/>
        <v>0.41993539642594591</v>
      </c>
      <c r="J210">
        <f ca="1"/>
        <v>-0.107332398689792</v>
      </c>
      <c r="K210">
        <v>208</v>
      </c>
      <c r="L210">
        <f t="shared" ca="1" si="26"/>
        <v>117623.72257389668</v>
      </c>
      <c r="M210">
        <f t="shared" ca="1" si="27"/>
        <v>3925.8393050634113</v>
      </c>
      <c r="N210">
        <f t="shared" ca="1" si="28"/>
        <v>263.54793888612392</v>
      </c>
      <c r="O210" s="4">
        <f t="shared" ca="1" si="29"/>
        <v>-1.9959930152416639E-2</v>
      </c>
      <c r="P210" s="4">
        <f t="shared" ca="1" si="30"/>
        <v>-1.8819360616888291E-2</v>
      </c>
      <c r="Q210" s="4">
        <f t="shared" ca="1" si="31"/>
        <v>2.1273124166309793E-2</v>
      </c>
      <c r="R210" s="4" cm="1">
        <f t="array" aca="1" ref="R210" ca="1">_xlfn._xlws.SORT(SUMPRODUCT($U$2:$W$2,O210:Q210))</f>
        <v>-7.1337860425873699E-3</v>
      </c>
      <c r="S210" s="4">
        <f ca="1"/>
        <v>1.8382603505854619E-2</v>
      </c>
    </row>
    <row r="211" spans="1:19" x14ac:dyDescent="0.25">
      <c r="A211" s="4">
        <f>IFERROR(Merged_data[[#This Row],[BTCUSD_Close]]/Merged_data!D210-1,"")</f>
        <v>-1.5514595524376507E-2</v>
      </c>
      <c r="B211" s="4">
        <f>IFERROR(Merged_data[[#This Row],[XAUUSD_Close]]/Merged_data!C210-1, "")</f>
        <v>-9.2292849456381276E-3</v>
      </c>
      <c r="C211" s="4">
        <f>IFERROR(Merged_data[[#This Row],[AAPL_Close]]/Merged_data!B210-1,"")</f>
        <v>5.6137724550908707E-4</v>
      </c>
      <c r="D211" s="4">
        <f t="shared" si="24"/>
        <v>-8.1776794619154766E-3</v>
      </c>
      <c r="E211">
        <f t="shared" ca="1" si="25"/>
        <v>-0.46398382628277157</v>
      </c>
      <c r="F211">
        <f t="shared" ca="1" si="25"/>
        <v>2.4255424267545275E-2</v>
      </c>
      <c r="G211">
        <f t="shared" ca="1" si="25"/>
        <v>0.97743947920927587</v>
      </c>
      <c r="H211">
        <f ca="1"/>
        <v>-0.46398382628277157</v>
      </c>
      <c r="I211">
        <f ca="1"/>
        <v>-1.3880121627244529E-4</v>
      </c>
      <c r="J211">
        <f ca="1"/>
        <v>0.81534242475048546</v>
      </c>
      <c r="K211">
        <v>209</v>
      </c>
      <c r="L211">
        <f t="shared" ca="1" si="26"/>
        <v>115305.56728547791</v>
      </c>
      <c r="M211">
        <f t="shared" ca="1" si="27"/>
        <v>3908.1793432496124</v>
      </c>
      <c r="N211">
        <f t="shared" ca="1" si="28"/>
        <v>268.63396528180823</v>
      </c>
      <c r="O211" s="4">
        <f t="shared" ca="1" si="29"/>
        <v>-1.9905026362460016E-2</v>
      </c>
      <c r="P211" s="4">
        <f t="shared" ca="1" si="30"/>
        <v>-4.5085396195709594E-3</v>
      </c>
      <c r="Q211" s="4">
        <f t="shared" ca="1" si="31"/>
        <v>1.9114446426426158E-2</v>
      </c>
      <c r="R211" s="4" cm="1">
        <f t="array" aca="1" ref="R211" ca="1">_xlfn._xlws.SORT(SUMPRODUCT($U$2:$W$2,O211:Q211))</f>
        <v>-2.0405898286385412E-3</v>
      </c>
      <c r="S211" s="4">
        <f ca="1"/>
        <v>1.8600082420906505E-2</v>
      </c>
    </row>
    <row r="212" spans="1:19" x14ac:dyDescent="0.25">
      <c r="A212" s="4">
        <f>IFERROR(Merged_data[[#This Row],[BTCUSD_Close]]/Merged_data!D211-1,"")</f>
        <v>1.1648024118261713E-2</v>
      </c>
      <c r="B212" s="4">
        <f>IFERROR(Merged_data[[#This Row],[XAUUSD_Close]]/Merged_data!C211-1, "")</f>
        <v>-6.8643474899888757E-3</v>
      </c>
      <c r="C212" s="4">
        <f>IFERROR(Merged_data[[#This Row],[AAPL_Close]]/Merged_data!B211-1,"")</f>
        <v>7.9483822704329299E-4</v>
      </c>
      <c r="D212" s="4">
        <f t="shared" si="24"/>
        <v>9.8711970759595086E-4</v>
      </c>
      <c r="E212">
        <f t="shared" ca="1" si="25"/>
        <v>0.54125416495585599</v>
      </c>
      <c r="F212">
        <f t="shared" ca="1" si="25"/>
        <v>0.42173733073342923</v>
      </c>
      <c r="G212">
        <f t="shared" ca="1" si="25"/>
        <v>-0.37742957094794372</v>
      </c>
      <c r="H212">
        <f ca="1"/>
        <v>0.54125416495585599</v>
      </c>
      <c r="I212">
        <f ca="1"/>
        <v>0.44957337905726047</v>
      </c>
      <c r="J212">
        <f ca="1"/>
        <v>-0.21836595233991157</v>
      </c>
      <c r="K212">
        <v>210</v>
      </c>
      <c r="L212">
        <f t="shared" ca="1" si="26"/>
        <v>118495.3918604855</v>
      </c>
      <c r="M212">
        <f t="shared" ca="1" si="27"/>
        <v>3928.3927226961546</v>
      </c>
      <c r="N212">
        <f t="shared" ca="1" si="28"/>
        <v>263.031525427362</v>
      </c>
      <c r="O212" s="4">
        <f t="shared" ca="1" si="29"/>
        <v>2.7288361239816199E-2</v>
      </c>
      <c r="P212" s="4">
        <f t="shared" ca="1" si="30"/>
        <v>5.1587413741603751E-3</v>
      </c>
      <c r="Q212" s="4">
        <f t="shared" ca="1" si="31"/>
        <v>-2.1075835577789161E-2</v>
      </c>
      <c r="R212" s="4" cm="1">
        <f t="array" aca="1" ref="R212" ca="1">_xlfn._xlws.SORT(SUMPRODUCT($U$2:$W$2,O212:Q212))</f>
        <v>3.9272542482722611E-3</v>
      </c>
      <c r="S212" s="4">
        <f ca="1"/>
        <v>1.8650465130500466E-2</v>
      </c>
    </row>
    <row r="213" spans="1:19" x14ac:dyDescent="0.25">
      <c r="A213" s="4">
        <f>IFERROR(Merged_data[[#This Row],[BTCUSD_Close]]/Merged_data!D212-1,"")</f>
        <v>-4.402377283733161E-3</v>
      </c>
      <c r="B213" s="4">
        <f>IFERROR(Merged_data[[#This Row],[XAUUSD_Close]]/Merged_data!C212-1, "")</f>
        <v>3.6173021080816437E-3</v>
      </c>
      <c r="C213" s="4">
        <f>IFERROR(Merged_data[[#This Row],[AAPL_Close]]/Merged_data!B212-1,"")</f>
        <v>-1.2987619715019827E-2</v>
      </c>
      <c r="D213" s="4">
        <f t="shared" si="24"/>
        <v>-3.7700782563932387E-3</v>
      </c>
      <c r="E213">
        <f t="shared" ca="1" si="25"/>
        <v>0.33818861139563161</v>
      </c>
      <c r="F213">
        <f t="shared" ca="1" si="25"/>
        <v>-1.4123138320676354</v>
      </c>
      <c r="G213">
        <f t="shared" ca="1" si="25"/>
        <v>-0.51780283125982129</v>
      </c>
      <c r="H213">
        <f ca="1"/>
        <v>0.33818861139563161</v>
      </c>
      <c r="I213">
        <f ca="1"/>
        <v>-1.3926098018593578</v>
      </c>
      <c r="J213">
        <f ca="1"/>
        <v>-0.40205097058320377</v>
      </c>
      <c r="K213">
        <v>211</v>
      </c>
      <c r="L213">
        <f t="shared" ca="1" si="26"/>
        <v>117866.53866962425</v>
      </c>
      <c r="M213">
        <f t="shared" ca="1" si="27"/>
        <v>3849.3939873045638</v>
      </c>
      <c r="N213">
        <f t="shared" ca="1" si="28"/>
        <v>262.08273045172405</v>
      </c>
      <c r="O213" s="4">
        <f t="shared" ca="1" si="29"/>
        <v>-5.3211164187391274E-3</v>
      </c>
      <c r="P213" s="4">
        <f t="shared" ca="1" si="30"/>
        <v>-2.031463579914896E-2</v>
      </c>
      <c r="Q213" s="4">
        <f t="shared" ca="1" si="31"/>
        <v>-3.6136745384957006E-3</v>
      </c>
      <c r="R213" s="4" cm="1">
        <f t="array" aca="1" ref="R213" ca="1">_xlfn._xlws.SORT(SUMPRODUCT($U$2:$W$2,O213:Q213))</f>
        <v>-1.0806291606830033E-2</v>
      </c>
      <c r="S213" s="4">
        <f ca="1"/>
        <v>1.8942058987722481E-2</v>
      </c>
    </row>
    <row r="214" spans="1:19" x14ac:dyDescent="0.25">
      <c r="A214" s="4">
        <f>IFERROR(Merged_data[[#This Row],[BTCUSD_Close]]/Merged_data!D213-1,"")</f>
        <v>-2.4065035119644751E-3</v>
      </c>
      <c r="B214" s="4">
        <f>IFERROR(Merged_data[[#This Row],[XAUUSD_Close]]/Merged_data!C213-1, "")</f>
        <v>-1.5359456985554298E-2</v>
      </c>
      <c r="C214" s="4">
        <f>IFERROR(Merged_data[[#This Row],[AAPL_Close]]/Merged_data!B213-1,"")</f>
        <v>-1.0507880910682998E-2</v>
      </c>
      <c r="D214" s="4">
        <f t="shared" si="24"/>
        <v>-1.0018098121015962E-2</v>
      </c>
      <c r="E214">
        <f t="shared" ca="1" si="25"/>
        <v>-0.44489859113167113</v>
      </c>
      <c r="F214">
        <f t="shared" ca="1" si="25"/>
        <v>1.6924537377099154</v>
      </c>
      <c r="G214">
        <f t="shared" ca="1" si="25"/>
        <v>1.1051967148690665</v>
      </c>
      <c r="H214">
        <f ca="1"/>
        <v>-0.44489859113167113</v>
      </c>
      <c r="I214">
        <f ca="1"/>
        <v>1.6667606753437367</v>
      </c>
      <c r="J214">
        <f ca="1"/>
        <v>0.93767901854077707</v>
      </c>
      <c r="K214">
        <v>212</v>
      </c>
      <c r="L214">
        <f t="shared" ca="1" si="26"/>
        <v>115420.07744981392</v>
      </c>
      <c r="M214">
        <f t="shared" ca="1" si="27"/>
        <v>3983.1765911518501</v>
      </c>
      <c r="N214">
        <f t="shared" ca="1" si="28"/>
        <v>269.43907393717063</v>
      </c>
      <c r="O214" s="4">
        <f t="shared" ca="1" si="29"/>
        <v>-2.0974635838496406E-2</v>
      </c>
      <c r="P214" s="4">
        <f t="shared" ca="1" si="30"/>
        <v>3.4163909418404172E-2</v>
      </c>
      <c r="Q214" s="4">
        <f t="shared" ca="1" si="31"/>
        <v>2.7682075056439159E-2</v>
      </c>
      <c r="R214" s="4" cm="1">
        <f t="array" aca="1" ref="R214" ca="1">_xlfn._xlws.SORT(SUMPRODUCT($U$2:$W$2,O214:Q214))</f>
        <v>1.5677795532744496E-2</v>
      </c>
      <c r="S214" s="4">
        <f ca="1"/>
        <v>1.9160304543592761E-2</v>
      </c>
    </row>
    <row r="215" spans="1:19" x14ac:dyDescent="0.25">
      <c r="A215" s="4">
        <f>IFERROR(Merged_data[[#This Row],[BTCUSD_Close]]/Merged_data!D214-1,"")</f>
        <v>-6.5635255508673662E-3</v>
      </c>
      <c r="B215" s="4">
        <f>IFERROR(Merged_data[[#This Row],[XAUUSD_Close]]/Merged_data!C214-1, "")</f>
        <v>4.416092711996944E-3</v>
      </c>
      <c r="C215" s="4">
        <f>IFERROR(Merged_data[[#This Row],[AAPL_Close]]/Merged_data!B214-1,"")</f>
        <v>-7.0796460176991705E-3</v>
      </c>
      <c r="D215" s="4">
        <f t="shared" si="24"/>
        <v>-2.3265143857711832E-3</v>
      </c>
      <c r="E215">
        <f t="shared" ca="1" si="25"/>
        <v>0.22882262619049884</v>
      </c>
      <c r="F215">
        <f t="shared" ca="1" si="25"/>
        <v>-1.6931703629500858</v>
      </c>
      <c r="G215">
        <f t="shared" ca="1" si="25"/>
        <v>-0.66345058820716452</v>
      </c>
      <c r="H215">
        <f ca="1"/>
        <v>0.22882262619049884</v>
      </c>
      <c r="I215">
        <f ca="1"/>
        <v>-1.6788210547977125</v>
      </c>
      <c r="J215">
        <f ca="1"/>
        <v>-0.57087753037609457</v>
      </c>
      <c r="K215">
        <v>213</v>
      </c>
      <c r="L215">
        <f t="shared" ca="1" si="26"/>
        <v>117556.58201936567</v>
      </c>
      <c r="M215">
        <f t="shared" ca="1" si="27"/>
        <v>3838.3992235098935</v>
      </c>
      <c r="N215">
        <f t="shared" ca="1" si="28"/>
        <v>261.25882410977238</v>
      </c>
      <c r="O215" s="4">
        <f t="shared" ca="1" si="29"/>
        <v>1.834144646910368E-2</v>
      </c>
      <c r="P215" s="4">
        <f t="shared" ca="1" si="30"/>
        <v>-3.7024228625552734E-2</v>
      </c>
      <c r="Q215" s="4">
        <f t="shared" ca="1" si="31"/>
        <v>-3.0830714851806565E-2</v>
      </c>
      <c r="R215" s="4" cm="1">
        <f t="array" aca="1" ref="R215" ca="1">_xlfn._xlws.SORT(SUMPRODUCT($U$2:$W$2,O215:Q215))</f>
        <v>-1.8556471965031962E-2</v>
      </c>
      <c r="S215" s="4">
        <f ca="1"/>
        <v>1.9277292520595939E-2</v>
      </c>
    </row>
    <row r="216" spans="1:19" x14ac:dyDescent="0.25">
      <c r="A216" s="4">
        <f>IFERROR(Merged_data[[#This Row],[BTCUSD_Close]]/Merged_data!D215-1,"")</f>
        <v>-2.7929126088635292E-2</v>
      </c>
      <c r="B216" s="4">
        <f>IFERROR(Merged_data[[#This Row],[XAUUSD_Close]]/Merged_data!C215-1, "")</f>
        <v>2.039826929302091E-2</v>
      </c>
      <c r="C216" s="4">
        <f>IFERROR(Merged_data[[#This Row],[AAPL_Close]]/Merged_data!B215-1,"")</f>
        <v>-2.5003613238907318E-2</v>
      </c>
      <c r="D216" s="4">
        <f t="shared" si="24"/>
        <v>-7.720514081054417E-3</v>
      </c>
      <c r="E216">
        <f t="shared" ca="1" si="25"/>
        <v>1.1538764872529677</v>
      </c>
      <c r="F216">
        <f t="shared" ca="1" si="25"/>
        <v>-3.9885184156865004E-2</v>
      </c>
      <c r="G216">
        <f t="shared" ca="1" si="25"/>
        <v>-1.3949779079938402</v>
      </c>
      <c r="H216">
        <f ca="1"/>
        <v>1.1538764872529677</v>
      </c>
      <c r="I216">
        <f ca="1"/>
        <v>2.0752372402071805E-2</v>
      </c>
      <c r="J216">
        <f ca="1"/>
        <v>-1.0305766653923978</v>
      </c>
      <c r="K216">
        <v>214</v>
      </c>
      <c r="L216">
        <f t="shared" ca="1" si="26"/>
        <v>120547.53219544224</v>
      </c>
      <c r="M216">
        <f t="shared" ca="1" si="27"/>
        <v>3912.2231497527</v>
      </c>
      <c r="N216">
        <f t="shared" ca="1" si="28"/>
        <v>258.8445540403431</v>
      </c>
      <c r="O216" s="4">
        <f t="shared" ca="1" si="29"/>
        <v>2.5124366428408713E-2</v>
      </c>
      <c r="P216" s="4">
        <f t="shared" ca="1" si="30"/>
        <v>1.9050382108021052E-2</v>
      </c>
      <c r="Q216" s="4">
        <f t="shared" ca="1" si="31"/>
        <v>-9.2838751348014049E-3</v>
      </c>
      <c r="R216" s="4" cm="1">
        <f t="array" aca="1" ref="R216" ca="1">_xlfn._xlws.SORT(SUMPRODUCT($U$2:$W$2,O216:Q216))</f>
        <v>1.2372300231290614E-2</v>
      </c>
      <c r="S216" s="4">
        <f ca="1"/>
        <v>1.9525797346159959E-2</v>
      </c>
    </row>
    <row r="217" spans="1:19" x14ac:dyDescent="0.25">
      <c r="A217" s="4">
        <f>IFERROR(Merged_data[[#This Row],[BTCUSD_Close]]/Merged_data!D216-1,"")</f>
        <v>1.6020831494394816E-2</v>
      </c>
      <c r="B217" s="4">
        <f>IFERROR(Merged_data[[#This Row],[XAUUSD_Close]]/Merged_data!C216-1, "")</f>
        <v>4.9477301059397405E-3</v>
      </c>
      <c r="C217" s="4">
        <f>IFERROR(Merged_data[[#This Row],[AAPL_Close]]/Merged_data!B216-1,"")</f>
        <v>4.792963731593991E-3</v>
      </c>
      <c r="D217" s="4">
        <f t="shared" si="24"/>
        <v>8.2232306101725373E-3</v>
      </c>
      <c r="E217">
        <f t="shared" ca="1" si="25"/>
        <v>1.1992894503260398</v>
      </c>
      <c r="F217">
        <f t="shared" ca="1" si="25"/>
        <v>0.30670278518885541</v>
      </c>
      <c r="G217">
        <f t="shared" ca="1" si="25"/>
        <v>-0.27061734380081348</v>
      </c>
      <c r="H217">
        <f ca="1"/>
        <v>1.1992894503260398</v>
      </c>
      <c r="I217">
        <f ca="1"/>
        <v>0.36924664612796609</v>
      </c>
      <c r="J217">
        <f ca="1"/>
        <v>6.2914140857240342E-2</v>
      </c>
      <c r="K217">
        <v>215</v>
      </c>
      <c r="L217">
        <f t="shared" ca="1" si="26"/>
        <v>120714.57926502194</v>
      </c>
      <c r="M217">
        <f t="shared" ca="1" si="27"/>
        <v>3928.0359519164144</v>
      </c>
      <c r="N217">
        <f t="shared" ca="1" si="28"/>
        <v>264.76727950206089</v>
      </c>
      <c r="O217" s="4">
        <f t="shared" ca="1" si="29"/>
        <v>1.3847768741035739E-3</v>
      </c>
      <c r="P217" s="4">
        <f t="shared" ca="1" si="30"/>
        <v>4.0337502625061236E-3</v>
      </c>
      <c r="Q217" s="4">
        <f t="shared" ca="1" si="31"/>
        <v>2.2623545522182566E-2</v>
      </c>
      <c r="R217" s="4" cm="1">
        <f t="array" aca="1" ref="R217" ca="1">_xlfn._xlws.SORT(SUMPRODUCT($U$2:$W$2,O217:Q217))</f>
        <v>8.8159968238882922E-3</v>
      </c>
      <c r="S217" s="4">
        <f ca="1"/>
        <v>1.972082624925486E-2</v>
      </c>
    </row>
    <row r="218" spans="1:19" x14ac:dyDescent="0.25">
      <c r="A218" s="4">
        <f>IFERROR(Merged_data[[#This Row],[BTCUSD_Close]]/Merged_data!D217-1,"")</f>
        <v>-1.3022892141957398E-2</v>
      </c>
      <c r="B218" s="4">
        <f>IFERROR(Merged_data[[#This Row],[XAUUSD_Close]]/Merged_data!C217-1, "")</f>
        <v>2.1311881151435674E-3</v>
      </c>
      <c r="C218" s="4">
        <f>IFERROR(Merged_data[[#This Row],[AAPL_Close]]/Merged_data!B217-1,"")</f>
        <v>-2.1145807720679421E-3</v>
      </c>
      <c r="D218" s="4">
        <f t="shared" si="24"/>
        <v>-3.6887666281501747E-3</v>
      </c>
      <c r="E218">
        <f t="shared" ca="1" si="25"/>
        <v>-0.17290795514865528</v>
      </c>
      <c r="F218">
        <f t="shared" ca="1" si="25"/>
        <v>-0.59283425330155737</v>
      </c>
      <c r="G218">
        <f t="shared" ca="1" si="25"/>
        <v>0.87718356231184025</v>
      </c>
      <c r="H218">
        <f ca="1"/>
        <v>-0.17290795514865528</v>
      </c>
      <c r="I218">
        <f ca="1"/>
        <v>-0.60109485241067095</v>
      </c>
      <c r="J218">
        <f ca="1"/>
        <v>0.79973875233596248</v>
      </c>
      <c r="K218">
        <v>216</v>
      </c>
      <c r="L218">
        <f t="shared" ca="1" si="26"/>
        <v>116344.48337477873</v>
      </c>
      <c r="M218">
        <f t="shared" ca="1" si="27"/>
        <v>3886.5234063677067</v>
      </c>
      <c r="N218">
        <f t="shared" ca="1" si="28"/>
        <v>268.84842539804356</v>
      </c>
      <c r="O218" s="4">
        <f t="shared" ca="1" si="29"/>
        <v>-3.6873435510261406E-2</v>
      </c>
      <c r="P218" s="4">
        <f t="shared" ca="1" si="30"/>
        <v>-1.0624511028751888E-2</v>
      </c>
      <c r="Q218" s="4">
        <f t="shared" ca="1" si="31"/>
        <v>1.5296496841062832E-2</v>
      </c>
      <c r="R218" s="4" cm="1">
        <f t="array" aca="1" ref="R218" ca="1">_xlfn._xlws.SORT(SUMPRODUCT($U$2:$W$2,O218:Q218))</f>
        <v>-1.0722886012260329E-2</v>
      </c>
      <c r="S218" s="4">
        <f ca="1"/>
        <v>2.0299235019933012E-2</v>
      </c>
    </row>
    <row r="219" spans="1:19" x14ac:dyDescent="0.25">
      <c r="A219" s="4">
        <f>IFERROR(Merged_data[[#This Row],[BTCUSD_Close]]/Merged_data!D218-1,"")</f>
        <v>1.3001073886942605E-2</v>
      </c>
      <c r="B219" s="4">
        <f>IFERROR(Merged_data[[#This Row],[XAUUSD_Close]]/Merged_data!C218-1, "")</f>
        <v>-3.410339569847709E-3</v>
      </c>
      <c r="C219" s="4">
        <f>IFERROR(Merged_data[[#This Row],[AAPL_Close]]/Merged_data!B218-1,"")</f>
        <v>5.0906761285235635E-2</v>
      </c>
      <c r="D219" s="4">
        <f t="shared" si="24"/>
        <v>1.7808214723714386E-2</v>
      </c>
      <c r="E219">
        <f t="shared" ca="1" si="25"/>
        <v>-0.24551598955505791</v>
      </c>
      <c r="F219">
        <f t="shared" ca="1" si="25"/>
        <v>-0.71519961825001566</v>
      </c>
      <c r="G219">
        <f t="shared" ca="1" si="25"/>
        <v>0.70891162758080295</v>
      </c>
      <c r="H219">
        <f ca="1"/>
        <v>-0.24551598955505791</v>
      </c>
      <c r="I219">
        <f ca="1"/>
        <v>-0.72710361909721644</v>
      </c>
      <c r="J219">
        <f ca="1"/>
        <v>0.61852532167230279</v>
      </c>
      <c r="K219">
        <v>217</v>
      </c>
      <c r="L219">
        <f t="shared" ca="1" si="26"/>
        <v>116135.21073521716</v>
      </c>
      <c r="M219">
        <f t="shared" ca="1" si="27"/>
        <v>3881.7065770744966</v>
      </c>
      <c r="N219">
        <f t="shared" ca="1" si="28"/>
        <v>267.89224964450307</v>
      </c>
      <c r="O219" s="4">
        <f t="shared" ca="1" si="29"/>
        <v>-1.8003524728340825E-3</v>
      </c>
      <c r="P219" s="4">
        <f t="shared" ca="1" si="30"/>
        <v>-1.2401357634386787E-3</v>
      </c>
      <c r="Q219" s="4">
        <f t="shared" ca="1" si="31"/>
        <v>-3.5629003334233891E-3</v>
      </c>
      <c r="R219" s="4" cm="1">
        <f t="array" aca="1" ref="R219" ca="1">_xlfn._xlws.SORT(SUMPRODUCT($U$2:$W$2,O219:Q219))</f>
        <v>-2.1050301472527125E-3</v>
      </c>
      <c r="S219" s="4">
        <f ca="1"/>
        <v>2.078867737260225E-2</v>
      </c>
    </row>
    <row r="220" spans="1:19" x14ac:dyDescent="0.25">
      <c r="A220" s="4">
        <f>IFERROR(Merged_data[[#This Row],[BTCUSD_Close]]/Merged_data!D219-1,"")</f>
        <v>1.7978328684514544E-2</v>
      </c>
      <c r="B220" s="4">
        <f>IFERROR(Merged_data[[#This Row],[XAUUSD_Close]]/Merged_data!C219-1, "")</f>
        <v>8.4333398132883097E-3</v>
      </c>
      <c r="C220" s="4">
        <f>IFERROR(Merged_data[[#This Row],[AAPL_Close]]/Merged_data!B219-1,"")</f>
        <v>3.1793669402110147E-2</v>
      </c>
      <c r="D220" s="4">
        <f t="shared" si="24"/>
        <v>1.8304935351302731E-2</v>
      </c>
      <c r="E220">
        <f t="shared" ca="1" si="25"/>
        <v>-2.4010423530169849</v>
      </c>
      <c r="F220">
        <f t="shared" ca="1" si="25"/>
        <v>-0.62693317860872655</v>
      </c>
      <c r="G220">
        <f t="shared" ca="1" si="25"/>
        <v>-1.8677638584344998</v>
      </c>
      <c r="H220">
        <f ca="1"/>
        <v>-2.4010423530169849</v>
      </c>
      <c r="I220">
        <f ca="1"/>
        <v>-0.75213158225554666</v>
      </c>
      <c r="J220">
        <f ca="1"/>
        <v>-2.4455687594144973</v>
      </c>
      <c r="K220">
        <v>218</v>
      </c>
      <c r="L220">
        <f t="shared" ca="1" si="26"/>
        <v>109589.47580871922</v>
      </c>
      <c r="M220">
        <f t="shared" ca="1" si="27"/>
        <v>3881.2494168128269</v>
      </c>
      <c r="N220">
        <f t="shared" ca="1" si="28"/>
        <v>251.58942266725705</v>
      </c>
      <c r="O220" s="4">
        <f t="shared" ca="1" si="29"/>
        <v>-5.8013775836778032E-2</v>
      </c>
      <c r="P220" s="4">
        <f t="shared" ca="1" si="30"/>
        <v>-1.1777994427847396E-4</v>
      </c>
      <c r="Q220" s="4">
        <f t="shared" ca="1" si="31"/>
        <v>-6.2786362431019579E-2</v>
      </c>
      <c r="R220" s="4" cm="1">
        <f t="array" aca="1" ref="R220" ca="1">_xlfn._xlws.SORT(SUMPRODUCT($U$2:$W$2,O220:Q220))</f>
        <v>-3.6287153458050669E-2</v>
      </c>
      <c r="S220" s="4">
        <f ca="1"/>
        <v>2.0906875216799615E-2</v>
      </c>
    </row>
    <row r="221" spans="1:19" x14ac:dyDescent="0.25">
      <c r="A221" s="4">
        <f>IFERROR(Merged_data[[#This Row],[BTCUSD_Close]]/Merged_data!D220-1,"")</f>
        <v>-5.710529909860651E-3</v>
      </c>
      <c r="B221" s="4">
        <f>IFERROR(Merged_data[[#This Row],[XAUUSD_Close]]/Merged_data!C220-1, "")</f>
        <v>2.1337461518999845E-4</v>
      </c>
      <c r="C221" s="4">
        <f>IFERROR(Merged_data[[#This Row],[AAPL_Close]]/Merged_data!B220-1,"")</f>
        <v>4.235786029177846E-2</v>
      </c>
      <c r="D221" s="4">
        <f t="shared" si="24"/>
        <v>1.1079548960651341E-2</v>
      </c>
      <c r="E221">
        <f t="shared" ca="1" si="25"/>
        <v>-2.0088692855164521</v>
      </c>
      <c r="F221">
        <f t="shared" ca="1" si="25"/>
        <v>0.11691274785169786</v>
      </c>
      <c r="G221">
        <f t="shared" ca="1" si="25"/>
        <v>0.69098921615040099</v>
      </c>
      <c r="H221">
        <f ca="1"/>
        <v>-2.0088692855164521</v>
      </c>
      <c r="I221">
        <f ca="1"/>
        <v>1.1278843030079325E-2</v>
      </c>
      <c r="J221">
        <f ca="1"/>
        <v>0.12123983051796794</v>
      </c>
      <c r="K221">
        <v>219</v>
      </c>
      <c r="L221">
        <f t="shared" ca="1" si="26"/>
        <v>110773.15063435001</v>
      </c>
      <c r="M221">
        <f t="shared" ca="1" si="27"/>
        <v>3914.9496614532982</v>
      </c>
      <c r="N221">
        <f t="shared" ca="1" si="28"/>
        <v>265.25420326306408</v>
      </c>
      <c r="O221" s="4">
        <f t="shared" ca="1" si="29"/>
        <v>1.0743075893318965E-2</v>
      </c>
      <c r="P221" s="4">
        <f t="shared" ca="1" si="30"/>
        <v>8.645355051692484E-3</v>
      </c>
      <c r="Q221" s="4">
        <f t="shared" ca="1" si="31"/>
        <v>5.2890140119793802E-2</v>
      </c>
      <c r="R221" s="4" cm="1">
        <f t="array" aca="1" ref="R221" ca="1">_xlfn._xlws.SORT(SUMPRODUCT($U$2:$W$2,O221:Q221))</f>
        <v>2.2548106824610822E-2</v>
      </c>
      <c r="S221" s="4">
        <f ca="1"/>
        <v>2.1068620259467055E-2</v>
      </c>
    </row>
    <row r="222" spans="1:19" x14ac:dyDescent="0.25">
      <c r="A222" s="4">
        <f>IFERROR(Merged_data[[#This Row],[BTCUSD_Close]]/Merged_data!D221-1,"")</f>
        <v>1.9238858889280008E-2</v>
      </c>
      <c r="B222" s="4">
        <f>IFERROR(Merged_data[[#This Row],[XAUUSD_Close]]/Merged_data!C221-1, "")</f>
        <v>-1.6442523992167168E-2</v>
      </c>
      <c r="C222" s="4">
        <f>IFERROR(Merged_data[[#This Row],[AAPL_Close]]/Merged_data!B221-1,"")</f>
        <v>-9.4615216917374179E-3</v>
      </c>
      <c r="D222" s="4">
        <f t="shared" si="24"/>
        <v>-3.6438084376040902E-3</v>
      </c>
      <c r="E222">
        <f t="shared" ca="1" si="25"/>
        <v>0.83936684394514349</v>
      </c>
      <c r="F222">
        <f t="shared" ca="1" si="25"/>
        <v>1.4720288332784059</v>
      </c>
      <c r="G222">
        <f t="shared" ca="1" si="25"/>
        <v>1.1589413426992778</v>
      </c>
      <c r="H222">
        <f ca="1"/>
        <v>0.83936684394514349</v>
      </c>
      <c r="I222">
        <f ca="1"/>
        <v>1.5140682136312822</v>
      </c>
      <c r="J222">
        <f ca="1"/>
        <v>1.3376848474577048</v>
      </c>
      <c r="K222">
        <v>220</v>
      </c>
      <c r="L222">
        <f t="shared" ca="1" si="26"/>
        <v>119642.8774068108</v>
      </c>
      <c r="M222">
        <f t="shared" ca="1" si="27"/>
        <v>3981.5280910648694</v>
      </c>
      <c r="N222">
        <f t="shared" ca="1" si="28"/>
        <v>272.00978410851405</v>
      </c>
      <c r="O222" s="4">
        <f t="shared" ca="1" si="29"/>
        <v>7.7026861860656742E-2</v>
      </c>
      <c r="P222" s="4">
        <f t="shared" ca="1" si="30"/>
        <v>1.6863216594135418E-2</v>
      </c>
      <c r="Q222" s="4">
        <f t="shared" ca="1" si="31"/>
        <v>2.5149412847101871E-2</v>
      </c>
      <c r="R222" s="4" cm="1">
        <f t="array" aca="1" ref="R222" ca="1">_xlfn._xlws.SORT(SUMPRODUCT($U$2:$W$2,O222:Q222))</f>
        <v>3.739816904998175E-2</v>
      </c>
      <c r="S222" s="4">
        <f ca="1"/>
        <v>2.1311111284401177E-2</v>
      </c>
    </row>
    <row r="223" spans="1:19" x14ac:dyDescent="0.25">
      <c r="A223" s="4">
        <f>IFERROR(Merged_data[[#This Row],[BTCUSD_Close]]/Merged_data!D222-1,"")</f>
        <v>9.9305953303459038E-3</v>
      </c>
      <c r="B223" s="4">
        <f>IFERROR(Merged_data[[#This Row],[XAUUSD_Close]]/Merged_data!C222-1, "")</f>
        <v>1.6693466960846504E-3</v>
      </c>
      <c r="C223" s="4">
        <f>IFERROR(Merged_data[[#This Row],[AAPL_Close]]/Merged_data!B222-1,"")</f>
        <v>1.0872435953869219E-2</v>
      </c>
      <c r="D223" s="4">
        <f t="shared" si="24"/>
        <v>6.9086480636983971E-3</v>
      </c>
      <c r="E223">
        <f t="shared" ca="1" si="25"/>
        <v>0.16529078118372681</v>
      </c>
      <c r="F223">
        <f t="shared" ca="1" si="25"/>
        <v>-0.13337873696277164</v>
      </c>
      <c r="G223">
        <f t="shared" ca="1" si="25"/>
        <v>-0.78036836075331972</v>
      </c>
      <c r="H223">
        <f ca="1"/>
        <v>0.16529078118372681</v>
      </c>
      <c r="I223">
        <f ca="1"/>
        <v>-0.12451642991961347</v>
      </c>
      <c r="J223">
        <f ca="1"/>
        <v>-0.70606385442003117</v>
      </c>
      <c r="K223">
        <v>221</v>
      </c>
      <c r="L223">
        <f t="shared" ca="1" si="26"/>
        <v>117504.73387979109</v>
      </c>
      <c r="M223">
        <f t="shared" ca="1" si="27"/>
        <v>3910.2994536066435</v>
      </c>
      <c r="N223">
        <f t="shared" ca="1" si="28"/>
        <v>260.86754466324481</v>
      </c>
      <c r="O223" s="4">
        <f t="shared" ca="1" si="29"/>
        <v>-1.8032662902944849E-2</v>
      </c>
      <c r="P223" s="4">
        <f t="shared" ca="1" si="30"/>
        <v>-1.8051730423068679E-2</v>
      </c>
      <c r="Q223" s="4">
        <f t="shared" ca="1" si="31"/>
        <v>-4.1825249842756304E-2</v>
      </c>
      <c r="R223" s="4" cm="1">
        <f t="array" aca="1" ref="R223" ca="1">_xlfn._xlws.SORT(SUMPRODUCT($U$2:$W$2,O223:Q223))</f>
        <v>-2.5178065992937815E-2</v>
      </c>
      <c r="S223" s="4">
        <f ca="1"/>
        <v>2.1471899099819607E-2</v>
      </c>
    </row>
    <row r="224" spans="1:19" x14ac:dyDescent="0.25">
      <c r="A224" s="4">
        <f>IFERROR(Merged_data[[#This Row],[BTCUSD_Close]]/Merged_data!D223-1,"")</f>
        <v>2.2318040416002827E-2</v>
      </c>
      <c r="B224" s="4">
        <f>IFERROR(Merged_data[[#This Row],[XAUUSD_Close]]/Merged_data!C223-1, "")</f>
        <v>2.326619785825601E-3</v>
      </c>
      <c r="C224" s="4">
        <f>IFERROR(Merged_data[[#This Row],[AAPL_Close]]/Merged_data!B223-1,"")</f>
        <v>1.6024384933594593E-2</v>
      </c>
      <c r="D224" s="4">
        <f t="shared" si="24"/>
        <v>1.2433375519209467E-2</v>
      </c>
      <c r="E224">
        <f t="shared" ca="1" si="25"/>
        <v>0.31502894419349059</v>
      </c>
      <c r="F224">
        <f t="shared" ca="1" si="25"/>
        <v>-0.32548338335929849</v>
      </c>
      <c r="G224">
        <f t="shared" ca="1" si="25"/>
        <v>-0.64483075571874515</v>
      </c>
      <c r="H224">
        <f ca="1"/>
        <v>0.31502894419349059</v>
      </c>
      <c r="I224">
        <f ca="1"/>
        <v>-0.3084943377634447</v>
      </c>
      <c r="J224">
        <f ca="1"/>
        <v>-0.53439674516234059</v>
      </c>
      <c r="K224">
        <v>222</v>
      </c>
      <c r="L224">
        <f t="shared" ca="1" si="26"/>
        <v>117999.32541459598</v>
      </c>
      <c r="M224">
        <f t="shared" ca="1" si="27"/>
        <v>3902.9376812882101</v>
      </c>
      <c r="N224">
        <f t="shared" ca="1" si="28"/>
        <v>261.83097601179293</v>
      </c>
      <c r="O224" s="4">
        <f t="shared" ca="1" si="29"/>
        <v>4.2002865125578869E-3</v>
      </c>
      <c r="P224" s="4">
        <f t="shared" ca="1" si="30"/>
        <v>-1.8844364684869395E-3</v>
      </c>
      <c r="Q224" s="4">
        <f t="shared" ca="1" si="31"/>
        <v>3.6863790559065971E-3</v>
      </c>
      <c r="R224" s="4" cm="1">
        <f t="array" aca="1" ref="R224" ca="1">_xlfn._xlws.SORT(SUMPRODUCT($U$2:$W$2,O224:Q224))</f>
        <v>1.6122250831445693E-3</v>
      </c>
      <c r="S224" s="4">
        <f ca="1"/>
        <v>2.2007664397749146E-2</v>
      </c>
    </row>
    <row r="225" spans="1:19" x14ac:dyDescent="0.25">
      <c r="A225" s="4">
        <f>IFERROR(Merged_data[[#This Row],[BTCUSD_Close]]/Merged_data!D224-1,"")</f>
        <v>-3.7526819438892467E-2</v>
      </c>
      <c r="B225" s="4">
        <f>IFERROR(Merged_data[[#This Row],[XAUUSD_Close]]/Merged_data!C224-1, "")</f>
        <v>-6.0965525872357373E-3</v>
      </c>
      <c r="C225" s="4">
        <f>IFERROR(Merged_data[[#This Row],[AAPL_Close]]/Merged_data!B224-1,"")</f>
        <v>-2.3571765310933523E-3</v>
      </c>
      <c r="D225" s="4">
        <f t="shared" si="24"/>
        <v>-1.4403819825890039E-2</v>
      </c>
      <c r="E225">
        <f t="shared" ca="1" si="25"/>
        <v>-0.2215967461964912</v>
      </c>
      <c r="F225">
        <f t="shared" ca="1" si="25"/>
        <v>9.3208074465424035E-2</v>
      </c>
      <c r="G225">
        <f t="shared" ca="1" si="25"/>
        <v>0.92553823190917905</v>
      </c>
      <c r="H225">
        <f ca="1"/>
        <v>-0.2215967461964912</v>
      </c>
      <c r="I225">
        <f ca="1"/>
        <v>8.1444913424853285E-2</v>
      </c>
      <c r="J225">
        <f ca="1"/>
        <v>0.83072236669646904</v>
      </c>
      <c r="K225">
        <v>223</v>
      </c>
      <c r="L225">
        <f t="shared" ca="1" si="26"/>
        <v>116321.24657790567</v>
      </c>
      <c r="M225">
        <f t="shared" ca="1" si="27"/>
        <v>3920.5184926191982</v>
      </c>
      <c r="N225">
        <f t="shared" ca="1" si="28"/>
        <v>269.32068673865831</v>
      </c>
      <c r="O225" s="4">
        <f t="shared" ca="1" si="29"/>
        <v>-1.4323177098405188E-2</v>
      </c>
      <c r="P225" s="4">
        <f t="shared" ca="1" si="30"/>
        <v>4.4943923846185565E-3</v>
      </c>
      <c r="Q225" s="4">
        <f t="shared" ca="1" si="31"/>
        <v>2.8203647722916711E-2</v>
      </c>
      <c r="R225" s="4" cm="1">
        <f t="array" aca="1" ref="R225" ca="1">_xlfn._xlws.SORT(SUMPRODUCT($U$2:$W$2,O225:Q225))</f>
        <v>5.9618981412008793E-3</v>
      </c>
      <c r="S225" s="4">
        <f ca="1"/>
        <v>2.2172353929554363E-2</v>
      </c>
    </row>
    <row r="226" spans="1:19" x14ac:dyDescent="0.25">
      <c r="A226" s="4">
        <f>IFERROR(Merged_data[[#This Row],[BTCUSD_Close]]/Merged_data!D225-1,"")</f>
        <v>-8.5184651505776365E-3</v>
      </c>
      <c r="B226" s="4">
        <f>IFERROR(Merged_data[[#This Row],[XAUUSD_Close]]/Merged_data!C225-1, "")</f>
        <v>1.0792871308502594E-3</v>
      </c>
      <c r="C226" s="4">
        <f>IFERROR(Merged_data[[#This Row],[AAPL_Close]]/Merged_data!B225-1,"")</f>
        <v>-5.112123034624938E-3</v>
      </c>
      <c r="D226" s="4">
        <f t="shared" si="24"/>
        <v>-3.6574616032206686E-3</v>
      </c>
      <c r="E226">
        <f t="shared" ca="1" si="25"/>
        <v>-0.43918796320505959</v>
      </c>
      <c r="F226">
        <f t="shared" ca="1" si="25"/>
        <v>-0.99989153530515396</v>
      </c>
      <c r="G226">
        <f t="shared" ca="1" si="25"/>
        <v>-0.28609034459350235</v>
      </c>
      <c r="H226">
        <f ca="1"/>
        <v>-0.43918796320505959</v>
      </c>
      <c r="I226">
        <f ca="1"/>
        <v>-1.021571326977734</v>
      </c>
      <c r="J226">
        <f ca="1"/>
        <v>-0.39076505886344043</v>
      </c>
      <c r="K226">
        <v>224</v>
      </c>
      <c r="L226">
        <f t="shared" ca="1" si="26"/>
        <v>115658.58264131441</v>
      </c>
      <c r="M226">
        <f t="shared" ca="1" si="27"/>
        <v>3873.3694338645846</v>
      </c>
      <c r="N226">
        <f t="shared" ca="1" si="28"/>
        <v>262.6886272621947</v>
      </c>
      <c r="O226" s="4">
        <f t="shared" ca="1" si="29"/>
        <v>-5.7131323982779333E-3</v>
      </c>
      <c r="P226" s="4">
        <f t="shared" ca="1" si="30"/>
        <v>-1.2099130593895033E-2</v>
      </c>
      <c r="Q226" s="4">
        <f t="shared" ca="1" si="31"/>
        <v>-2.4933409549200383E-2</v>
      </c>
      <c r="R226" s="4" cm="1">
        <f t="array" aca="1" ref="R226" ca="1">_xlfn._xlws.SORT(SUMPRODUCT($U$2:$W$2,O226:Q226))</f>
        <v>-1.4033614821801509E-2</v>
      </c>
      <c r="S226" s="4">
        <f ca="1"/>
        <v>2.2454536549844219E-2</v>
      </c>
    </row>
    <row r="227" spans="1:19" x14ac:dyDescent="0.25">
      <c r="A227" s="4">
        <f>IFERROR(Merged_data[[#This Row],[BTCUSD_Close]]/Merged_data!D226-1,"")</f>
        <v>-2.1799716176243988E-3</v>
      </c>
      <c r="B227" s="4">
        <f>IFERROR(Merged_data[[#This Row],[XAUUSD_Close]]/Merged_data!C226-1, "")</f>
        <v>-1.8627578699275116E-3</v>
      </c>
      <c r="C227" s="4">
        <f>IFERROR(Merged_data[[#This Row],[AAPL_Close]]/Merged_data!B226-1,"")</f>
        <v>-3.0225830130835574E-3</v>
      </c>
      <c r="D227" s="4">
        <f t="shared" si="24"/>
        <v>-2.3058695371833914E-3</v>
      </c>
      <c r="E227">
        <f t="shared" ca="1" si="25"/>
        <v>0.56169720399854239</v>
      </c>
      <c r="F227">
        <f t="shared" ca="1" si="25"/>
        <v>-2.2491361858480143</v>
      </c>
      <c r="G227">
        <f t="shared" ca="1" si="25"/>
        <v>0.95694650189414121</v>
      </c>
      <c r="H227">
        <f ca="1"/>
        <v>0.56169720399854239</v>
      </c>
      <c r="I227">
        <f ca="1"/>
        <v>-2.2165429789302165</v>
      </c>
      <c r="J227">
        <f ca="1"/>
        <v>1.0810726165585316</v>
      </c>
      <c r="K227">
        <v>225</v>
      </c>
      <c r="L227">
        <f t="shared" ca="1" si="26"/>
        <v>118844.21123470206</v>
      </c>
      <c r="M227">
        <f t="shared" ca="1" si="27"/>
        <v>3822.8782584920536</v>
      </c>
      <c r="N227">
        <f t="shared" ca="1" si="28"/>
        <v>270.79589649804939</v>
      </c>
      <c r="O227" s="4">
        <f t="shared" ca="1" si="29"/>
        <v>2.7170888011559445E-2</v>
      </c>
      <c r="P227" s="4">
        <f t="shared" ca="1" si="30"/>
        <v>-1.3121173275774294E-2</v>
      </c>
      <c r="Q227" s="4">
        <f t="shared" ca="1" si="31"/>
        <v>3.0395983643366823E-2</v>
      </c>
      <c r="R227" s="4" cm="1">
        <f t="array" aca="1" ref="R227" ca="1">_xlfn._xlws.SORT(SUMPRODUCT($U$2:$W$2,O227:Q227))</f>
        <v>1.2021592186168162E-2</v>
      </c>
      <c r="S227" s="4">
        <f ca="1"/>
        <v>2.2548106824610822E-2</v>
      </c>
    </row>
    <row r="228" spans="1:19" x14ac:dyDescent="0.25">
      <c r="A228" s="4">
        <f>IFERROR(Merged_data[[#This Row],[BTCUSD_Close]]/Merged_data!D227-1,"")</f>
        <v>-2.8178788372073105E-2</v>
      </c>
      <c r="B228" s="4">
        <f>IFERROR(Merged_data[[#This Row],[XAUUSD_Close]]/Merged_data!C227-1, "")</f>
        <v>-5.1051406951572176E-3</v>
      </c>
      <c r="C228" s="4">
        <f>IFERROR(Merged_data[[#This Row],[AAPL_Close]]/Merged_data!B227-1,"")</f>
        <v>-1.4292520247736196E-3</v>
      </c>
      <c r="D228" s="4">
        <f t="shared" si="24"/>
        <v>-1.0924468397116905E-2</v>
      </c>
      <c r="E228">
        <f t="shared" ca="1" si="25"/>
        <v>0.33370936681267926</v>
      </c>
      <c r="F228">
        <f t="shared" ca="1" si="25"/>
        <v>0.93210403288914823</v>
      </c>
      <c r="G228">
        <f t="shared" ca="1" si="25"/>
        <v>-0.22797526391423295</v>
      </c>
      <c r="H228">
        <f ca="1"/>
        <v>0.33370936681267926</v>
      </c>
      <c r="I228">
        <f ca="1"/>
        <v>0.94833932651089103</v>
      </c>
      <c r="J228">
        <f ca="1"/>
        <v>-0.13242530812056519</v>
      </c>
      <c r="K228">
        <v>226</v>
      </c>
      <c r="L228">
        <f t="shared" ca="1" si="26"/>
        <v>118134.02341966896</v>
      </c>
      <c r="M228">
        <f t="shared" ca="1" si="27"/>
        <v>3960.3810097956257</v>
      </c>
      <c r="N228">
        <f t="shared" ca="1" si="28"/>
        <v>264.1708644624963</v>
      </c>
      <c r="O228" s="4">
        <f t="shared" ca="1" si="29"/>
        <v>-5.993714504368133E-3</v>
      </c>
      <c r="P228" s="4">
        <f t="shared" ca="1" si="30"/>
        <v>3.533662552161939E-2</v>
      </c>
      <c r="Q228" s="4">
        <f t="shared" ca="1" si="31"/>
        <v>-2.4769279999639144E-2</v>
      </c>
      <c r="R228" s="4" cm="1">
        <f t="array" aca="1" ref="R228" ca="1">_xlfn._xlws.SORT(SUMPRODUCT($U$2:$W$2,O228:Q228))</f>
        <v>4.9057518574455753E-3</v>
      </c>
      <c r="S228" s="4">
        <f ca="1"/>
        <v>2.2923438899360025E-2</v>
      </c>
    </row>
    <row r="229" spans="1:19" x14ac:dyDescent="0.25">
      <c r="A229" s="4">
        <f>IFERROR(Merged_data[[#This Row],[BTCUSD_Close]]/Merged_data!D228-1,"")</f>
        <v>8.4633694789737479E-3</v>
      </c>
      <c r="B229" s="4">
        <f>IFERROR(Merged_data[[#This Row],[XAUUSD_Close]]/Merged_data!C228-1, "")</f>
        <v>9.8359419765372547E-3</v>
      </c>
      <c r="C229" s="4">
        <f>IFERROR(Merged_data[[#This Row],[AAPL_Close]]/Merged_data!B228-1,"")</f>
        <v>-1.9734559333795976E-2</v>
      </c>
      <c r="D229" s="4">
        <f t="shared" si="24"/>
        <v>5.5301983416823457E-4</v>
      </c>
      <c r="E229">
        <f t="shared" ca="1" si="25"/>
        <v>1.569141722055609</v>
      </c>
      <c r="F229">
        <f t="shared" ca="1" si="25"/>
        <v>0.67999421801573667</v>
      </c>
      <c r="G229">
        <f t="shared" ca="1" si="25"/>
        <v>-0.32300966082847365</v>
      </c>
      <c r="H229">
        <f ca="1"/>
        <v>1.569141722055609</v>
      </c>
      <c r="I229">
        <f ca="1"/>
        <v>0.76144174886976856</v>
      </c>
      <c r="J229">
        <f ca="1"/>
        <v>0.1112495148513436</v>
      </c>
      <c r="K229">
        <v>227</v>
      </c>
      <c r="L229">
        <f t="shared" ca="1" si="26"/>
        <v>122158.64596779885</v>
      </c>
      <c r="M229">
        <f t="shared" ca="1" si="27"/>
        <v>3952.7966773164494</v>
      </c>
      <c r="N229">
        <f t="shared" ca="1" si="28"/>
        <v>265.53900789934926</v>
      </c>
      <c r="O229" s="4">
        <f t="shared" ca="1" si="29"/>
        <v>3.3500805126483332E-2</v>
      </c>
      <c r="P229" s="4">
        <f t="shared" ca="1" si="30"/>
        <v>-1.9168872737148094E-3</v>
      </c>
      <c r="Q229" s="4">
        <f t="shared" ca="1" si="31"/>
        <v>5.1656446312135212E-3</v>
      </c>
      <c r="R229" s="4" cm="1">
        <f t="array" aca="1" ref="R229" ca="1">_xlfn._xlws.SORT(SUMPRODUCT($U$2:$W$2,O229:Q229))</f>
        <v>1.0833180017823131E-2</v>
      </c>
      <c r="S229" s="4">
        <f ca="1"/>
        <v>2.339939369252398E-2</v>
      </c>
    </row>
    <row r="230" spans="1:19" x14ac:dyDescent="0.25">
      <c r="A230" s="4">
        <f>IFERROR(Merged_data[[#This Row],[BTCUSD_Close]]/Merged_data!D229-1,"")</f>
        <v>-1.548212256316106E-2</v>
      </c>
      <c r="B230" s="4">
        <f>IFERROR(Merged_data[[#This Row],[XAUUSD_Close]]/Merged_data!C229-1, "")</f>
        <v>-2.8191601351643669E-3</v>
      </c>
      <c r="C230" s="4">
        <f>IFERROR(Merged_data[[#This Row],[AAPL_Close]]/Merged_data!B229-1,"")</f>
        <v>-4.9112871111897105E-3</v>
      </c>
      <c r="D230" s="4">
        <f t="shared" si="24"/>
        <v>-7.2456869563709784E-3</v>
      </c>
      <c r="E230">
        <f t="shared" ca="1" si="25"/>
        <v>-2.0746001098376667</v>
      </c>
      <c r="F230">
        <f t="shared" ca="1" si="25"/>
        <v>7.0341047607438534E-2</v>
      </c>
      <c r="G230">
        <f t="shared" ca="1" si="25"/>
        <v>-1.6779408855254407</v>
      </c>
      <c r="H230">
        <f ca="1"/>
        <v>-2.0746001098376667</v>
      </c>
      <c r="I230">
        <f ca="1"/>
        <v>-3.8679720541705834E-2</v>
      </c>
      <c r="J230">
        <f ca="1"/>
        <v>-2.1769308058900552</v>
      </c>
      <c r="K230">
        <v>228</v>
      </c>
      <c r="L230">
        <f t="shared" ca="1" si="26"/>
        <v>110735.34895915346</v>
      </c>
      <c r="M230">
        <f t="shared" ca="1" si="27"/>
        <v>3918.4287929578468</v>
      </c>
      <c r="N230">
        <f t="shared" ca="1" si="28"/>
        <v>253.38627574631519</v>
      </c>
      <c r="O230" s="4">
        <f t="shared" ca="1" si="29"/>
        <v>-9.8177465894484076E-2</v>
      </c>
      <c r="P230" s="4">
        <f t="shared" ca="1" si="30"/>
        <v>-8.7325926288839301E-3</v>
      </c>
      <c r="Q230" s="4">
        <f t="shared" ca="1" si="31"/>
        <v>-4.6846646310591683E-2</v>
      </c>
      <c r="R230" s="4" cm="1">
        <f t="array" aca="1" ref="R230" ca="1">_xlfn._xlws.SORT(SUMPRODUCT($U$2:$W$2,O230:Q230))</f>
        <v>-4.7000270713076296E-2</v>
      </c>
      <c r="S230" s="4">
        <f ca="1"/>
        <v>2.4360040511486353E-2</v>
      </c>
    </row>
    <row r="231" spans="1:19" x14ac:dyDescent="0.25">
      <c r="A231" s="4">
        <f>IFERROR(Merged_data[[#This Row],[BTCUSD_Close]]/Merged_data!D230-1,"")</f>
        <v>3.5500226427157111E-2</v>
      </c>
      <c r="B231" s="4">
        <f>IFERROR(Merged_data[[#This Row],[XAUUSD_Close]]/Merged_data!C230-1, "")</f>
        <v>1.0230378173596177E-2</v>
      </c>
      <c r="C231" s="4">
        <f>IFERROR(Merged_data[[#This Row],[AAPL_Close]]/Merged_data!B230-1,"")</f>
        <v>1.2716763005780285E-2</v>
      </c>
      <c r="D231" s="4">
        <f t="shared" si="24"/>
        <v>1.855724809931969E-2</v>
      </c>
      <c r="E231">
        <f t="shared" ca="1" si="25"/>
        <v>-0.39561363472526428</v>
      </c>
      <c r="F231">
        <f t="shared" ca="1" si="25"/>
        <v>-0.24639770362653457</v>
      </c>
      <c r="G231">
        <f t="shared" ca="1" si="25"/>
        <v>0.57229217061225357</v>
      </c>
      <c r="H231">
        <f ca="1"/>
        <v>-0.39561363472526428</v>
      </c>
      <c r="I231">
        <f ca="1"/>
        <v>-0.26682895443012633</v>
      </c>
      <c r="J231">
        <f ca="1"/>
        <v>0.44475440675351496</v>
      </c>
      <c r="K231">
        <v>229</v>
      </c>
      <c r="L231">
        <f t="shared" ca="1" si="26"/>
        <v>115886.87206199042</v>
      </c>
      <c r="M231">
        <f t="shared" ca="1" si="27"/>
        <v>3909.1320787464942</v>
      </c>
      <c r="N231">
        <f t="shared" ca="1" si="28"/>
        <v>267.44998717820476</v>
      </c>
      <c r="O231" s="4">
        <f t="shared" ca="1" si="29"/>
        <v>4.5471363538319834E-2</v>
      </c>
      <c r="P231" s="4">
        <f t="shared" ca="1" si="30"/>
        <v>-2.3753807182259295E-3</v>
      </c>
      <c r="Q231" s="4">
        <f t="shared" ca="1" si="31"/>
        <v>5.401747904889527E-2</v>
      </c>
      <c r="R231" s="4" cm="1">
        <f t="array" aca="1" ref="R231" ca="1">_xlfn._xlws.SORT(SUMPRODUCT($U$2:$W$2,O231:Q231))</f>
        <v>2.8896500488874155E-2</v>
      </c>
      <c r="S231" s="4">
        <f ca="1"/>
        <v>2.5019257451990941E-2</v>
      </c>
    </row>
    <row r="232" spans="1:19" x14ac:dyDescent="0.25">
      <c r="A232" s="4">
        <f>IFERROR(Merged_data[[#This Row],[BTCUSD_Close]]/Merged_data!D231-1,"")</f>
        <v>-5.7607381428093629E-2</v>
      </c>
      <c r="B232" s="4">
        <f>IFERROR(Merged_data[[#This Row],[XAUUSD_Close]]/Merged_data!C231-1, "")</f>
        <v>-2.2115269170396301E-3</v>
      </c>
      <c r="C232" s="4">
        <f>IFERROR(Merged_data[[#This Row],[AAPL_Close]]/Merged_data!B231-1,"")</f>
        <v>-2.6343519494204104E-3</v>
      </c>
      <c r="D232" s="4">
        <f t="shared" si="24"/>
        <v>-1.8957130780070063E-2</v>
      </c>
      <c r="E232">
        <f t="shared" ca="1" si="25"/>
        <v>-0.95994215272543881</v>
      </c>
      <c r="F232">
        <f t="shared" ca="1" si="25"/>
        <v>1.2393769310447911</v>
      </c>
      <c r="G232">
        <f t="shared" ca="1" si="25"/>
        <v>0.16373799455017254</v>
      </c>
      <c r="H232">
        <f ca="1"/>
        <v>-0.95994215272543881</v>
      </c>
      <c r="I232">
        <f ca="1"/>
        <v>1.1872671938199599</v>
      </c>
      <c r="J232">
        <f ca="1"/>
        <v>-0.10643545927733877</v>
      </c>
      <c r="K232">
        <v>230</v>
      </c>
      <c r="L232">
        <f t="shared" ca="1" si="26"/>
        <v>114153.45713377371</v>
      </c>
      <c r="M232">
        <f t="shared" ca="1" si="27"/>
        <v>3973.4605422775958</v>
      </c>
      <c r="N232">
        <f t="shared" ca="1" si="28"/>
        <v>264.48094356646709</v>
      </c>
      <c r="O232" s="4">
        <f t="shared" ca="1" si="29"/>
        <v>-1.5070816002488401E-2</v>
      </c>
      <c r="P232" s="4">
        <f t="shared" ca="1" si="30"/>
        <v>1.6322013518402727E-2</v>
      </c>
      <c r="Q232" s="4">
        <f t="shared" ca="1" si="31"/>
        <v>-1.1163383341194337E-2</v>
      </c>
      <c r="R232" s="4" cm="1">
        <f t="array" aca="1" ref="R232" ca="1">_xlfn._xlws.SORT(SUMPRODUCT($U$2:$W$2,O232:Q232))</f>
        <v>-1.3414543957437296E-3</v>
      </c>
      <c r="S232" s="4">
        <f ca="1"/>
        <v>2.5585616324617127E-2</v>
      </c>
    </row>
    <row r="233" spans="1:19" x14ac:dyDescent="0.25">
      <c r="A233" s="4">
        <f>IFERROR(Merged_data[[#This Row],[BTCUSD_Close]]/Merged_data!D232-1,"")</f>
        <v>1.5541542689196497E-2</v>
      </c>
      <c r="B233" s="4">
        <f>IFERROR(Merged_data[[#This Row],[XAUUSD_Close]]/Merged_data!C232-1, "")</f>
        <v>8.2922952366095704E-3</v>
      </c>
      <c r="C233" s="4">
        <f>IFERROR(Merged_data[[#This Row],[AAPL_Close]]/Merged_data!B232-1,"")</f>
        <v>9.4646944884662076E-3</v>
      </c>
      <c r="D233" s="4">
        <f t="shared" si="24"/>
        <v>1.0818789247942639E-2</v>
      </c>
      <c r="E233">
        <f t="shared" ca="1" si="25"/>
        <v>-0.65216438311916669</v>
      </c>
      <c r="F233">
        <f t="shared" ca="1" si="25"/>
        <v>-2.0416251951662123</v>
      </c>
      <c r="G233">
        <f t="shared" ca="1" si="25"/>
        <v>-0.19399937349977703</v>
      </c>
      <c r="H233">
        <f ca="1"/>
        <v>-0.65216438311916669</v>
      </c>
      <c r="I233">
        <f ca="1"/>
        <v>-2.0730501714842315</v>
      </c>
      <c r="J233">
        <f ca="1"/>
        <v>-0.35610395186518518</v>
      </c>
      <c r="K233">
        <v>231</v>
      </c>
      <c r="L233">
        <f t="shared" ca="1" si="26"/>
        <v>115123.91721710477</v>
      </c>
      <c r="M233">
        <f t="shared" ca="1" si="27"/>
        <v>3832.6667268592896</v>
      </c>
      <c r="N233">
        <f t="shared" ca="1" si="28"/>
        <v>263.16994927887669</v>
      </c>
      <c r="O233" s="4">
        <f t="shared" ca="1" si="29"/>
        <v>8.4654308487300736E-3</v>
      </c>
      <c r="P233" s="4">
        <f t="shared" ca="1" si="30"/>
        <v>-3.6076553892350774E-2</v>
      </c>
      <c r="Q233" s="4">
        <f t="shared" ca="1" si="31"/>
        <v>-4.9691832347499429E-3</v>
      </c>
      <c r="R233" s="4" cm="1">
        <f t="array" aca="1" ref="R233" ca="1">_xlfn._xlws.SORT(SUMPRODUCT($U$2:$W$2,O233:Q233))</f>
        <v>-1.3381747272746271E-2</v>
      </c>
      <c r="S233" s="4">
        <f ca="1"/>
        <v>2.559112883407396E-2</v>
      </c>
    </row>
    <row r="234" spans="1:19" x14ac:dyDescent="0.25">
      <c r="A234" s="4">
        <f>IFERROR(Merged_data[[#This Row],[BTCUSD_Close]]/Merged_data!D233-1,"")</f>
        <v>-5.1968066519125777E-4</v>
      </c>
      <c r="B234" s="4">
        <f>IFERROR(Merged_data[[#This Row],[XAUUSD_Close]]/Merged_data!C233-1, "")</f>
        <v>1.1167801372253816E-3</v>
      </c>
      <c r="C234" s="4">
        <f>IFERROR(Merged_data[[#This Row],[AAPL_Close]]/Merged_data!B233-1,"")</f>
        <v>5.1458723998081268E-3</v>
      </c>
      <c r="D234" s="4">
        <f t="shared" si="24"/>
        <v>1.8345695752752132E-3</v>
      </c>
      <c r="E234">
        <f t="shared" ca="1" si="25"/>
        <v>0.43577494866999733</v>
      </c>
      <c r="F234">
        <f t="shared" ca="1" si="25"/>
        <v>-0.13147974022195477</v>
      </c>
      <c r="G234">
        <f t="shared" ca="1" si="25"/>
        <v>0.8367397270715623</v>
      </c>
      <c r="H234">
        <f ca="1"/>
        <v>0.43577494866999733</v>
      </c>
      <c r="I234">
        <f ca="1"/>
        <v>-0.10841868915285618</v>
      </c>
      <c r="J234">
        <f ca="1"/>
        <v>0.92389266579548757</v>
      </c>
      <c r="K234">
        <v>232</v>
      </c>
      <c r="L234">
        <f t="shared" ca="1" si="26"/>
        <v>118573.06813932002</v>
      </c>
      <c r="M234">
        <f t="shared" ca="1" si="27"/>
        <v>3917.90556502565</v>
      </c>
      <c r="N234">
        <f t="shared" ca="1" si="28"/>
        <v>270.22500982169328</v>
      </c>
      <c r="O234" s="4">
        <f t="shared" ca="1" si="29"/>
        <v>2.9520290069806002E-2</v>
      </c>
      <c r="P234" s="4">
        <f t="shared" ca="1" si="30"/>
        <v>2.1996382141671995E-2</v>
      </c>
      <c r="Q234" s="4">
        <f t="shared" ca="1" si="31"/>
        <v>2.6454963188211209E-2</v>
      </c>
      <c r="R234" s="4" cm="1">
        <f t="array" aca="1" ref="R234" ca="1">_xlfn._xlws.SORT(SUMPRODUCT($U$2:$W$2,O234:Q234))</f>
        <v>2.559112883407396E-2</v>
      </c>
      <c r="S234" s="4">
        <f ca="1"/>
        <v>2.5633706913857621E-2</v>
      </c>
    </row>
    <row r="235" spans="1:19" x14ac:dyDescent="0.25">
      <c r="A235" s="4">
        <f>IFERROR(Merged_data[[#This Row],[BTCUSD_Close]]/Merged_data!D234-1,"")</f>
        <v>4.464405776833491E-3</v>
      </c>
      <c r="B235" s="4">
        <f>IFERROR(Merged_data[[#This Row],[XAUUSD_Close]]/Merged_data!C234-1, "")</f>
        <v>5.6335955378625791E-3</v>
      </c>
      <c r="C235" s="4">
        <f>IFERROR(Merged_data[[#This Row],[AAPL_Close]]/Merged_data!B234-1,"")</f>
        <v>8.9808668488871035E-3</v>
      </c>
      <c r="D235" s="4">
        <f t="shared" si="24"/>
        <v>6.2870200028612103E-3</v>
      </c>
      <c r="E235">
        <f t="shared" ca="1" si="25"/>
        <v>-0.42989497293913348</v>
      </c>
      <c r="F235">
        <f t="shared" ca="1" si="25"/>
        <v>-0.81746063200194918</v>
      </c>
      <c r="G235">
        <f t="shared" ca="1" si="25"/>
        <v>1.7267440370200351E-2</v>
      </c>
      <c r="H235">
        <f ca="1"/>
        <v>-0.42989497293913348</v>
      </c>
      <c r="I235">
        <f ca="1"/>
        <v>-0.83890412879346832</v>
      </c>
      <c r="J235">
        <f ca="1"/>
        <v>-9.6847031502070344E-2</v>
      </c>
      <c r="K235">
        <v>233</v>
      </c>
      <c r="L235">
        <f t="shared" ca="1" si="26"/>
        <v>115853.4483391541</v>
      </c>
      <c r="M235">
        <f t="shared" ca="1" si="27"/>
        <v>3886.8481952461602</v>
      </c>
      <c r="N235">
        <f t="shared" ca="1" si="28"/>
        <v>264.65988892653036</v>
      </c>
      <c r="O235" s="4">
        <f t="shared" ca="1" si="29"/>
        <v>-2.3203363333730357E-2</v>
      </c>
      <c r="P235" s="4">
        <f t="shared" ca="1" si="30"/>
        <v>-7.9586197498236755E-3</v>
      </c>
      <c r="Q235" s="4">
        <f t="shared" ca="1" si="31"/>
        <v>-2.0809417987434339E-2</v>
      </c>
      <c r="R235" s="4" cm="1">
        <f t="array" aca="1" ref="R235" ca="1">_xlfn._xlws.SORT(SUMPRODUCT($U$2:$W$2,O235:Q235))</f>
        <v>-1.6387282296278879E-2</v>
      </c>
      <c r="S235" s="4">
        <f ca="1"/>
        <v>2.6173766251974567E-2</v>
      </c>
    </row>
    <row r="236" spans="1:19" x14ac:dyDescent="0.25">
      <c r="A236" s="4">
        <f>IFERROR(Merged_data[[#This Row],[BTCUSD_Close]]/Merged_data!D235-1,"")</f>
        <v>-3.4351656001499364E-2</v>
      </c>
      <c r="B236" s="4">
        <f>IFERROR(Merged_data[[#This Row],[XAUUSD_Close]]/Merged_data!C235-1, "")</f>
        <v>1.0460645990256534E-2</v>
      </c>
      <c r="C236" s="4">
        <f>IFERROR(Merged_data[[#This Row],[AAPL_Close]]/Merged_data!B235-1,"")</f>
        <v>-1.8059855521156409E-3</v>
      </c>
      <c r="D236" s="4">
        <f t="shared" si="24"/>
        <v>-6.6630340699818883E-3</v>
      </c>
      <c r="E236">
        <f t="shared" ca="1" si="25"/>
        <v>1.6599033467783928E-3</v>
      </c>
      <c r="F236">
        <f t="shared" ca="1" si="25"/>
        <v>-0.20479925230558807</v>
      </c>
      <c r="G236">
        <f t="shared" ca="1" si="25"/>
        <v>-9.2765666001404207E-2</v>
      </c>
      <c r="H236">
        <f ca="1"/>
        <v>1.6599033467783928E-3</v>
      </c>
      <c r="I236">
        <f ca="1"/>
        <v>-0.20442963027026118</v>
      </c>
      <c r="J236">
        <f ca="1"/>
        <v>-8.8141242846802775E-2</v>
      </c>
      <c r="K236">
        <v>234</v>
      </c>
      <c r="L236">
        <f t="shared" ca="1" si="26"/>
        <v>117229.30880617155</v>
      </c>
      <c r="M236">
        <f t="shared" ca="1" si="27"/>
        <v>3914.9826092462422</v>
      </c>
      <c r="N236">
        <f t="shared" ca="1" si="28"/>
        <v>264.74952839533972</v>
      </c>
      <c r="O236" s="4">
        <f t="shared" ca="1" si="29"/>
        <v>1.1805905030308841E-2</v>
      </c>
      <c r="P236" s="4">
        <f t="shared" ca="1" si="30"/>
        <v>7.2122907202113251E-3</v>
      </c>
      <c r="Q236" s="4">
        <f t="shared" ca="1" si="31"/>
        <v>3.3863949802566645E-4</v>
      </c>
      <c r="R236" s="4" cm="1">
        <f t="array" aca="1" ref="R236" ca="1">_xlfn._xlws.SORT(SUMPRODUCT($U$2:$W$2,O236:Q236))</f>
        <v>6.5282796465848825E-3</v>
      </c>
      <c r="S236" s="4">
        <f ca="1"/>
        <v>2.642586174530125E-2</v>
      </c>
    </row>
    <row r="237" spans="1:19" x14ac:dyDescent="0.25">
      <c r="A237" s="4">
        <f>IFERROR(Merged_data[[#This Row],[BTCUSD_Close]]/Merged_data!D236-1,"")</f>
        <v>2.7726945045194906E-2</v>
      </c>
      <c r="B237" s="4">
        <f>IFERROR(Merged_data[[#This Row],[XAUUSD_Close]]/Merged_data!C236-1, "")</f>
        <v>2.3395624146415939E-2</v>
      </c>
      <c r="C237" s="4">
        <f>IFERROR(Merged_data[[#This Row],[AAPL_Close]]/Merged_data!B236-1,"")</f>
        <v>-1.0424743689153027E-2</v>
      </c>
      <c r="D237" s="4">
        <f t="shared" si="24"/>
        <v>1.454891006537894E-2</v>
      </c>
      <c r="E237">
        <f t="shared" ca="1" si="25"/>
        <v>0.7481648179273398</v>
      </c>
      <c r="F237">
        <f t="shared" ca="1" si="25"/>
        <v>0.76756556854368974</v>
      </c>
      <c r="G237">
        <f t="shared" ca="1" si="25"/>
        <v>-0.40960284985311818</v>
      </c>
      <c r="H237">
        <f ca="1"/>
        <v>0.7481648179273398</v>
      </c>
      <c r="I237">
        <f ca="1"/>
        <v>0.80578816173138279</v>
      </c>
      <c r="J237">
        <f ca="1"/>
        <v>-0.19455898361799279</v>
      </c>
      <c r="K237">
        <v>235</v>
      </c>
      <c r="L237">
        <f t="shared" ca="1" si="26"/>
        <v>119634.06683942725</v>
      </c>
      <c r="M237">
        <f t="shared" ca="1" si="27"/>
        <v>3959.8232653709615</v>
      </c>
      <c r="N237">
        <f t="shared" ca="1" si="28"/>
        <v>264.2135934760833</v>
      </c>
      <c r="O237" s="4">
        <f t="shared" ca="1" si="29"/>
        <v>2.0305719734601567E-2</v>
      </c>
      <c r="P237" s="4">
        <f t="shared" ca="1" si="30"/>
        <v>1.1388506963411538E-2</v>
      </c>
      <c r="Q237" s="4">
        <f t="shared" ca="1" si="31"/>
        <v>-2.0263609332369431E-3</v>
      </c>
      <c r="R237" s="4" cm="1">
        <f t="array" aca="1" ref="R237" ca="1">_xlfn._xlws.SORT(SUMPRODUCT($U$2:$W$2,O237:Q237))</f>
        <v>1.0039210425774001E-2</v>
      </c>
      <c r="S237" s="4">
        <f ca="1"/>
        <v>2.6874821786468463E-2</v>
      </c>
    </row>
    <row r="238" spans="1:19" x14ac:dyDescent="0.25">
      <c r="A238" s="4">
        <f>IFERROR(Merged_data[[#This Row],[BTCUSD_Close]]/Merged_data!D237-1,"")</f>
        <v>7.518120829511421E-3</v>
      </c>
      <c r="B238" s="4">
        <f>IFERROR(Merged_data[[#This Row],[XAUUSD_Close]]/Merged_data!C237-1, "")</f>
        <v>7.4947815319299504E-3</v>
      </c>
      <c r="C238" s="4">
        <f>IFERROR(Merged_data[[#This Row],[AAPL_Close]]/Merged_data!B237-1,"")</f>
        <v>3.8089848511231095E-2</v>
      </c>
      <c r="D238" s="4">
        <f t="shared" si="24"/>
        <v>1.6680303414994734E-2</v>
      </c>
      <c r="E238">
        <f t="shared" ca="1" si="25"/>
        <v>1.1204484719235696E-2</v>
      </c>
      <c r="F238">
        <f t="shared" ca="1" si="25"/>
        <v>0.48653481405496068</v>
      </c>
      <c r="G238">
        <f t="shared" ca="1" si="25"/>
        <v>-1.9955742246046058</v>
      </c>
      <c r="H238">
        <f ca="1"/>
        <v>1.1204484719235696E-2</v>
      </c>
      <c r="I238">
        <f ca="1"/>
        <v>0.48645203086206401</v>
      </c>
      <c r="J238">
        <f ca="1"/>
        <v>-1.919786430865819</v>
      </c>
      <c r="K238">
        <v>236</v>
      </c>
      <c r="L238">
        <f t="shared" ca="1" si="26"/>
        <v>117296.84618151712</v>
      </c>
      <c r="M238">
        <f t="shared" ca="1" si="27"/>
        <v>3946.4266054039372</v>
      </c>
      <c r="N238">
        <f t="shared" ca="1" si="28"/>
        <v>255.05418777771942</v>
      </c>
      <c r="O238" s="4">
        <f t="shared" ca="1" si="29"/>
        <v>-1.9729772227032174E-2</v>
      </c>
      <c r="P238" s="4">
        <f t="shared" ca="1" si="30"/>
        <v>-3.388881709323457E-3</v>
      </c>
      <c r="Q238" s="4">
        <f t="shared" ca="1" si="31"/>
        <v>-3.5281818553610032E-2</v>
      </c>
      <c r="R238" s="4" cm="1">
        <f t="array" aca="1" ref="R238" ca="1">_xlfn._xlws.SORT(SUMPRODUCT($U$2:$W$2,O238:Q238))</f>
        <v>-1.7859029917922042E-2</v>
      </c>
      <c r="S238" s="4">
        <f ca="1"/>
        <v>2.7586070071439081E-2</v>
      </c>
    </row>
    <row r="239" spans="1:19" x14ac:dyDescent="0.25">
      <c r="A239" s="4">
        <f>IFERROR(Merged_data[[#This Row],[BTCUSD_Close]]/Merged_data!D238-1,"")</f>
        <v>-1.3495903029437484E-2</v>
      </c>
      <c r="B239" s="4">
        <f>IFERROR(Merged_data[[#This Row],[XAUUSD_Close]]/Merged_data!C238-1, "")</f>
        <v>-3.8346951417362884E-3</v>
      </c>
      <c r="C239" s="4">
        <f>IFERROR(Merged_data[[#This Row],[AAPL_Close]]/Merged_data!B238-1,"")</f>
        <v>5.4933534616514734E-3</v>
      </c>
      <c r="D239" s="4">
        <f t="shared" si="24"/>
        <v>-3.9346429270303183E-3</v>
      </c>
      <c r="E239">
        <f t="shared" ca="1" si="25"/>
        <v>-0.5016909863041169</v>
      </c>
      <c r="F239">
        <f t="shared" ca="1" si="25"/>
        <v>-1.1178096863766895</v>
      </c>
      <c r="G239">
        <f t="shared" ca="1" si="25"/>
        <v>-0.44351924392144976</v>
      </c>
      <c r="H239">
        <f ca="1"/>
        <v>-0.5016909863041169</v>
      </c>
      <c r="I239">
        <f ca="1"/>
        <v>-1.1426084652723045</v>
      </c>
      <c r="J239">
        <f ca="1"/>
        <v>-0.55882128609226989</v>
      </c>
      <c r="K239">
        <v>237</v>
      </c>
      <c r="L239">
        <f t="shared" ca="1" si="26"/>
        <v>115702.83284478736</v>
      </c>
      <c r="M239">
        <f t="shared" ca="1" si="27"/>
        <v>3876.2362289734479</v>
      </c>
      <c r="N239">
        <f t="shared" ca="1" si="28"/>
        <v>262.32766071416961</v>
      </c>
      <c r="O239" s="4">
        <f t="shared" ca="1" si="29"/>
        <v>-1.3682750227525228E-2</v>
      </c>
      <c r="P239" s="4">
        <f t="shared" ca="1" si="30"/>
        <v>-1.7945873845362819E-2</v>
      </c>
      <c r="Q239" s="4">
        <f t="shared" ca="1" si="31"/>
        <v>2.8118312136029718E-2</v>
      </c>
      <c r="R239" s="4" cm="1">
        <f t="array" aca="1" ref="R239" ca="1">_xlfn._xlws.SORT(SUMPRODUCT($U$2:$W$2,O239:Q239))</f>
        <v>-2.8476809655937803E-3</v>
      </c>
      <c r="S239" s="4">
        <f ca="1"/>
        <v>2.7789110944831254E-2</v>
      </c>
    </row>
    <row r="240" spans="1:19" x14ac:dyDescent="0.25">
      <c r="A240" s="4">
        <f>IFERROR(Merged_data[[#This Row],[BTCUSD_Close]]/Merged_data!D239-1,"")</f>
        <v>1.0504695897649352E-2</v>
      </c>
      <c r="B240" s="4">
        <f>IFERROR(Merged_data[[#This Row],[XAUUSD_Close]]/Merged_data!C239-1, "")</f>
        <v>1.3742419179036292E-2</v>
      </c>
      <c r="C240" s="4">
        <f>IFERROR(Merged_data[[#This Row],[AAPL_Close]]/Merged_data!B239-1,"")</f>
        <v>-3.7534406539330156E-4</v>
      </c>
      <c r="D240" s="4">
        <f t="shared" si="24"/>
        <v>8.5357732212913325E-3</v>
      </c>
      <c r="E240">
        <f t="shared" ca="1" si="25"/>
        <v>-1.1585086035195351</v>
      </c>
      <c r="F240">
        <f t="shared" ca="1" si="25"/>
        <v>1.142846917739099</v>
      </c>
      <c r="G240">
        <f t="shared" ca="1" si="25"/>
        <v>8.7724914610965377E-2</v>
      </c>
      <c r="H240">
        <f ca="1"/>
        <v>-1.1585086035195351</v>
      </c>
      <c r="I240">
        <f ca="1"/>
        <v>1.0804448884561353</v>
      </c>
      <c r="J240">
        <f ca="1"/>
        <v>-0.23300416239775862</v>
      </c>
      <c r="K240">
        <v>238</v>
      </c>
      <c r="L240">
        <f t="shared" ca="1" si="26"/>
        <v>113688.04194106632</v>
      </c>
      <c r="M240">
        <f t="shared" ca="1" si="27"/>
        <v>3973.8415146081134</v>
      </c>
      <c r="N240">
        <f t="shared" ca="1" si="28"/>
        <v>264.13159434951945</v>
      </c>
      <c r="O240" s="4">
        <f t="shared" ca="1" si="29"/>
        <v>-1.7566895094122219E-2</v>
      </c>
      <c r="P240" s="4">
        <f t="shared" ca="1" si="30"/>
        <v>2.4868624003757434E-2</v>
      </c>
      <c r="Q240" s="4">
        <f t="shared" ca="1" si="31"/>
        <v>6.8531065914374653E-3</v>
      </c>
      <c r="R240" s="4" cm="1">
        <f t="array" aca="1" ref="R240" ca="1">_xlfn._xlws.SORT(SUMPRODUCT($U$2:$W$2,O240:Q240))</f>
        <v>6.7333130506975489E-3</v>
      </c>
      <c r="S240" s="4">
        <f ca="1"/>
        <v>2.8152076799449775E-2</v>
      </c>
    </row>
    <row r="241" spans="1:19" x14ac:dyDescent="0.25">
      <c r="A241" s="4">
        <f>IFERROR(Merged_data[[#This Row],[BTCUSD_Close]]/Merged_data!D240-1,"")</f>
        <v>5.9543529453900401E-3</v>
      </c>
      <c r="B241" s="4">
        <f>IFERROR(Merged_data[[#This Row],[XAUUSD_Close]]/Merged_data!C240-1, "")</f>
        <v>1.1498921324121669E-2</v>
      </c>
      <c r="C241" s="4">
        <f>IFERROR(Merged_data[[#This Row],[AAPL_Close]]/Merged_data!B240-1,"")</f>
        <v>-7.5514205849221971E-3</v>
      </c>
      <c r="D241" s="4">
        <f t="shared" si="24"/>
        <v>4.1204482377890216E-3</v>
      </c>
      <c r="E241">
        <f t="shared" ca="1" si="25"/>
        <v>0.78557642553036422</v>
      </c>
      <c r="F241">
        <f t="shared" ca="1" si="25"/>
        <v>1.7841307198637322</v>
      </c>
      <c r="G241">
        <f t="shared" ca="1" si="25"/>
        <v>4.4493298113821779E-2</v>
      </c>
      <c r="H241">
        <f ca="1"/>
        <v>0.78557642553036422</v>
      </c>
      <c r="I241">
        <f ca="1"/>
        <v>1.8229154459400965</v>
      </c>
      <c r="J241">
        <f ca="1"/>
        <v>0.24917261773393445</v>
      </c>
      <c r="K241">
        <v>239</v>
      </c>
      <c r="L241">
        <f t="shared" ca="1" si="26"/>
        <v>119831.19194326281</v>
      </c>
      <c r="M241">
        <f t="shared" ca="1" si="27"/>
        <v>4007.4129387375715</v>
      </c>
      <c r="N241">
        <f t="shared" ca="1" si="28"/>
        <v>266.8035632717129</v>
      </c>
      <c r="O241" s="4">
        <f t="shared" ca="1" si="29"/>
        <v>5.2625795393751833E-2</v>
      </c>
      <c r="P241" s="4">
        <f t="shared" ca="1" si="30"/>
        <v>8.4126179208866784E-3</v>
      </c>
      <c r="Q241" s="4">
        <f t="shared" ca="1" si="31"/>
        <v>1.0065227143580477E-2</v>
      </c>
      <c r="R241" s="4" cm="1">
        <f t="array" aca="1" ref="R241" ca="1">_xlfn._xlws.SORT(SUMPRODUCT($U$2:$W$2,O241:Q241))</f>
        <v>2.2172353929554363E-2</v>
      </c>
      <c r="S241" s="4">
        <f ca="1"/>
        <v>2.8896500488874155E-2</v>
      </c>
    </row>
    <row r="242" spans="1:19" x14ac:dyDescent="0.25">
      <c r="A242" s="4">
        <f>IFERROR(Merged_data[[#This Row],[BTCUSD_Close]]/Merged_data!D241-1,"")</f>
        <v>-9.1323388044290965E-3</v>
      </c>
      <c r="B242" s="4">
        <f>IFERROR(Merged_data[[#This Row],[XAUUSD_Close]]/Merged_data!C241-1, "")</f>
        <v>-2.7530101594600564E-3</v>
      </c>
      <c r="C242" s="4">
        <f>IFERROR(Merged_data[[#This Row],[AAPL_Close]]/Merged_data!B241-1,"")</f>
        <v>-1.4839414831007258E-2</v>
      </c>
      <c r="D242" s="4">
        <f t="shared" si="24"/>
        <v>-8.2927301544149287E-3</v>
      </c>
      <c r="E242">
        <f t="shared" ca="1" si="25"/>
        <v>1.1207896955422449</v>
      </c>
      <c r="F242">
        <f t="shared" ca="1" si="25"/>
        <v>-0.32408398302586577</v>
      </c>
      <c r="G242">
        <f t="shared" ca="1" si="25"/>
        <v>4.5965587001448489E-3</v>
      </c>
      <c r="H242">
        <f ca="1"/>
        <v>1.1207896955422449</v>
      </c>
      <c r="I242">
        <f ca="1"/>
        <v>-0.26479161466753115</v>
      </c>
      <c r="J242">
        <f ca="1"/>
        <v>0.30881956582089387</v>
      </c>
      <c r="K242">
        <v>240</v>
      </c>
      <c r="L242">
        <f t="shared" ca="1" si="26"/>
        <v>120939.43387229157</v>
      </c>
      <c r="M242">
        <f t="shared" ca="1" si="27"/>
        <v>3916.1238794519872</v>
      </c>
      <c r="N242">
        <f t="shared" ca="1" si="28"/>
        <v>267.17337737904052</v>
      </c>
      <c r="O242" s="4">
        <f t="shared" ca="1" si="29"/>
        <v>9.2058551745372447E-3</v>
      </c>
      <c r="P242" s="4">
        <f t="shared" ca="1" si="30"/>
        <v>-2.304352233486574E-2</v>
      </c>
      <c r="Q242" s="4">
        <f t="shared" ca="1" si="31"/>
        <v>1.3851315976444152E-3</v>
      </c>
      <c r="R242" s="4" cm="1">
        <f t="array" aca="1" ref="R242" ca="1">_xlfn._xlws.SORT(SUMPRODUCT($U$2:$W$2,O242:Q242))</f>
        <v>-6.0401129022917988E-3</v>
      </c>
      <c r="S242" s="4">
        <f ca="1"/>
        <v>3.0539405572443452E-2</v>
      </c>
    </row>
    <row r="243" spans="1:19" x14ac:dyDescent="0.25">
      <c r="A243" s="4">
        <f>IFERROR(Merged_data[[#This Row],[BTCUSD_Close]]/Merged_data!D242-1,"")</f>
        <v>2.2969404071073063E-2</v>
      </c>
      <c r="B243" s="4">
        <f>IFERROR(Merged_data[[#This Row],[XAUUSD_Close]]/Merged_data!C242-1, "")</f>
        <v>4.0526639474243176E-3</v>
      </c>
      <c r="C243" s="4">
        <f>IFERROR(Merged_data[[#This Row],[AAPL_Close]]/Merged_data!B242-1,"")</f>
        <v>-3.2259441007040812E-2</v>
      </c>
      <c r="D243" s="4">
        <f t="shared" si="24"/>
        <v>-1.1659455018205988E-3</v>
      </c>
      <c r="E243">
        <f t="shared" ca="1" si="25"/>
        <v>-0.94347061797009935</v>
      </c>
      <c r="F243">
        <f t="shared" ca="1" si="25"/>
        <v>0.82786314024029328</v>
      </c>
      <c r="G243">
        <f t="shared" ca="1" si="25"/>
        <v>1.0681320602582709</v>
      </c>
      <c r="H243">
        <f ca="1"/>
        <v>-0.94347061797009935</v>
      </c>
      <c r="I243">
        <f ca="1"/>
        <v>0.77718580040756224</v>
      </c>
      <c r="J243">
        <f ca="1"/>
        <v>0.77010865529403616</v>
      </c>
      <c r="K243">
        <v>241</v>
      </c>
      <c r="L243">
        <f t="shared" ca="1" si="26"/>
        <v>114404.3576531443</v>
      </c>
      <c r="M243">
        <f t="shared" ca="1" si="27"/>
        <v>3962.3760545849204</v>
      </c>
      <c r="N243">
        <f t="shared" ca="1" si="28"/>
        <v>269.76033839214341</v>
      </c>
      <c r="O243" s="4">
        <f t="shared" ca="1" si="29"/>
        <v>-5.5550704177652115E-2</v>
      </c>
      <c r="P243" s="4">
        <f t="shared" ca="1" si="30"/>
        <v>1.1741500765454787E-2</v>
      </c>
      <c r="Q243" s="4">
        <f t="shared" ca="1" si="31"/>
        <v>9.6361280909224196E-3</v>
      </c>
      <c r="R243" s="4" cm="1">
        <f t="array" aca="1" ref="R243" ca="1">_xlfn._xlws.SORT(SUMPRODUCT($U$2:$W$2,O243:Q243))</f>
        <v>-9.0777725198369925E-3</v>
      </c>
      <c r="S243" s="4">
        <f ca="1"/>
        <v>3.1072332824937925E-2</v>
      </c>
    </row>
    <row r="244" spans="1:19" x14ac:dyDescent="0.25">
      <c r="A244" s="4">
        <f>IFERROR(Merged_data[[#This Row],[BTCUSD_Close]]/Merged_data!D243-1,"")</f>
        <v>5.7956251811133175E-3</v>
      </c>
      <c r="B244" s="4">
        <f>IFERROR(Merged_data[[#This Row],[XAUUSD_Close]]/Merged_data!C243-1, "")</f>
        <v>-1.8320627460890471E-3</v>
      </c>
      <c r="C244" s="4">
        <f>IFERROR(Merged_data[[#This Row],[AAPL_Close]]/Merged_data!B243-1,"")</f>
        <v>1.4286344195070466E-2</v>
      </c>
      <c r="D244" s="4">
        <f t="shared" si="24"/>
        <v>5.2917657144195161E-3</v>
      </c>
      <c r="E244">
        <f t="shared" ca="1" si="25"/>
        <v>-0.93880765725481186</v>
      </c>
      <c r="F244">
        <f t="shared" ca="1" si="25"/>
        <v>-1.0037575383593622</v>
      </c>
      <c r="G244">
        <f t="shared" ca="1" si="25"/>
        <v>-0.30406828196141678</v>
      </c>
      <c r="H244">
        <f ca="1"/>
        <v>-0.93880765725481186</v>
      </c>
      <c r="I244">
        <f ca="1"/>
        <v>-1.0516637762566043</v>
      </c>
      <c r="J244">
        <f ca="1"/>
        <v>-0.5432462728411922</v>
      </c>
      <c r="K244">
        <v>242</v>
      </c>
      <c r="L244">
        <f t="shared" ca="1" si="26"/>
        <v>114436.97019398835</v>
      </c>
      <c r="M244">
        <f t="shared" ca="1" si="27"/>
        <v>3883.2693712189512</v>
      </c>
      <c r="N244">
        <f t="shared" ca="1" si="28"/>
        <v>262.62135275101741</v>
      </c>
      <c r="O244" s="4">
        <f t="shared" ca="1" si="29"/>
        <v>2.8502317629105367E-4</v>
      </c>
      <c r="P244" s="4">
        <f t="shared" ca="1" si="30"/>
        <v>-2.016643883695159E-2</v>
      </c>
      <c r="Q244" s="4">
        <f t="shared" ca="1" si="31"/>
        <v>-2.6820657831911024E-2</v>
      </c>
      <c r="R244" s="4" cm="1">
        <f t="array" aca="1" ref="R244" ca="1">_xlfn._xlws.SORT(SUMPRODUCT($U$2:$W$2,O244:Q244))</f>
        <v>-1.6027265931466625E-2</v>
      </c>
      <c r="S244" s="4">
        <f ca="1"/>
        <v>3.1654642891279436E-2</v>
      </c>
    </row>
    <row r="245" spans="1:19" x14ac:dyDescent="0.25">
      <c r="A245" s="4">
        <f>IFERROR(Merged_data[[#This Row],[BTCUSD_Close]]/Merged_data!D244-1,"")</f>
        <v>1.8098638891556496E-2</v>
      </c>
      <c r="B245" s="4">
        <f>IFERROR(Merged_data[[#This Row],[XAUUSD_Close]]/Merged_data!C244-1, "")</f>
        <v>2.7930385920884593E-3</v>
      </c>
      <c r="C245" s="4">
        <f>IFERROR(Merged_data[[#This Row],[AAPL_Close]]/Merged_data!B244-1,"")</f>
        <v>1.7562926574794524E-2</v>
      </c>
      <c r="D245" s="4">
        <f t="shared" si="24"/>
        <v>1.181568507674069E-2</v>
      </c>
      <c r="E245">
        <f t="shared" ca="1" si="25"/>
        <v>0.50578598507474193</v>
      </c>
      <c r="F245">
        <f t="shared" ca="1" si="25"/>
        <v>-6.0826685914487359E-2</v>
      </c>
      <c r="G245">
        <f t="shared" ca="1" si="25"/>
        <v>8.3698322930369703E-2</v>
      </c>
      <c r="H245">
        <f ca="1"/>
        <v>0.50578598507474193</v>
      </c>
      <c r="I245">
        <f ca="1"/>
        <v>-3.4187259874677106E-2</v>
      </c>
      <c r="J245">
        <f ca="1"/>
        <v>0.21764374546127027</v>
      </c>
      <c r="K245">
        <v>243</v>
      </c>
      <c r="L245">
        <f t="shared" ca="1" si="26"/>
        <v>119005.51123107842</v>
      </c>
      <c r="M245">
        <f t="shared" ca="1" si="27"/>
        <v>3928.0636898028738</v>
      </c>
      <c r="N245">
        <f t="shared" ca="1" si="28"/>
        <v>266.80128959849799</v>
      </c>
      <c r="O245" s="4">
        <f t="shared" ca="1" si="29"/>
        <v>3.9145612135157125E-2</v>
      </c>
      <c r="P245" s="4">
        <f t="shared" ca="1" si="30"/>
        <v>1.1469184391825801E-2</v>
      </c>
      <c r="Q245" s="4">
        <f t="shared" ca="1" si="31"/>
        <v>1.5790876207298656E-2</v>
      </c>
      <c r="R245" s="4" cm="1">
        <f t="array" aca="1" ref="R245" ca="1">_xlfn._xlws.SORT(SUMPRODUCT($U$2:$W$2,O245:Q245))</f>
        <v>2.1068620259467055E-2</v>
      </c>
      <c r="S245" s="4">
        <f ca="1"/>
        <v>3.5924480591585185E-2</v>
      </c>
    </row>
    <row r="246" spans="1:19" x14ac:dyDescent="0.25">
      <c r="A246" s="4">
        <f>IFERROR(Merged_data[[#This Row],[BTCUSD_Close]]/Merged_data!D245-1,"")</f>
        <v>-9.0042191198161925E-3</v>
      </c>
      <c r="B246" s="4">
        <f>IFERROR(Merged_data[[#This Row],[XAUUSD_Close]]/Merged_data!C245-1, "")</f>
        <v>9.6208068470728936E-3</v>
      </c>
      <c r="C246" s="4">
        <f>IFERROR(Merged_data[[#This Row],[AAPL_Close]]/Merged_data!B245-1,"")</f>
        <v>1.1235955056179803E-2</v>
      </c>
      <c r="D246" s="4">
        <f t="shared" si="24"/>
        <v>4.5178435197382408E-3</v>
      </c>
      <c r="E246">
        <f t="shared" ca="1" si="25"/>
        <v>-4.7681435704098364E-2</v>
      </c>
      <c r="F246">
        <f t="shared" ca="1" si="25"/>
        <v>0.68078502160406629</v>
      </c>
      <c r="G246">
        <f t="shared" ca="1" si="25"/>
        <v>1.7572029968358767</v>
      </c>
      <c r="H246">
        <f ca="1"/>
        <v>-4.7681435704098364E-2</v>
      </c>
      <c r="I246">
        <f ca="1"/>
        <v>0.67734260053496598</v>
      </c>
      <c r="J246">
        <f ca="1"/>
        <v>1.6763673387001314</v>
      </c>
      <c r="K246">
        <v>244</v>
      </c>
      <c r="L246">
        <f t="shared" ca="1" si="26"/>
        <v>117259.81410732609</v>
      </c>
      <c r="M246">
        <f t="shared" ca="1" si="27"/>
        <v>3959.8863714595573</v>
      </c>
      <c r="N246">
        <f t="shared" ca="1" si="28"/>
        <v>274.96140067594428</v>
      </c>
      <c r="O246" s="4">
        <f t="shared" ca="1" si="29"/>
        <v>-1.4777698673890741E-2</v>
      </c>
      <c r="P246" s="4">
        <f t="shared" ca="1" si="30"/>
        <v>8.0687261098007813E-3</v>
      </c>
      <c r="Q246" s="4">
        <f t="shared" ca="1" si="31"/>
        <v>3.0126579029269199E-2</v>
      </c>
      <c r="R246" s="4" cm="1">
        <f t="array" aca="1" ref="R246" ca="1">_xlfn._xlws.SORT(SUMPRODUCT($U$2:$W$2,O246:Q246))</f>
        <v>7.8321545505338503E-3</v>
      </c>
      <c r="S246" s="4">
        <f ca="1"/>
        <v>3.6827128531311565E-2</v>
      </c>
    </row>
    <row r="247" spans="1:19" x14ac:dyDescent="0.25">
      <c r="A247" s="4">
        <f>IFERROR(Merged_data[[#This Row],[BTCUSD_Close]]/Merged_data!D246-1,"")</f>
        <v>1.1119572177705539E-2</v>
      </c>
      <c r="B247" s="4">
        <f>IFERROR(Merged_data[[#This Row],[XAUUSD_Close]]/Merged_data!C246-1, "")</f>
        <v>2.8701540669349157E-3</v>
      </c>
      <c r="C247" s="4">
        <f>IFERROR(Merged_data[[#This Row],[AAPL_Close]]/Merged_data!B246-1,"")</f>
        <v>6.1258977608789067E-3</v>
      </c>
      <c r="D247" s="4">
        <f t="shared" si="24"/>
        <v>6.3217026083493E-3</v>
      </c>
      <c r="E247">
        <f t="shared" ca="1" si="25"/>
        <v>1.6475301902299933</v>
      </c>
      <c r="F247">
        <f t="shared" ca="1" si="25"/>
        <v>-1.0883205228325166</v>
      </c>
      <c r="G247">
        <f t="shared" ca="1" si="25"/>
        <v>1.1839221059318477</v>
      </c>
      <c r="H247">
        <f ca="1"/>
        <v>1.6475301902299933</v>
      </c>
      <c r="I247">
        <f ca="1"/>
        <v>-1.0003183587919255</v>
      </c>
      <c r="J247">
        <f ca="1"/>
        <v>1.5893369207038559</v>
      </c>
      <c r="K247">
        <v>245</v>
      </c>
      <c r="L247">
        <f t="shared" ca="1" si="26"/>
        <v>122768.60841172746</v>
      </c>
      <c r="M247">
        <f t="shared" ca="1" si="27"/>
        <v>3887.3561936488854</v>
      </c>
      <c r="N247">
        <f t="shared" ca="1" si="28"/>
        <v>274.51410458890689</v>
      </c>
      <c r="O247" s="4">
        <f t="shared" ca="1" si="29"/>
        <v>4.5909244975897739E-2</v>
      </c>
      <c r="P247" s="4">
        <f t="shared" ca="1" si="30"/>
        <v>-1.8486045945129769E-2</v>
      </c>
      <c r="Q247" s="4">
        <f t="shared" ca="1" si="31"/>
        <v>-1.6280841695543774E-3</v>
      </c>
      <c r="R247" s="4" cm="1">
        <f t="array" aca="1" ref="R247" ca="1">_xlfn._xlws.SORT(SUMPRODUCT($U$2:$W$2,O247:Q247))</f>
        <v>5.8899298638511004E-3</v>
      </c>
      <c r="S247" s="4">
        <f ca="1"/>
        <v>3.739816904998175E-2</v>
      </c>
    </row>
    <row r="248" spans="1:19" x14ac:dyDescent="0.25">
      <c r="A248" s="4">
        <f>IFERROR(Merged_data[[#This Row],[BTCUSD_Close]]/Merged_data!D247-1,"")</f>
        <v>-6.4272082295651067E-3</v>
      </c>
      <c r="B248" s="4">
        <f>IFERROR(Merged_data[[#This Row],[XAUUSD_Close]]/Merged_data!C247-1, "")</f>
        <v>-8.1725186019314666E-3</v>
      </c>
      <c r="C248" s="4">
        <f>IFERROR(Merged_data[[#This Row],[AAPL_Close]]/Merged_data!B247-1,"")</f>
        <v>3.5271887465881946E-3</v>
      </c>
      <c r="D248" s="4">
        <f t="shared" si="24"/>
        <v>-4.1390132856656599E-3</v>
      </c>
      <c r="E248">
        <f t="shared" ca="1" si="25"/>
        <v>-0.13758444493753583</v>
      </c>
      <c r="F248">
        <f t="shared" ca="1" si="25"/>
        <v>-0.15978995354957104</v>
      </c>
      <c r="G248">
        <f t="shared" ca="1" si="25"/>
        <v>-8.1630238558132534E-2</v>
      </c>
      <c r="H248">
        <f ca="1"/>
        <v>-0.13758444493753583</v>
      </c>
      <c r="I248">
        <f ca="1"/>
        <v>-0.1667932254976453</v>
      </c>
      <c r="J248">
        <f ca="1"/>
        <v>-0.11525509641510132</v>
      </c>
      <c r="K248">
        <v>246</v>
      </c>
      <c r="L248">
        <f t="shared" ca="1" si="26"/>
        <v>117012.89941602266</v>
      </c>
      <c r="M248">
        <f t="shared" ca="1" si="27"/>
        <v>3924.1663471941793</v>
      </c>
      <c r="N248">
        <f t="shared" ca="1" si="28"/>
        <v>265.10997522311618</v>
      </c>
      <c r="O248" s="4">
        <f t="shared" ca="1" si="29"/>
        <v>-4.8017171067821642E-2</v>
      </c>
      <c r="P248" s="4">
        <f t="shared" ca="1" si="30"/>
        <v>9.424648222203371E-3</v>
      </c>
      <c r="Q248" s="4">
        <f t="shared" ca="1" si="31"/>
        <v>-3.4857901727942592E-2</v>
      </c>
      <c r="R248" s="4" cm="1">
        <f t="array" aca="1" ref="R248" ca="1">_xlfn._xlws.SORT(SUMPRODUCT($U$2:$W$2,O248:Q248))</f>
        <v>-2.1092662549847922E-2</v>
      </c>
      <c r="S248" s="4">
        <f ca="1"/>
        <v>3.7649299176403118E-2</v>
      </c>
    </row>
    <row r="249" spans="1:19" x14ac:dyDescent="0.25">
      <c r="A249" s="4">
        <f>IFERROR(Merged_data[[#This Row],[BTCUSD_Close]]/Merged_data!D248-1,"")</f>
        <v>1.0861700661521478E-2</v>
      </c>
      <c r="B249" s="4">
        <f>IFERROR(Merged_data[[#This Row],[XAUUSD_Close]]/Merged_data!C248-1, "")</f>
        <v>-4.1465713934393245E-3</v>
      </c>
      <c r="C249" s="4">
        <f>IFERROR(Merged_data[[#This Row],[AAPL_Close]]/Merged_data!B248-1,"")</f>
        <v>-4.6445457968953274E-3</v>
      </c>
      <c r="D249" s="4">
        <f t="shared" si="24"/>
        <v>2.0651790201211564E-4</v>
      </c>
      <c r="E249">
        <f t="shared" ca="1" si="25"/>
        <v>1.3825389131462515</v>
      </c>
      <c r="F249">
        <f t="shared" ca="1" si="25"/>
        <v>-0.2162358457340354</v>
      </c>
      <c r="G249">
        <f t="shared" ca="1" si="25"/>
        <v>-2.2810228694494992</v>
      </c>
      <c r="H249">
        <f ca="1"/>
        <v>1.3825389131462515</v>
      </c>
      <c r="I249">
        <f ca="1"/>
        <v>-0.14334948007650117</v>
      </c>
      <c r="J249">
        <f ca="1"/>
        <v>-1.8210774012027726</v>
      </c>
      <c r="K249">
        <v>247</v>
      </c>
      <c r="L249">
        <f t="shared" ca="1" si="26"/>
        <v>121932.56848479471</v>
      </c>
      <c r="M249">
        <f t="shared" ca="1" si="27"/>
        <v>3925.8186163474275</v>
      </c>
      <c r="N249">
        <f t="shared" ca="1" si="28"/>
        <v>256.02153576458858</v>
      </c>
      <c r="O249" s="4">
        <f t="shared" ca="1" si="29"/>
        <v>4.1183994451460586E-2</v>
      </c>
      <c r="P249" s="4">
        <f t="shared" ca="1" si="30"/>
        <v>4.2096110637695854E-4</v>
      </c>
      <c r="Q249" s="4">
        <f t="shared" ca="1" si="31"/>
        <v>-3.4883175717383259E-2</v>
      </c>
      <c r="R249" s="4" cm="1">
        <f t="array" aca="1" ref="R249" ca="1">_xlfn._xlws.SORT(SUMPRODUCT($U$2:$W$2,O249:Q249))</f>
        <v>2.058630062773981E-3</v>
      </c>
      <c r="S249" s="4">
        <f ca="1"/>
        <v>3.9779051755527955E-2</v>
      </c>
    </row>
    <row r="250" spans="1:19" x14ac:dyDescent="0.25">
      <c r="A250" s="4">
        <f>IFERROR(Merged_data[[#This Row],[BTCUSD_Close]]/Merged_data!D249-1,"")</f>
        <v>-1.8294605349489124E-2</v>
      </c>
      <c r="B250" s="4">
        <f>IFERROR(Merged_data[[#This Row],[XAUUSD_Close]]/Merged_data!C249-1, "")</f>
        <v>1.0967286097449014E-2</v>
      </c>
      <c r="C250" s="4">
        <f>IFERROR(Merged_data[[#This Row],[AAPL_Close]]/Merged_data!B249-1,"")</f>
        <v>3.2032957793845629E-2</v>
      </c>
      <c r="D250" s="4">
        <f t="shared" si="24"/>
        <v>8.5084201722865575E-3</v>
      </c>
      <c r="E250">
        <f t="shared" ca="1" si="25"/>
        <v>0.76819235289131016</v>
      </c>
      <c r="F250">
        <f t="shared" ca="1" si="25"/>
        <v>0.18262873882422631</v>
      </c>
      <c r="G250">
        <f t="shared" ca="1" si="25"/>
        <v>-0.78781277850832576</v>
      </c>
      <c r="H250">
        <f ca="1"/>
        <v>0.76819235289131016</v>
      </c>
      <c r="I250">
        <f ca="1"/>
        <v>0.22270962720483536</v>
      </c>
      <c r="J250">
        <f ca="1"/>
        <v>-0.55119908553594366</v>
      </c>
      <c r="K250">
        <v>248</v>
      </c>
      <c r="L250">
        <f t="shared" ca="1" si="26"/>
        <v>119946.70039115124</v>
      </c>
      <c r="M250">
        <f t="shared" ca="1" si="27"/>
        <v>3942.4559614409191</v>
      </c>
      <c r="N250">
        <f t="shared" ca="1" si="28"/>
        <v>262.83032355029837</v>
      </c>
      <c r="O250" s="4">
        <f t="shared" ca="1" si="29"/>
        <v>-1.6420693885783953E-2</v>
      </c>
      <c r="P250" s="4">
        <f t="shared" ca="1" si="30"/>
        <v>4.2289754188201386E-3</v>
      </c>
      <c r="Q250" s="4">
        <f t="shared" ca="1" si="31"/>
        <v>2.624710134886081E-2</v>
      </c>
      <c r="R250" s="4" cm="1">
        <f t="array" aca="1" ref="R250" ca="1">_xlfn._xlws.SORT(SUMPRODUCT($U$2:$W$2,O250:Q250))</f>
        <v>4.6395124064511125E-3</v>
      </c>
      <c r="S250" s="4">
        <f ca="1"/>
        <v>3.994196747949337E-2</v>
      </c>
    </row>
    <row r="251" spans="1:19" x14ac:dyDescent="0.25">
      <c r="A251" s="4">
        <f>IFERROR(Merged_data[[#This Row],[BTCUSD_Close]]/Merged_data!D250-1,"")</f>
        <v>-1.9312559673639429E-2</v>
      </c>
      <c r="B251" s="4">
        <f>IFERROR(Merged_data[[#This Row],[XAUUSD_Close]]/Merged_data!C250-1, "")</f>
        <v>1.6842428099754558E-2</v>
      </c>
      <c r="C251" s="4">
        <f>IFERROR(Merged_data[[#This Row],[AAPL_Close]]/Merged_data!B250-1,"")</f>
        <v>4.3095723014256571E-2</v>
      </c>
      <c r="D251" s="4">
        <f t="shared" si="24"/>
        <v>1.3871920242086966E-2</v>
      </c>
      <c r="E251">
        <f t="shared" ca="1" si="25"/>
        <v>-0.16039534382202042</v>
      </c>
      <c r="F251">
        <f t="shared" ca="1" si="25"/>
        <v>0.8220737132247532</v>
      </c>
      <c r="G251">
        <f t="shared" ca="1" si="25"/>
        <v>0.10177091909899443</v>
      </c>
      <c r="H251">
        <f ca="1"/>
        <v>-0.16039534382202042</v>
      </c>
      <c r="I251">
        <f ca="1"/>
        <v>0.81251854464960016</v>
      </c>
      <c r="J251">
        <f ca="1"/>
        <v>5.1706863214332072E-2</v>
      </c>
      <c r="K251">
        <v>249</v>
      </c>
      <c r="L251">
        <f t="shared" ca="1" si="26"/>
        <v>116996.74382205251</v>
      </c>
      <c r="M251">
        <f t="shared" ca="1" si="27"/>
        <v>3969.0220233680857</v>
      </c>
      <c r="N251">
        <f t="shared" ca="1" si="28"/>
        <v>266.1484009324069</v>
      </c>
      <c r="O251" s="4">
        <f t="shared" ca="1" si="29"/>
        <v>-2.4901376875458379E-2</v>
      </c>
      <c r="P251" s="4">
        <f t="shared" ca="1" si="30"/>
        <v>6.7158530500003805E-3</v>
      </c>
      <c r="Q251" s="4">
        <f t="shared" ca="1" si="31"/>
        <v>1.2545385085848492E-2</v>
      </c>
      <c r="R251" s="4" cm="1">
        <f t="array" aca="1" ref="R251" ca="1">_xlfn._xlws.SORT(SUMPRODUCT($U$2:$W$2,O251:Q251))</f>
        <v>-1.0204563168828141E-3</v>
      </c>
      <c r="S251" s="4">
        <f ca="1"/>
        <v>3.9976465133752692E-2</v>
      </c>
    </row>
  </sheetData>
  <mergeCells count="1">
    <mergeCell ref="O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6C12-73A3-4806-9FBE-8871162BDFFA}">
  <dimension ref="A1:M251"/>
  <sheetViews>
    <sheetView tabSelected="1" workbookViewId="0">
      <selection activeCell="J12" sqref="J12:M19"/>
    </sheetView>
  </sheetViews>
  <sheetFormatPr defaultRowHeight="15" x14ac:dyDescent="0.25"/>
  <cols>
    <col min="1" max="1" width="10.7109375" style="1" bestFit="1" customWidth="1"/>
    <col min="2" max="2" width="10.7109375" customWidth="1"/>
    <col min="3" max="3" width="11.85546875" bestFit="1" customWidth="1"/>
    <col min="4" max="4" width="11.42578125" customWidth="1"/>
    <col min="5" max="5" width="14.85546875" customWidth="1"/>
    <col min="6" max="6" width="14" bestFit="1" customWidth="1"/>
    <col min="7" max="7" width="14" customWidth="1"/>
    <col min="8" max="8" width="11.140625" bestFit="1" customWidth="1"/>
    <col min="9" max="9" width="13.28515625" bestFit="1" customWidth="1"/>
    <col min="10" max="10" width="26" bestFit="1" customWidth="1"/>
    <col min="11" max="12" width="12" bestFit="1" customWidth="1"/>
    <col min="13" max="13" width="11.85546875" bestFit="1" customWidth="1"/>
  </cols>
  <sheetData>
    <row r="1" spans="1:13" x14ac:dyDescent="0.25">
      <c r="A1" s="5" t="s">
        <v>0</v>
      </c>
      <c r="B1" s="6" t="s">
        <v>74</v>
      </c>
      <c r="C1" s="6" t="s">
        <v>75</v>
      </c>
      <c r="D1" s="6" t="s">
        <v>2</v>
      </c>
      <c r="E1" s="6" t="s">
        <v>8</v>
      </c>
      <c r="F1" s="6" t="s">
        <v>25</v>
      </c>
      <c r="G1" s="6" t="s">
        <v>26</v>
      </c>
      <c r="H1" s="6" t="s">
        <v>32</v>
      </c>
      <c r="I1" s="6" t="s">
        <v>65</v>
      </c>
      <c r="J1" s="6" t="s">
        <v>7</v>
      </c>
      <c r="K1" s="6" t="s">
        <v>4</v>
      </c>
      <c r="L1" s="6" t="s">
        <v>5</v>
      </c>
      <c r="M1" s="6" t="s">
        <v>6</v>
      </c>
    </row>
    <row r="2" spans="1:13" x14ac:dyDescent="0.25">
      <c r="A2" s="1" cm="1">
        <f t="array" ref="A2:A251">_xlfn._xlws.SORT(_xlfn.UNIQUE(_xlfn.VSTACK(AAPL_tbl[Date], Gold_tbl[Date], BTC_tbl[Date])))</f>
        <v>45558</v>
      </c>
      <c r="B2" s="4"/>
      <c r="J2" s="7" t="s">
        <v>3</v>
      </c>
      <c r="K2" s="2">
        <v>0.3</v>
      </c>
      <c r="L2" s="2">
        <v>0.4</v>
      </c>
      <c r="M2" s="2">
        <v>0.3</v>
      </c>
    </row>
    <row r="3" spans="1:13" x14ac:dyDescent="0.25">
      <c r="A3" s="1">
        <v>45559</v>
      </c>
      <c r="B3" s="4">
        <f>IFERROR(Merged_data[[#This Row],[BTCUSD_Close]]/Merged_data!D2-1,"")</f>
        <v>1.0109456001464068E-2</v>
      </c>
      <c r="C3" s="4">
        <f>IFERROR(Merged_data[[#This Row],[XAUUSD_Close]]/Merged_data!C2-1, "")</f>
        <v>1.0880544179384444E-2</v>
      </c>
      <c r="D3" s="4">
        <f>IFERROR(Merged_data[[#This Row],[AAPL_Close]]/Merged_data!B2-1,"")</f>
        <v>3.9739260885149896E-3</v>
      </c>
      <c r="E3" s="18">
        <f>SUMPRODUCT(B3:D3,$K$2:$M$2)</f>
        <v>8.5772322987474961E-3</v>
      </c>
      <c r="F3" s="19">
        <f>ABS(E3*1000000)</f>
        <v>8577.2322987474963</v>
      </c>
      <c r="G3" t="b">
        <f>F3&gt;$K$8</f>
        <v>0</v>
      </c>
      <c r="H3" t="b">
        <f>F3&gt;$K$9</f>
        <v>0</v>
      </c>
      <c r="I3" t="b">
        <f ca="1">F3&gt;$K$10</f>
        <v>0</v>
      </c>
      <c r="J3" s="7" t="s">
        <v>17</v>
      </c>
      <c r="K3" s="12">
        <v>30000</v>
      </c>
      <c r="L3" s="12">
        <v>40000</v>
      </c>
      <c r="M3" s="12">
        <v>30000</v>
      </c>
    </row>
    <row r="4" spans="1:13" x14ac:dyDescent="0.25">
      <c r="A4" s="1">
        <v>45560</v>
      </c>
      <c r="B4" s="4">
        <f>IFERROR(Merged_data[[#This Row],[BTCUSD_Close]]/Merged_data!D3-1,"")</f>
        <v>-9.3679229075234183E-3</v>
      </c>
      <c r="C4" s="4">
        <f>IFERROR(Merged_data[[#This Row],[XAUUSD_Close]]/Merged_data!C3-1, "")</f>
        <v>9.4085945629984735E-6</v>
      </c>
      <c r="D4" s="4">
        <f>IFERROR(Merged_data[[#This Row],[AAPL_Close]]/Merged_data!B3-1,"")</f>
        <v>-4.3989756293224547E-3</v>
      </c>
      <c r="E4" s="18">
        <f t="shared" ref="E4:E67" si="0">SUMPRODUCT(B4:D4,$K$2:$M$2)</f>
        <v>-4.1263061232285625E-3</v>
      </c>
      <c r="F4" s="19">
        <f t="shared" ref="F4:F67" si="1">ABS(E4*1000000)</f>
        <v>4126.3061232285627</v>
      </c>
      <c r="G4" t="b">
        <f t="shared" ref="G4:G67" si="2">F4&gt;$K$8</f>
        <v>0</v>
      </c>
      <c r="H4" t="b">
        <f t="shared" ref="H4:H67" si="3">F4&gt;$K$9</f>
        <v>0</v>
      </c>
      <c r="I4" t="b">
        <f t="shared" ref="I4:I67" ca="1" si="4">F4&gt;$K$10</f>
        <v>0</v>
      </c>
    </row>
    <row r="5" spans="1:13" x14ac:dyDescent="0.25">
      <c r="A5" s="1">
        <v>45561</v>
      </c>
      <c r="B5" s="4">
        <f>IFERROR(Merged_data[[#This Row],[BTCUSD_Close]]/Merged_data!D4-1,"")</f>
        <v>2.5804386761515641E-2</v>
      </c>
      <c r="C5" s="4">
        <f>IFERROR(Merged_data[[#This Row],[XAUUSD_Close]]/Merged_data!C4-1, "")</f>
        <v>5.7504788929574335E-3</v>
      </c>
      <c r="D5" s="4">
        <f>IFERROR(Merged_data[[#This Row],[AAPL_Close]]/Merged_data!B4-1,"")</f>
        <v>5.0780748473699955E-3</v>
      </c>
      <c r="E5" s="18">
        <f t="shared" si="0"/>
        <v>1.1564930039848664E-2</v>
      </c>
      <c r="F5" s="19">
        <f t="shared" si="1"/>
        <v>11564.930039848663</v>
      </c>
      <c r="G5" t="b">
        <f t="shared" si="2"/>
        <v>0</v>
      </c>
      <c r="H5" t="b">
        <f t="shared" si="3"/>
        <v>0</v>
      </c>
      <c r="I5" t="b">
        <f t="shared" ca="1" si="4"/>
        <v>0</v>
      </c>
      <c r="J5" s="9" t="s">
        <v>15</v>
      </c>
      <c r="K5" s="17">
        <v>1000000</v>
      </c>
      <c r="L5" s="26">
        <v>0.05</v>
      </c>
    </row>
    <row r="6" spans="1:13" x14ac:dyDescent="0.25">
      <c r="A6" s="1">
        <v>45562</v>
      </c>
      <c r="B6" s="4">
        <f>IFERROR(Merged_data[[#This Row],[BTCUSD_Close]]/Merged_data!D5-1,"")</f>
        <v>1.0080858970950013E-2</v>
      </c>
      <c r="C6" s="4">
        <f>IFERROR(Merged_data[[#This Row],[XAUUSD_Close]]/Merged_data!C5-1, "")</f>
        <v>-7.633444966229308E-3</v>
      </c>
      <c r="D6" s="4">
        <f>IFERROR(Merged_data[[#This Row],[AAPL_Close]]/Merged_data!B5-1,"")</f>
        <v>1.1893225266494944E-3</v>
      </c>
      <c r="E6" s="18">
        <f t="shared" si="0"/>
        <v>3.2767646278812889E-4</v>
      </c>
      <c r="F6" s="19">
        <f t="shared" si="1"/>
        <v>327.6764627881289</v>
      </c>
      <c r="G6" t="b">
        <f t="shared" si="2"/>
        <v>0</v>
      </c>
      <c r="H6" t="b">
        <f t="shared" si="3"/>
        <v>0</v>
      </c>
      <c r="I6" t="b">
        <f t="shared" ca="1" si="4"/>
        <v>0</v>
      </c>
    </row>
    <row r="7" spans="1:13" x14ac:dyDescent="0.25">
      <c r="A7" s="1">
        <v>45565</v>
      </c>
      <c r="B7" s="4">
        <f>IFERROR(Merged_data[[#This Row],[BTCUSD_Close]]/Merged_data!D6-1,"")</f>
        <v>-3.0938925559724773E-2</v>
      </c>
      <c r="C7" s="4">
        <f>IFERROR(Merged_data[[#This Row],[XAUUSD_Close]]/Merged_data!C6-1, "")</f>
        <v>-6.5289115966893352E-3</v>
      </c>
      <c r="D7" s="4">
        <f>IFERROR(Merged_data[[#This Row],[AAPL_Close]]/Merged_data!B6-1,"")</f>
        <v>2.2869461920894008E-2</v>
      </c>
      <c r="E7" s="18">
        <f t="shared" si="0"/>
        <v>-5.0324037303249641E-3</v>
      </c>
      <c r="F7" s="19">
        <f t="shared" si="1"/>
        <v>5032.4037303249643</v>
      </c>
      <c r="G7" t="b">
        <f t="shared" si="2"/>
        <v>0</v>
      </c>
      <c r="H7" t="b">
        <f t="shared" si="3"/>
        <v>0</v>
      </c>
      <c r="I7" t="b">
        <f t="shared" ca="1" si="4"/>
        <v>0</v>
      </c>
      <c r="J7" s="6" t="s">
        <v>29</v>
      </c>
      <c r="K7" s="9" t="s">
        <v>30</v>
      </c>
      <c r="L7" s="9" t="s">
        <v>31</v>
      </c>
    </row>
    <row r="8" spans="1:13" x14ac:dyDescent="0.25">
      <c r="A8" s="1">
        <v>45566</v>
      </c>
      <c r="B8" s="4">
        <f>IFERROR(Merged_data[[#This Row],[BTCUSD_Close]]/Merged_data!D7-1,"")</f>
        <v>-3.9779231077229915E-2</v>
      </c>
      <c r="C8" s="4">
        <f>IFERROR(Merged_data[[#This Row],[XAUUSD_Close]]/Merged_data!C7-1, "")</f>
        <v>1.0892936101733142E-2</v>
      </c>
      <c r="D8" s="4">
        <f>IFERROR(Merged_data[[#This Row],[AAPL_Close]]/Merged_data!B7-1,"")</f>
        <v>-2.9141289012766247E-2</v>
      </c>
      <c r="E8" s="18">
        <f t="shared" si="0"/>
        <v>-1.6318981586305591E-2</v>
      </c>
      <c r="F8" s="19">
        <f t="shared" si="1"/>
        <v>16318.98158630559</v>
      </c>
      <c r="G8" t="b">
        <f t="shared" si="2"/>
        <v>0</v>
      </c>
      <c r="H8" t="b">
        <f t="shared" si="3"/>
        <v>0</v>
      </c>
      <c r="I8" t="b">
        <f t="shared" ca="1" si="4"/>
        <v>0</v>
      </c>
      <c r="J8" s="9" t="s">
        <v>28</v>
      </c>
      <c r="K8" s="20">
        <f>Historical!I16</f>
        <v>32536.520933512671</v>
      </c>
      <c r="L8" s="20">
        <f>Historical!J16</f>
        <v>16360.65497101204</v>
      </c>
    </row>
    <row r="9" spans="1:13" x14ac:dyDescent="0.25">
      <c r="A9" s="1">
        <v>45567</v>
      </c>
      <c r="B9" s="4">
        <f>IFERROR(Merged_data[[#This Row],[BTCUSD_Close]]/Merged_data!D8-1,"")</f>
        <v>-5.5173000224028046E-3</v>
      </c>
      <c r="C9" s="4">
        <f>IFERROR(Merged_data[[#This Row],[XAUUSD_Close]]/Merged_data!C8-1, "")</f>
        <v>-1.7364793959679936E-3</v>
      </c>
      <c r="D9" s="4">
        <f>IFERROR(Merged_data[[#This Row],[AAPL_Close]]/Merged_data!B8-1,"")</f>
        <v>2.5209004355088993E-3</v>
      </c>
      <c r="E9" s="18">
        <f t="shared" si="0"/>
        <v>-1.5935116344553692E-3</v>
      </c>
      <c r="F9" s="19">
        <f t="shared" si="1"/>
        <v>1593.5116344553692</v>
      </c>
      <c r="G9" t="b">
        <f t="shared" si="2"/>
        <v>0</v>
      </c>
      <c r="H9" t="b">
        <f t="shared" si="3"/>
        <v>0</v>
      </c>
      <c r="I9" t="b">
        <f t="shared" ca="1" si="4"/>
        <v>0</v>
      </c>
      <c r="J9" s="9" t="s">
        <v>27</v>
      </c>
      <c r="K9" s="20">
        <f>Parametric!I21</f>
        <v>27446.328944786019</v>
      </c>
      <c r="L9" s="20">
        <f>Parametric!J21</f>
        <v>18933.819336470988</v>
      </c>
    </row>
    <row r="10" spans="1:13" x14ac:dyDescent="0.25">
      <c r="A10" s="1">
        <v>45568</v>
      </c>
      <c r="B10" s="4">
        <f>IFERROR(Merged_data[[#This Row],[BTCUSD_Close]]/Merged_data!D9-1,"")</f>
        <v>-2.6144564643659773E-4</v>
      </c>
      <c r="C10" s="4">
        <f>IFERROR(Merged_data[[#This Row],[XAUUSD_Close]]/Merged_data!C9-1, "")</f>
        <v>-9.7788108213825442E-4</v>
      </c>
      <c r="D10" s="4">
        <f>IFERROR(Merged_data[[#This Row],[AAPL_Close]]/Merged_data!B9-1,"")</f>
        <v>-4.8965450190470161E-3</v>
      </c>
      <c r="E10" s="18">
        <f t="shared" si="0"/>
        <v>-1.9385496325003857E-3</v>
      </c>
      <c r="F10" s="19">
        <f t="shared" si="1"/>
        <v>1938.5496325003858</v>
      </c>
      <c r="G10" t="b">
        <f t="shared" si="2"/>
        <v>0</v>
      </c>
      <c r="H10" t="b">
        <f t="shared" si="3"/>
        <v>0</v>
      </c>
      <c r="I10" t="b">
        <f t="shared" ca="1" si="4"/>
        <v>0</v>
      </c>
      <c r="J10" s="9" t="s">
        <v>66</v>
      </c>
      <c r="K10" s="20">
        <f ca="1">Monte_Carlo!U26</f>
        <v>37283.985745528014</v>
      </c>
      <c r="L10" s="20">
        <f ca="1">Monte_Carlo!V26</f>
        <v>27078.903281852214</v>
      </c>
    </row>
    <row r="11" spans="1:13" x14ac:dyDescent="0.25">
      <c r="A11" s="1">
        <v>45569</v>
      </c>
      <c r="B11" s="4">
        <f>IFERROR(Merged_data[[#This Row],[BTCUSD_Close]]/Merged_data!D10-1,"")</f>
        <v>2.5393175635445964E-2</v>
      </c>
      <c r="C11" s="4">
        <f>IFERROR(Merged_data[[#This Row],[XAUUSD_Close]]/Merged_data!C10-1, "")</f>
        <v>-1.7204964968884351E-3</v>
      </c>
      <c r="D11" s="4">
        <f>IFERROR(Merged_data[[#This Row],[AAPL_Close]]/Merged_data!B10-1,"")</f>
        <v>5.0094593514349306E-3</v>
      </c>
      <c r="E11" s="18">
        <f t="shared" si="0"/>
        <v>8.4325918973088936E-3</v>
      </c>
      <c r="F11" s="19">
        <f t="shared" si="1"/>
        <v>8432.5918973088937</v>
      </c>
      <c r="G11" t="b">
        <f t="shared" si="2"/>
        <v>0</v>
      </c>
      <c r="H11" t="b">
        <f t="shared" si="3"/>
        <v>0</v>
      </c>
      <c r="I11" t="b">
        <f t="shared" ca="1" si="4"/>
        <v>0</v>
      </c>
      <c r="J11" s="25"/>
    </row>
    <row r="12" spans="1:13" x14ac:dyDescent="0.25">
      <c r="A12" s="1">
        <v>45572</v>
      </c>
      <c r="B12" s="4">
        <f>IFERROR(Merged_data[[#This Row],[BTCUSD_Close]]/Merged_data!D11-1,"")</f>
        <v>1.62245744156988E-2</v>
      </c>
      <c r="C12" s="4">
        <f>IFERROR(Merged_data[[#This Row],[XAUUSD_Close]]/Merged_data!C11-1, "")</f>
        <v>-3.3865833974445758E-3</v>
      </c>
      <c r="D12" s="4">
        <f>IFERROR(Merged_data[[#This Row],[AAPL_Close]]/Merged_data!B11-1,"")</f>
        <v>-2.2531837986407455E-2</v>
      </c>
      <c r="E12" s="18">
        <f t="shared" si="0"/>
        <v>-3.2468124301904258E-3</v>
      </c>
      <c r="F12" s="19">
        <f t="shared" si="1"/>
        <v>3246.8124301904259</v>
      </c>
      <c r="G12" t="b">
        <f t="shared" si="2"/>
        <v>0</v>
      </c>
      <c r="H12" t="b">
        <f t="shared" si="3"/>
        <v>0</v>
      </c>
      <c r="I12" t="b">
        <f t="shared" ca="1" si="4"/>
        <v>0</v>
      </c>
      <c r="J12" s="6" t="s">
        <v>33</v>
      </c>
      <c r="K12" s="9" t="s">
        <v>34</v>
      </c>
      <c r="L12" s="9" t="s">
        <v>35</v>
      </c>
      <c r="M12" s="9" t="s">
        <v>64</v>
      </c>
    </row>
    <row r="13" spans="1:13" x14ac:dyDescent="0.25">
      <c r="A13" s="1">
        <v>45573</v>
      </c>
      <c r="B13" s="4">
        <f>IFERROR(Merged_data[[#This Row],[BTCUSD_Close]]/Merged_data!D12-1,"")</f>
        <v>-1.5056380533878699E-2</v>
      </c>
      <c r="C13" s="4">
        <f>IFERROR(Merged_data[[#This Row],[XAUUSD_Close]]/Merged_data!C12-1, "")</f>
        <v>-7.8349087661674366E-3</v>
      </c>
      <c r="D13" s="4">
        <f>IFERROR(Merged_data[[#This Row],[AAPL_Close]]/Merged_data!B12-1,"")</f>
        <v>1.8403909531064189E-2</v>
      </c>
      <c r="E13" s="18">
        <f t="shared" si="0"/>
        <v>-2.1297048073113277E-3</v>
      </c>
      <c r="F13" s="19">
        <f t="shared" si="1"/>
        <v>2129.7048073113278</v>
      </c>
      <c r="G13" t="b">
        <f t="shared" si="2"/>
        <v>0</v>
      </c>
      <c r="H13" t="b">
        <f t="shared" si="3"/>
        <v>0</v>
      </c>
      <c r="I13" t="b">
        <f t="shared" ca="1" si="4"/>
        <v>0</v>
      </c>
      <c r="J13" s="9" t="s">
        <v>36</v>
      </c>
      <c r="K13" s="2">
        <v>0.01</v>
      </c>
      <c r="L13" s="2">
        <v>0.01</v>
      </c>
      <c r="M13" s="2">
        <v>0.01</v>
      </c>
    </row>
    <row r="14" spans="1:13" x14ac:dyDescent="0.25">
      <c r="A14" s="1">
        <v>45574</v>
      </c>
      <c r="B14" s="4">
        <f>IFERROR(Merged_data[[#This Row],[BTCUSD_Close]]/Merged_data!D13-1,"")</f>
        <v>-2.4845636228732482E-2</v>
      </c>
      <c r="C14" s="4">
        <f>IFERROR(Merged_data[[#This Row],[XAUUSD_Close]]/Merged_data!C13-1, "")</f>
        <v>-5.3891085087273138E-3</v>
      </c>
      <c r="D14" s="4">
        <f>IFERROR(Merged_data[[#This Row],[AAPL_Close]]/Merged_data!B13-1,"")</f>
        <v>1.6699663520867825E-2</v>
      </c>
      <c r="E14" s="18">
        <f t="shared" si="0"/>
        <v>-4.5994352158503227E-3</v>
      </c>
      <c r="F14" s="19">
        <f t="shared" si="1"/>
        <v>4599.4352158503225</v>
      </c>
      <c r="G14" t="b">
        <f t="shared" si="2"/>
        <v>0</v>
      </c>
      <c r="H14" t="b">
        <f t="shared" si="3"/>
        <v>0</v>
      </c>
      <c r="I14" t="b">
        <f t="shared" ca="1" si="4"/>
        <v>0</v>
      </c>
      <c r="J14" s="9" t="s">
        <v>37</v>
      </c>
      <c r="K14">
        <f>COUNTIF(G3:G252, TRUE)</f>
        <v>5</v>
      </c>
      <c r="L14">
        <f>COUNTIF(H3:H252, TRUE)</f>
        <v>7</v>
      </c>
      <c r="M14">
        <f ca="1">COUNTIF(I3:I251, TRUE)</f>
        <v>3</v>
      </c>
    </row>
    <row r="15" spans="1:13" x14ac:dyDescent="0.25">
      <c r="A15" s="1">
        <v>45575</v>
      </c>
      <c r="B15" s="4">
        <f>IFERROR(Merged_data[[#This Row],[BTCUSD_Close]]/Merged_data!D14-1,"")</f>
        <v>-1.1976815462055646E-2</v>
      </c>
      <c r="C15" s="4">
        <f>IFERROR(Merged_data[[#This Row],[XAUUSD_Close]]/Merged_data!C14-1, "")</f>
        <v>8.5626911314986565E-3</v>
      </c>
      <c r="D15" s="4">
        <f>IFERROR(Merged_data[[#This Row],[AAPL_Close]]/Merged_data!B14-1,"")</f>
        <v>-2.1786967987564854E-3</v>
      </c>
      <c r="E15" s="18">
        <f t="shared" si="0"/>
        <v>-8.215772256441764E-4</v>
      </c>
      <c r="F15" s="19">
        <f t="shared" si="1"/>
        <v>821.57722564417645</v>
      </c>
      <c r="G15" t="b">
        <f t="shared" si="2"/>
        <v>0</v>
      </c>
      <c r="H15" t="b">
        <f t="shared" si="3"/>
        <v>0</v>
      </c>
      <c r="I15" t="b">
        <f t="shared" ca="1" si="4"/>
        <v>0</v>
      </c>
      <c r="J15" s="9" t="s">
        <v>38</v>
      </c>
      <c r="K15">
        <f>COUNT(F3:F251)</f>
        <v>249</v>
      </c>
      <c r="L15">
        <f>COUNT(F3:F251)</f>
        <v>249</v>
      </c>
      <c r="M15">
        <f>COUNT(F3:F251)</f>
        <v>249</v>
      </c>
    </row>
    <row r="16" spans="1:13" x14ac:dyDescent="0.25">
      <c r="A16" s="1">
        <v>45576</v>
      </c>
      <c r="B16" s="4">
        <f>IFERROR(Merged_data[[#This Row],[BTCUSD_Close]]/Merged_data!D15-1,"")</f>
        <v>4.8243491162151653E-2</v>
      </c>
      <c r="C16" s="4">
        <f>IFERROR(Merged_data[[#This Row],[XAUUSD_Close]]/Merged_data!C15-1, "")</f>
        <v>9.9005571914962953E-3</v>
      </c>
      <c r="D16" s="4">
        <f>IFERROR(Merged_data[[#This Row],[AAPL_Close]]/Merged_data!B15-1,"")</f>
        <v>-6.5066050573867606E-3</v>
      </c>
      <c r="E16" s="18">
        <f t="shared" si="0"/>
        <v>1.6481288708027984E-2</v>
      </c>
      <c r="F16" s="19">
        <f t="shared" si="1"/>
        <v>16481.288708027983</v>
      </c>
      <c r="G16" t="b">
        <f t="shared" si="2"/>
        <v>0</v>
      </c>
      <c r="H16" t="b">
        <f t="shared" si="3"/>
        <v>0</v>
      </c>
      <c r="I16" t="b">
        <f t="shared" ca="1" si="4"/>
        <v>0</v>
      </c>
      <c r="J16" s="9" t="s">
        <v>39</v>
      </c>
      <c r="K16" s="4">
        <f>K14/K15</f>
        <v>2.0080321285140562E-2</v>
      </c>
      <c r="L16" s="4">
        <f>L14/L15</f>
        <v>2.8112449799196786E-2</v>
      </c>
      <c r="M16" s="23">
        <f ca="1">M14/M15</f>
        <v>1.2048192771084338E-2</v>
      </c>
    </row>
    <row r="17" spans="1:13" x14ac:dyDescent="0.25">
      <c r="A17" s="1">
        <v>45579</v>
      </c>
      <c r="B17" s="4">
        <f>IFERROR(Merged_data[[#This Row],[BTCUSD_Close]]/Merged_data!D16-1,"")</f>
        <v>4.371606376125392E-2</v>
      </c>
      <c r="C17" s="4">
        <f>IFERROR(Merged_data[[#This Row],[XAUUSD_Close]]/Merged_data!C16-1, "")</f>
        <v>-2.8518237554095993E-3</v>
      </c>
      <c r="D17" s="4">
        <f>IFERROR(Merged_data[[#This Row],[AAPL_Close]]/Merged_data!B16-1,"")</f>
        <v>1.6480951332305649E-2</v>
      </c>
      <c r="E17" s="18">
        <f t="shared" si="0"/>
        <v>1.6918375025904028E-2</v>
      </c>
      <c r="F17" s="19">
        <f t="shared" si="1"/>
        <v>16918.375025904028</v>
      </c>
      <c r="G17" t="b">
        <f t="shared" si="2"/>
        <v>0</v>
      </c>
      <c r="H17" t="b">
        <f t="shared" si="3"/>
        <v>0</v>
      </c>
      <c r="I17" t="b">
        <f t="shared" ca="1" si="4"/>
        <v>0</v>
      </c>
      <c r="J17" s="9" t="s">
        <v>40</v>
      </c>
      <c r="K17">
        <f>-2*LN(((K13^K14)*(1-K13)^(K15-K14))/((K14/K15)^K14*(1-(K14/K15))^(K15-K14)))</f>
        <v>1.9771963843887204</v>
      </c>
      <c r="L17">
        <f>-2*LN(((L13^L14)*(1-L13)^(L15-L14))/((L14/L15)^L14*(1-(L14/L15))^(L15-L14)))</f>
        <v>5.5338042641141669</v>
      </c>
      <c r="M17">
        <f ca="1">-2*LN(((M13^M14)*(1-M13)^(M15-M14))/((M14/M15)^M14*(1-(M14/M15))^(M15-M14)))</f>
        <v>9.90333271580187E-2</v>
      </c>
    </row>
    <row r="18" spans="1:13" x14ac:dyDescent="0.25">
      <c r="A18" s="1">
        <v>45580</v>
      </c>
      <c r="B18" s="4">
        <f>IFERROR(Merged_data[[#This Row],[BTCUSD_Close]]/Merged_data!D17-1,"")</f>
        <v>9.7844710289354264E-3</v>
      </c>
      <c r="C18" s="4">
        <f>IFERROR(Merged_data[[#This Row],[XAUUSD_Close]]/Merged_data!C17-1, "")</f>
        <v>5.374496907823767E-3</v>
      </c>
      <c r="D18" s="4">
        <f>IFERROR(Merged_data[[#This Row],[AAPL_Close]]/Merged_data!B17-1,"")</f>
        <v>1.1022912405975971E-2</v>
      </c>
      <c r="E18" s="18">
        <f t="shared" si="0"/>
        <v>8.3920137936029249E-3</v>
      </c>
      <c r="F18" s="19">
        <f t="shared" si="1"/>
        <v>8392.0137936029241</v>
      </c>
      <c r="G18" t="b">
        <f t="shared" si="2"/>
        <v>0</v>
      </c>
      <c r="H18" t="b">
        <f t="shared" si="3"/>
        <v>0</v>
      </c>
      <c r="I18" t="b">
        <f t="shared" ca="1" si="4"/>
        <v>0</v>
      </c>
      <c r="J18" s="9" t="s">
        <v>41</v>
      </c>
      <c r="K18" s="4">
        <f>_xlfn.CHISQ.DIST.RT(K17,1)</f>
        <v>0.15968607366311185</v>
      </c>
      <c r="L18" s="4">
        <f>_xlfn.CHISQ.DIST.RT(L17,1)</f>
        <v>1.8652507192101105E-2</v>
      </c>
      <c r="M18" s="23">
        <f ca="1">_xlfn.CHISQ.DIST.RT(M17,1)</f>
        <v>0.75299277749896165</v>
      </c>
    </row>
    <row r="19" spans="1:13" x14ac:dyDescent="0.25">
      <c r="A19" s="1">
        <v>45581</v>
      </c>
      <c r="B19" s="4">
        <f>IFERROR(Merged_data[[#This Row],[BTCUSD_Close]]/Merged_data!D18-1,"")</f>
        <v>1.7092408609888698E-2</v>
      </c>
      <c r="C19" s="4">
        <f>IFERROR(Merged_data[[#This Row],[XAUUSD_Close]]/Merged_data!C18-1, "")</f>
        <v>4.12527156003617E-3</v>
      </c>
      <c r="D19" s="4">
        <f>IFERROR(Merged_data[[#This Row],[AAPL_Close]]/Merged_data!B18-1,"")</f>
        <v>-8.8498988582988991E-3</v>
      </c>
      <c r="E19" s="18">
        <f t="shared" si="0"/>
        <v>4.1228615494914083E-3</v>
      </c>
      <c r="F19" s="19">
        <f t="shared" si="1"/>
        <v>4122.8615494914084</v>
      </c>
      <c r="G19" t="b">
        <f t="shared" si="2"/>
        <v>0</v>
      </c>
      <c r="H19" t="b">
        <f t="shared" si="3"/>
        <v>0</v>
      </c>
      <c r="I19" t="b">
        <f t="shared" ca="1" si="4"/>
        <v>0</v>
      </c>
      <c r="J19" s="9" t="s">
        <v>42</v>
      </c>
      <c r="K19" s="9" t="str">
        <f>IF(K18 &gt; $L$5, "Reliable", "Not Reliable")</f>
        <v>Reliable</v>
      </c>
      <c r="L19" s="9" t="str">
        <f>IF(L18 &gt; $L$5, "Reliable", "Not Reliable")</f>
        <v>Not Reliable</v>
      </c>
      <c r="M19" s="9" t="str">
        <f ca="1">IF(M18 &gt; $L$5, "Reliable", "Not Reliable")</f>
        <v>Reliable</v>
      </c>
    </row>
    <row r="20" spans="1:13" x14ac:dyDescent="0.25">
      <c r="A20" s="1">
        <v>45582</v>
      </c>
      <c r="B20" s="4">
        <f>IFERROR(Merged_data[[#This Row],[BTCUSD_Close]]/Merged_data!D19-1,"")</f>
        <v>-7.2842623814698415E-3</v>
      </c>
      <c r="C20" s="4">
        <f>IFERROR(Merged_data[[#This Row],[XAUUSD_Close]]/Merged_data!C19-1, "")</f>
        <v>7.2031235975225094E-3</v>
      </c>
      <c r="D20" s="4">
        <f>IFERROR(Merged_data[[#This Row],[AAPL_Close]]/Merged_data!B19-1,"")</f>
        <v>1.5955307842314692E-3</v>
      </c>
      <c r="E20" s="18">
        <f t="shared" si="0"/>
        <v>1.1746299598374924E-3</v>
      </c>
      <c r="F20" s="19">
        <f t="shared" si="1"/>
        <v>1174.6299598374924</v>
      </c>
      <c r="G20" t="b">
        <f t="shared" si="2"/>
        <v>0</v>
      </c>
      <c r="H20" t="b">
        <f t="shared" si="3"/>
        <v>0</v>
      </c>
      <c r="I20" t="b">
        <f t="shared" ca="1" si="4"/>
        <v>0</v>
      </c>
    </row>
    <row r="21" spans="1:13" x14ac:dyDescent="0.25">
      <c r="A21" s="1">
        <v>45583</v>
      </c>
      <c r="B21" s="4">
        <f>IFERROR(Merged_data[[#This Row],[BTCUSD_Close]]/Merged_data!D20-1,"")</f>
        <v>2.2675185828567868E-2</v>
      </c>
      <c r="C21" s="4">
        <f>IFERROR(Merged_data[[#This Row],[XAUUSD_Close]]/Merged_data!C20-1, "")</f>
        <v>9.92536482120987E-3</v>
      </c>
      <c r="D21" s="4">
        <f>IFERROR(Merged_data[[#This Row],[AAPL_Close]]/Merged_data!B20-1,"")</f>
        <v>1.2277672250043281E-2</v>
      </c>
      <c r="E21" s="18">
        <f t="shared" si="0"/>
        <v>1.4456003352067292E-2</v>
      </c>
      <c r="F21" s="19">
        <f t="shared" si="1"/>
        <v>14456.003352067291</v>
      </c>
      <c r="G21" t="b">
        <f t="shared" si="2"/>
        <v>0</v>
      </c>
      <c r="H21" t="b">
        <f t="shared" si="3"/>
        <v>0</v>
      </c>
      <c r="I21" t="b">
        <f t="shared" ca="1" si="4"/>
        <v>0</v>
      </c>
    </row>
    <row r="22" spans="1:13" x14ac:dyDescent="0.25">
      <c r="A22" s="1">
        <v>45586</v>
      </c>
      <c r="B22" s="4">
        <f>IFERROR(Merged_data[[#This Row],[BTCUSD_Close]]/Merged_data!D21-1,"")</f>
        <v>-1.1646827595457987E-2</v>
      </c>
      <c r="C22" s="4">
        <f>IFERROR(Merged_data[[#This Row],[XAUUSD_Close]]/Merged_data!C21-1, "")</f>
        <v>-3.1251953247046771E-5</v>
      </c>
      <c r="D22" s="4">
        <f>IFERROR(Merged_data[[#This Row],[AAPL_Close]]/Merged_data!B21-1,"")</f>
        <v>6.2989372409205657E-3</v>
      </c>
      <c r="E22" s="18">
        <f t="shared" si="0"/>
        <v>-1.616867887660045E-3</v>
      </c>
      <c r="F22" s="19">
        <f t="shared" si="1"/>
        <v>1616.867887660045</v>
      </c>
      <c r="G22" t="b">
        <f t="shared" si="2"/>
        <v>0</v>
      </c>
      <c r="H22" t="b">
        <f t="shared" si="3"/>
        <v>0</v>
      </c>
      <c r="I22" t="b">
        <f t="shared" ca="1" si="4"/>
        <v>0</v>
      </c>
    </row>
    <row r="23" spans="1:13" x14ac:dyDescent="0.25">
      <c r="A23" s="1">
        <v>45587</v>
      </c>
      <c r="B23" s="4">
        <f>IFERROR(Merged_data[[#This Row],[BTCUSD_Close]]/Merged_data!D22-1,"")</f>
        <v>-4.4256665053756805E-3</v>
      </c>
      <c r="C23" s="4">
        <f>IFERROR(Merged_data[[#This Row],[XAUUSD_Close]]/Merged_data!C22-1, "")</f>
        <v>1.0762038352860381E-2</v>
      </c>
      <c r="D23" s="4">
        <f>IFERROR(Merged_data[[#This Row],[AAPL_Close]]/Merged_data!B22-1,"")</f>
        <v>-2.6233148698301401E-3</v>
      </c>
      <c r="E23" s="18">
        <f t="shared" si="0"/>
        <v>2.1901209285824065E-3</v>
      </c>
      <c r="F23" s="19">
        <f t="shared" si="1"/>
        <v>2190.1209285824066</v>
      </c>
      <c r="G23" t="b">
        <f t="shared" si="2"/>
        <v>0</v>
      </c>
      <c r="H23" t="b">
        <f t="shared" si="3"/>
        <v>0</v>
      </c>
      <c r="I23" t="b">
        <f t="shared" ca="1" si="4"/>
        <v>0</v>
      </c>
    </row>
    <row r="24" spans="1:13" x14ac:dyDescent="0.25">
      <c r="A24" s="1">
        <v>45588</v>
      </c>
      <c r="B24" s="4">
        <f>IFERROR(Merged_data[[#This Row],[BTCUSD_Close]]/Merged_data!D23-1,"")</f>
        <v>-1.6932300433865177E-2</v>
      </c>
      <c r="C24" s="4">
        <f>IFERROR(Merged_data[[#This Row],[XAUUSD_Close]]/Merged_data!C23-1, "")</f>
        <v>-1.2184364217728838E-2</v>
      </c>
      <c r="D24" s="4">
        <f>IFERROR(Merged_data[[#This Row],[AAPL_Close]]/Merged_data!B23-1,"")</f>
        <v>-2.1623849546617335E-2</v>
      </c>
      <c r="E24" s="18">
        <f t="shared" si="0"/>
        <v>-1.6440590681236288E-2</v>
      </c>
      <c r="F24" s="19">
        <f t="shared" si="1"/>
        <v>16440.590681236288</v>
      </c>
      <c r="G24" t="b">
        <f t="shared" si="2"/>
        <v>0</v>
      </c>
      <c r="H24" t="b">
        <f t="shared" si="3"/>
        <v>0</v>
      </c>
      <c r="I24" t="b">
        <f t="shared" ca="1" si="4"/>
        <v>0</v>
      </c>
    </row>
    <row r="25" spans="1:13" x14ac:dyDescent="0.25">
      <c r="A25" s="1">
        <v>45589</v>
      </c>
      <c r="B25" s="4">
        <f>IFERROR(Merged_data[[#This Row],[BTCUSD_Close]]/Merged_data!D24-1,"")</f>
        <v>2.9583818810226203E-2</v>
      </c>
      <c r="C25" s="4">
        <f>IFERROR(Merged_data[[#This Row],[XAUUSD_Close]]/Merged_data!C24-1, "")</f>
        <v>7.5363098043836896E-3</v>
      </c>
      <c r="D25" s="4">
        <f>IFERROR(Merged_data[[#This Row],[AAPL_Close]]/Merged_data!B24-1,"")</f>
        <v>-8.2083621060313749E-4</v>
      </c>
      <c r="E25" s="18">
        <f t="shared" si="0"/>
        <v>1.1643418701640394E-2</v>
      </c>
      <c r="F25" s="19">
        <f t="shared" si="1"/>
        <v>11643.418701640394</v>
      </c>
      <c r="G25" t="b">
        <f t="shared" si="2"/>
        <v>0</v>
      </c>
      <c r="H25" t="b">
        <f t="shared" si="3"/>
        <v>0</v>
      </c>
      <c r="I25" t="b">
        <f t="shared" ca="1" si="4"/>
        <v>0</v>
      </c>
    </row>
    <row r="26" spans="1:13" x14ac:dyDescent="0.25">
      <c r="A26" s="1">
        <v>45590</v>
      </c>
      <c r="B26" s="4">
        <f>IFERROR(Merged_data[[#This Row],[BTCUSD_Close]]/Merged_data!D25-1,"")</f>
        <v>-2.2252673248773225E-2</v>
      </c>
      <c r="C26" s="4">
        <f>IFERROR(Merged_data[[#This Row],[XAUUSD_Close]]/Merged_data!C25-1, "")</f>
        <v>2.3940189730571326E-3</v>
      </c>
      <c r="D26" s="4">
        <f>IFERROR(Merged_data[[#This Row],[AAPL_Close]]/Merged_data!B25-1,"")</f>
        <v>3.6424647054731363E-3</v>
      </c>
      <c r="E26" s="18">
        <f t="shared" si="0"/>
        <v>-4.6254549737671739E-3</v>
      </c>
      <c r="F26" s="19">
        <f t="shared" si="1"/>
        <v>4625.4549737671741</v>
      </c>
      <c r="G26" t="b">
        <f t="shared" si="2"/>
        <v>0</v>
      </c>
      <c r="H26" t="b">
        <f t="shared" si="3"/>
        <v>0</v>
      </c>
      <c r="I26" t="b">
        <f t="shared" ca="1" si="4"/>
        <v>0</v>
      </c>
    </row>
    <row r="27" spans="1:13" x14ac:dyDescent="0.25">
      <c r="A27" s="1">
        <v>45593</v>
      </c>
      <c r="B27" s="4">
        <f>IFERROR(Merged_data[[#This Row],[BTCUSD_Close]]/Merged_data!D26-1,"")</f>
        <v>4.6813423092126438E-2</v>
      </c>
      <c r="C27" s="4">
        <f>IFERROR(Merged_data[[#This Row],[XAUUSD_Close]]/Merged_data!C26-1, "")</f>
        <v>-1.130341089539133E-4</v>
      </c>
      <c r="D27" s="4">
        <f>IFERROR(Merged_data[[#This Row],[AAPL_Close]]/Merged_data!B26-1,"")</f>
        <v>8.596720686698367E-3</v>
      </c>
      <c r="E27" s="18">
        <f t="shared" si="0"/>
        <v>1.6577829490065876E-2</v>
      </c>
      <c r="F27" s="19">
        <f t="shared" si="1"/>
        <v>16577.829490065877</v>
      </c>
      <c r="G27" t="b">
        <f t="shared" si="2"/>
        <v>0</v>
      </c>
      <c r="H27" t="b">
        <f t="shared" si="3"/>
        <v>0</v>
      </c>
      <c r="I27" t="b">
        <f t="shared" ca="1" si="4"/>
        <v>0</v>
      </c>
    </row>
    <row r="28" spans="1:13" x14ac:dyDescent="0.25">
      <c r="A28" s="1">
        <v>45594</v>
      </c>
      <c r="B28" s="4">
        <f>IFERROR(Merged_data[[#This Row],[BTCUSD_Close]]/Merged_data!D27-1,"")</f>
        <v>3.8675265938045822E-2</v>
      </c>
      <c r="C28" s="4">
        <f>IFERROR(Merged_data[[#This Row],[XAUUSD_Close]]/Merged_data!C27-1, "")</f>
        <v>1.1835279745462168E-2</v>
      </c>
      <c r="D28" s="4">
        <f>IFERROR(Merged_data[[#This Row],[AAPL_Close]]/Merged_data!B27-1,"")</f>
        <v>1.1593605482487224E-3</v>
      </c>
      <c r="E28" s="18">
        <f t="shared" si="0"/>
        <v>1.668449984407323E-2</v>
      </c>
      <c r="F28" s="19">
        <f t="shared" si="1"/>
        <v>16684.499844073231</v>
      </c>
      <c r="G28" t="b">
        <f t="shared" si="2"/>
        <v>0</v>
      </c>
      <c r="H28" t="b">
        <f t="shared" si="3"/>
        <v>0</v>
      </c>
      <c r="I28" t="b">
        <f t="shared" ca="1" si="4"/>
        <v>0</v>
      </c>
    </row>
    <row r="29" spans="1:13" x14ac:dyDescent="0.25">
      <c r="A29" s="1">
        <v>45595</v>
      </c>
      <c r="B29" s="4">
        <f>IFERROR(Merged_data[[#This Row],[BTCUSD_Close]]/Merged_data!D28-1,"")</f>
        <v>-3.3353163455288604E-3</v>
      </c>
      <c r="C29" s="4">
        <f>IFERROR(Merged_data[[#This Row],[XAUUSD_Close]]/Merged_data!C28-1, "")</f>
        <v>4.6527887900587039E-3</v>
      </c>
      <c r="D29" s="4">
        <f>IFERROR(Merged_data[[#This Row],[AAPL_Close]]/Merged_data!B28-1,"")</f>
        <v>-1.5277259528986953E-2</v>
      </c>
      <c r="E29" s="18">
        <f t="shared" si="0"/>
        <v>-3.7226572463312617E-3</v>
      </c>
      <c r="F29" s="19">
        <f t="shared" si="1"/>
        <v>3722.6572463312618</v>
      </c>
      <c r="G29" t="b">
        <f t="shared" si="2"/>
        <v>0</v>
      </c>
      <c r="H29" t="b">
        <f t="shared" si="3"/>
        <v>0</v>
      </c>
      <c r="I29" t="b">
        <f t="shared" ca="1" si="4"/>
        <v>0</v>
      </c>
    </row>
    <row r="30" spans="1:13" x14ac:dyDescent="0.25">
      <c r="A30" s="1">
        <v>45596</v>
      </c>
      <c r="B30" s="4">
        <f>IFERROR(Merged_data[[#This Row],[BTCUSD_Close]]/Merged_data!D29-1,"")</f>
        <v>-2.7671310100505053E-2</v>
      </c>
      <c r="C30" s="4">
        <f>IFERROR(Merged_data[[#This Row],[XAUUSD_Close]]/Merged_data!C29-1, "")</f>
        <v>-1.4846157433482055E-2</v>
      </c>
      <c r="D30" s="4">
        <f>IFERROR(Merged_data[[#This Row],[AAPL_Close]]/Merged_data!B29-1,"")</f>
        <v>-1.8210326879940841E-2</v>
      </c>
      <c r="E30" s="18">
        <f t="shared" si="0"/>
        <v>-1.970295406752659E-2</v>
      </c>
      <c r="F30" s="19">
        <f t="shared" si="1"/>
        <v>19702.954067526589</v>
      </c>
      <c r="G30" t="b">
        <f t="shared" si="2"/>
        <v>0</v>
      </c>
      <c r="H30" t="b">
        <f t="shared" si="3"/>
        <v>0</v>
      </c>
      <c r="I30" t="b">
        <f t="shared" ca="1" si="4"/>
        <v>0</v>
      </c>
    </row>
    <row r="31" spans="1:13" x14ac:dyDescent="0.25">
      <c r="A31" s="1">
        <v>45597</v>
      </c>
      <c r="B31" s="4">
        <f>IFERROR(Merged_data[[#This Row],[BTCUSD_Close]]/Merged_data!D30-1,"")</f>
        <v>-1.6758109415832001E-2</v>
      </c>
      <c r="C31" s="4">
        <f>IFERROR(Merged_data[[#This Row],[XAUUSD_Close]]/Merged_data!C30-1, "")</f>
        <v>-3.5285057015044252E-3</v>
      </c>
      <c r="D31" s="4">
        <f>IFERROR(Merged_data[[#This Row],[AAPL_Close]]/Merged_data!B30-1,"")</f>
        <v>-1.3282227368308974E-2</v>
      </c>
      <c r="E31" s="18">
        <f t="shared" si="0"/>
        <v>-1.0423503315844063E-2</v>
      </c>
      <c r="F31" s="19">
        <f t="shared" si="1"/>
        <v>10423.503315844064</v>
      </c>
      <c r="G31" t="b">
        <f t="shared" si="2"/>
        <v>0</v>
      </c>
      <c r="H31" t="b">
        <f t="shared" si="3"/>
        <v>0</v>
      </c>
      <c r="I31" t="b">
        <f t="shared" ca="1" si="4"/>
        <v>0</v>
      </c>
    </row>
    <row r="32" spans="1:13" x14ac:dyDescent="0.25">
      <c r="A32" s="1">
        <v>45600</v>
      </c>
      <c r="B32" s="4">
        <f>IFERROR(Merged_data[[#This Row],[BTCUSD_Close]]/Merged_data!D31-1,"")</f>
        <v>-1.8892193673890167E-2</v>
      </c>
      <c r="C32" s="4">
        <f>IFERROR(Merged_data[[#This Row],[XAUUSD_Close]]/Merged_data!C31-1, "")</f>
        <v>6.2122809485920527E-5</v>
      </c>
      <c r="D32" s="4">
        <f>IFERROR(Merged_data[[#This Row],[AAPL_Close]]/Merged_data!B31-1,"")</f>
        <v>-4.0374067080298781E-3</v>
      </c>
      <c r="E32" s="18">
        <f t="shared" si="0"/>
        <v>-6.8540309907816448E-3</v>
      </c>
      <c r="F32" s="19">
        <f t="shared" si="1"/>
        <v>6854.0309907816445</v>
      </c>
      <c r="G32" t="b">
        <f t="shared" si="2"/>
        <v>0</v>
      </c>
      <c r="H32" t="b">
        <f t="shared" si="3"/>
        <v>0</v>
      </c>
      <c r="I32" t="b">
        <f t="shared" ca="1" si="4"/>
        <v>0</v>
      </c>
    </row>
    <row r="33" spans="1:9" x14ac:dyDescent="0.25">
      <c r="A33" s="1">
        <v>45601</v>
      </c>
      <c r="B33" s="4">
        <f>IFERROR(Merged_data[[#This Row],[BTCUSD_Close]]/Merged_data!D32-1,"")</f>
        <v>2.5051041902971916E-2</v>
      </c>
      <c r="C33" s="4">
        <f>IFERROR(Merged_data[[#This Row],[XAUUSD_Close]]/Merged_data!C32-1, "")</f>
        <v>2.6711148707285748E-3</v>
      </c>
      <c r="D33" s="4">
        <f>IFERROR(Merged_data[[#This Row],[AAPL_Close]]/Merged_data!B32-1,"")</f>
        <v>6.4869403490399602E-3</v>
      </c>
      <c r="E33" s="18">
        <f t="shared" si="0"/>
        <v>1.0529840623894992E-2</v>
      </c>
      <c r="F33" s="19">
        <f t="shared" si="1"/>
        <v>10529.840623894992</v>
      </c>
      <c r="G33" t="b">
        <f t="shared" si="2"/>
        <v>0</v>
      </c>
      <c r="H33" t="b">
        <f t="shared" si="3"/>
        <v>0</v>
      </c>
      <c r="I33" t="b">
        <f t="shared" ca="1" si="4"/>
        <v>0</v>
      </c>
    </row>
    <row r="34" spans="1:9" x14ac:dyDescent="0.25">
      <c r="A34" s="1">
        <v>45602</v>
      </c>
      <c r="B34" s="4">
        <f>IFERROR(Merged_data[[#This Row],[BTCUSD_Close]]/Merged_data!D33-1,"")</f>
        <v>8.7634006840456413E-2</v>
      </c>
      <c r="C34" s="4">
        <f>IFERROR(Merged_data[[#This Row],[XAUUSD_Close]]/Merged_data!C33-1, "")</f>
        <v>-3.0954866900267719E-2</v>
      </c>
      <c r="D34" s="4">
        <f>IFERROR(Merged_data[[#This Row],[AAPL_Close]]/Merged_data!B33-1,"")</f>
        <v>-3.265174314560082E-3</v>
      </c>
      <c r="E34" s="18">
        <f t="shared" si="0"/>
        <v>1.2928702997661809E-2</v>
      </c>
      <c r="F34" s="19">
        <f t="shared" si="1"/>
        <v>12928.702997661809</v>
      </c>
      <c r="G34" t="b">
        <f t="shared" si="2"/>
        <v>0</v>
      </c>
      <c r="H34" t="b">
        <f t="shared" si="3"/>
        <v>0</v>
      </c>
      <c r="I34" t="b">
        <f t="shared" ca="1" si="4"/>
        <v>0</v>
      </c>
    </row>
    <row r="35" spans="1:9" x14ac:dyDescent="0.25">
      <c r="A35" s="1">
        <v>45603</v>
      </c>
      <c r="B35" s="4">
        <f>IFERROR(Merged_data[[#This Row],[BTCUSD_Close]]/Merged_data!D34-1,"")</f>
        <v>2.9609918067334817E-3</v>
      </c>
      <c r="C35" s="4">
        <f>IFERROR(Merged_data[[#This Row],[XAUUSD_Close]]/Merged_data!C34-1, "")</f>
        <v>1.7846565791230562E-2</v>
      </c>
      <c r="D35" s="4">
        <f>IFERROR(Merged_data[[#This Row],[AAPL_Close]]/Merged_data!B34-1,"")</f>
        <v>2.1369655898592077E-2</v>
      </c>
      <c r="E35" s="18">
        <f t="shared" si="0"/>
        <v>1.4437820628089893E-2</v>
      </c>
      <c r="F35" s="19">
        <f t="shared" si="1"/>
        <v>14437.820628089894</v>
      </c>
      <c r="G35" t="b">
        <f t="shared" si="2"/>
        <v>0</v>
      </c>
      <c r="H35" t="b">
        <f t="shared" si="3"/>
        <v>0</v>
      </c>
      <c r="I35" t="b">
        <f t="shared" ca="1" si="4"/>
        <v>0</v>
      </c>
    </row>
    <row r="36" spans="1:9" x14ac:dyDescent="0.25">
      <c r="A36" s="1">
        <v>45604</v>
      </c>
      <c r="B36" s="4">
        <f>IFERROR(Merged_data[[#This Row],[BTCUSD_Close]]/Merged_data!D35-1,"")</f>
        <v>1.0137244724548911E-2</v>
      </c>
      <c r="C36" s="4">
        <f>IFERROR(Merged_data[[#This Row],[XAUUSD_Close]]/Merged_data!C35-1, "")</f>
        <v>-7.8846928332059196E-3</v>
      </c>
      <c r="D36" s="4">
        <f>IFERROR(Merged_data[[#This Row],[AAPL_Close]]/Merged_data!B35-1,"")</f>
        <v>-1.1851264428582864E-3</v>
      </c>
      <c r="E36" s="18">
        <f t="shared" si="0"/>
        <v>-4.6824164877518087E-4</v>
      </c>
      <c r="F36" s="19">
        <f t="shared" si="1"/>
        <v>468.24164877518086</v>
      </c>
      <c r="G36" t="b">
        <f t="shared" si="2"/>
        <v>0</v>
      </c>
      <c r="H36" t="b">
        <f t="shared" si="3"/>
        <v>0</v>
      </c>
      <c r="I36" t="b">
        <f t="shared" ca="1" si="4"/>
        <v>0</v>
      </c>
    </row>
    <row r="37" spans="1:9" x14ac:dyDescent="0.25">
      <c r="A37" s="1">
        <v>45607</v>
      </c>
      <c r="B37" s="4">
        <f>IFERROR(Merged_data[[#This Row],[BTCUSD_Close]]/Merged_data!D36-1,"")</f>
        <v>0.14953500170192902</v>
      </c>
      <c r="C37" s="4">
        <f>IFERROR(Merged_data[[#This Row],[XAUUSD_Close]]/Merged_data!C36-1, "")</f>
        <v>-2.4441655463155021E-2</v>
      </c>
      <c r="D37" s="4">
        <f>IFERROR(Merged_data[[#This Row],[AAPL_Close]]/Merged_data!B36-1,"")</f>
        <v>-1.2028529714041225E-2</v>
      </c>
      <c r="E37" s="18">
        <f t="shared" si="0"/>
        <v>3.1475279411104326E-2</v>
      </c>
      <c r="F37" s="19">
        <f t="shared" si="1"/>
        <v>31475.279411104326</v>
      </c>
      <c r="G37" t="b">
        <f t="shared" si="2"/>
        <v>0</v>
      </c>
      <c r="H37" t="b">
        <f t="shared" si="3"/>
        <v>1</v>
      </c>
      <c r="I37" t="b">
        <f t="shared" ca="1" si="4"/>
        <v>0</v>
      </c>
    </row>
    <row r="38" spans="1:9" x14ac:dyDescent="0.25">
      <c r="A38" s="1">
        <v>45608</v>
      </c>
      <c r="B38" s="4">
        <f>IFERROR(Merged_data[[#This Row],[BTCUSD_Close]]/Merged_data!D37-1,"")</f>
        <v>5.6112915613935055E-3</v>
      </c>
      <c r="C38" s="4">
        <f>IFERROR(Merged_data[[#This Row],[XAUUSD_Close]]/Merged_data!C37-1, "")</f>
        <v>-8.1178374829168343E-3</v>
      </c>
      <c r="D38" s="4">
        <f>IFERROR(Merged_data[[#This Row],[AAPL_Close]]/Merged_data!B37-1,"")</f>
        <v>0</v>
      </c>
      <c r="E38" s="18">
        <f t="shared" si="0"/>
        <v>-1.5637475247486821E-3</v>
      </c>
      <c r="F38" s="19">
        <f t="shared" si="1"/>
        <v>1563.7475247486821</v>
      </c>
      <c r="G38" t="b">
        <f t="shared" si="2"/>
        <v>0</v>
      </c>
      <c r="H38" t="b">
        <f t="shared" si="3"/>
        <v>0</v>
      </c>
      <c r="I38" t="b">
        <f t="shared" ca="1" si="4"/>
        <v>0</v>
      </c>
    </row>
    <row r="39" spans="1:9" x14ac:dyDescent="0.25">
      <c r="A39" s="1">
        <v>45609</v>
      </c>
      <c r="B39" s="4">
        <f>IFERROR(Merged_data[[#This Row],[BTCUSD_Close]]/Merged_data!D38-1,"")</f>
        <v>1.2937973765291044E-2</v>
      </c>
      <c r="C39" s="4">
        <f>IFERROR(Merged_data[[#This Row],[XAUUSD_Close]]/Merged_data!C38-1, "")</f>
        <v>-9.7526243373007304E-3</v>
      </c>
      <c r="D39" s="4">
        <f>IFERROR(Merged_data[[#This Row],[AAPL_Close]]/Merged_data!B38-1,"")</f>
        <v>3.9690335023929713E-3</v>
      </c>
      <c r="E39" s="18">
        <f t="shared" si="0"/>
        <v>1.171052445384912E-3</v>
      </c>
      <c r="F39" s="19">
        <f t="shared" si="1"/>
        <v>1171.0524453849121</v>
      </c>
      <c r="G39" t="b">
        <f t="shared" si="2"/>
        <v>0</v>
      </c>
      <c r="H39" t="b">
        <f t="shared" si="3"/>
        <v>0</v>
      </c>
      <c r="I39" t="b">
        <f t="shared" ca="1" si="4"/>
        <v>0</v>
      </c>
    </row>
    <row r="40" spans="1:9" x14ac:dyDescent="0.25">
      <c r="A40" s="1">
        <v>45610</v>
      </c>
      <c r="B40" s="4">
        <f>IFERROR(Merged_data[[#This Row],[BTCUSD_Close]]/Merged_data!D39-1,"")</f>
        <v>-2.3017182138239001E-2</v>
      </c>
      <c r="C40" s="4">
        <f>IFERROR(Merged_data[[#This Row],[XAUUSD_Close]]/Merged_data!C39-1, "")</f>
        <v>-3.0645935478353925E-3</v>
      </c>
      <c r="D40" s="4">
        <f>IFERROR(Merged_data[[#This Row],[AAPL_Close]]/Merged_data!B39-1,"")</f>
        <v>1.3767771141933505E-2</v>
      </c>
      <c r="E40" s="18">
        <f t="shared" si="0"/>
        <v>-4.000660718025806E-3</v>
      </c>
      <c r="F40" s="19">
        <f t="shared" si="1"/>
        <v>4000.6607180258061</v>
      </c>
      <c r="G40" t="b">
        <f t="shared" si="2"/>
        <v>0</v>
      </c>
      <c r="H40" t="b">
        <f t="shared" si="3"/>
        <v>0</v>
      </c>
      <c r="I40" t="b">
        <f t="shared" ca="1" si="4"/>
        <v>0</v>
      </c>
    </row>
    <row r="41" spans="1:9" x14ac:dyDescent="0.25">
      <c r="A41" s="1">
        <v>45611</v>
      </c>
      <c r="B41" s="4">
        <f>IFERROR(Merged_data[[#This Row],[BTCUSD_Close]]/Merged_data!D40-1,"")</f>
        <v>4.06390898157174E-2</v>
      </c>
      <c r="C41" s="4">
        <f>IFERROR(Merged_data[[#This Row],[XAUUSD_Close]]/Merged_data!C40-1, "")</f>
        <v>-1.0604081791778519E-3</v>
      </c>
      <c r="D41" s="4">
        <f>IFERROR(Merged_data[[#This Row],[AAPL_Close]]/Merged_data!B40-1,"")</f>
        <v>-1.4107181239554567E-2</v>
      </c>
      <c r="E41" s="18">
        <f t="shared" si="0"/>
        <v>7.5354093011777085E-3</v>
      </c>
      <c r="F41" s="19">
        <f t="shared" si="1"/>
        <v>7535.4093011777086</v>
      </c>
      <c r="G41" t="b">
        <f t="shared" si="2"/>
        <v>0</v>
      </c>
      <c r="H41" t="b">
        <f t="shared" si="3"/>
        <v>0</v>
      </c>
      <c r="I41" t="b">
        <f t="shared" ca="1" si="4"/>
        <v>0</v>
      </c>
    </row>
    <row r="42" spans="1:9" x14ac:dyDescent="0.25">
      <c r="A42" s="1">
        <v>45614</v>
      </c>
      <c r="B42" s="4">
        <f>IFERROR(Merged_data[[#This Row],[BTCUSD_Close]]/Merged_data!D41-1,"")</f>
        <v>-4.8311136867318361E-4</v>
      </c>
      <c r="C42" s="4">
        <f>IFERROR(Merged_data[[#This Row],[XAUUSD_Close]]/Merged_data!C41-1, "")</f>
        <v>1.9333965570398792E-2</v>
      </c>
      <c r="D42" s="4">
        <f>IFERROR(Merged_data[[#This Row],[AAPL_Close]]/Merged_data!B41-1,"")</f>
        <v>1.3423625046161902E-2</v>
      </c>
      <c r="E42" s="18">
        <f t="shared" si="0"/>
        <v>1.1615740331406133E-2</v>
      </c>
      <c r="F42" s="19">
        <f t="shared" si="1"/>
        <v>11615.740331406132</v>
      </c>
      <c r="G42" t="b">
        <f t="shared" si="2"/>
        <v>0</v>
      </c>
      <c r="H42" t="b">
        <f t="shared" si="3"/>
        <v>0</v>
      </c>
      <c r="I42" t="b">
        <f t="shared" ca="1" si="4"/>
        <v>0</v>
      </c>
    </row>
    <row r="43" spans="1:9" x14ac:dyDescent="0.25">
      <c r="A43" s="1">
        <v>45615</v>
      </c>
      <c r="B43" s="4">
        <f>IFERROR(Merged_data[[#This Row],[BTCUSD_Close]]/Merged_data!D42-1,"")</f>
        <v>7.703925505703868E-3</v>
      </c>
      <c r="C43" s="4">
        <f>IFERROR(Merged_data[[#This Row],[XAUUSD_Close]]/Merged_data!C42-1, "")</f>
        <v>7.8085815909674228E-3</v>
      </c>
      <c r="D43" s="4">
        <f>IFERROR(Merged_data[[#This Row],[AAPL_Close]]/Merged_data!B42-1,"")</f>
        <v>1.137111998946283E-3</v>
      </c>
      <c r="E43" s="18">
        <f t="shared" si="0"/>
        <v>5.7757438877820144E-3</v>
      </c>
      <c r="F43" s="19">
        <f t="shared" si="1"/>
        <v>5775.7438877820141</v>
      </c>
      <c r="G43" t="b">
        <f t="shared" si="2"/>
        <v>0</v>
      </c>
      <c r="H43" t="b">
        <f t="shared" si="3"/>
        <v>0</v>
      </c>
      <c r="I43" t="b">
        <f t="shared" ca="1" si="4"/>
        <v>0</v>
      </c>
    </row>
    <row r="44" spans="1:9" x14ac:dyDescent="0.25">
      <c r="A44" s="1">
        <v>45616</v>
      </c>
      <c r="B44" s="4">
        <f>IFERROR(Merged_data[[#This Row],[BTCUSD_Close]]/Merged_data!D43-1,"")</f>
        <v>2.4838458116575479E-2</v>
      </c>
      <c r="C44" s="4">
        <f>IFERROR(Merged_data[[#This Row],[XAUUSD_Close]]/Merged_data!C43-1, "")</f>
        <v>6.8382172767560423E-3</v>
      </c>
      <c r="D44" s="4">
        <f>IFERROR(Merged_data[[#This Row],[AAPL_Close]]/Merged_data!B43-1,"")</f>
        <v>3.1531077187549883E-3</v>
      </c>
      <c r="E44" s="18">
        <f t="shared" si="0"/>
        <v>1.1132756661301558E-2</v>
      </c>
      <c r="F44" s="19">
        <f t="shared" si="1"/>
        <v>11132.756661301557</v>
      </c>
      <c r="G44" t="b">
        <f t="shared" si="2"/>
        <v>0</v>
      </c>
      <c r="H44" t="b">
        <f t="shared" si="3"/>
        <v>0</v>
      </c>
      <c r="I44" t="b">
        <f t="shared" ca="1" si="4"/>
        <v>0</v>
      </c>
    </row>
    <row r="45" spans="1:9" x14ac:dyDescent="0.25">
      <c r="A45" s="1">
        <v>45617</v>
      </c>
      <c r="B45" s="4">
        <f>IFERROR(Merged_data[[#This Row],[BTCUSD_Close]]/Merged_data!D44-1,"")</f>
        <v>4.4587575801956714E-2</v>
      </c>
      <c r="C45" s="4">
        <f>IFERROR(Merged_data[[#This Row],[XAUUSD_Close]]/Merged_data!C44-1, "")</f>
        <v>7.3200227147096619E-3</v>
      </c>
      <c r="D45" s="4">
        <f>IFERROR(Merged_data[[#This Row],[AAPL_Close]]/Merged_data!B44-1,"")</f>
        <v>-2.094007379299434E-3</v>
      </c>
      <c r="E45" s="18">
        <f t="shared" si="0"/>
        <v>1.5676079612681047E-2</v>
      </c>
      <c r="F45" s="19">
        <f t="shared" si="1"/>
        <v>15676.079612681047</v>
      </c>
      <c r="G45" t="b">
        <f t="shared" si="2"/>
        <v>0</v>
      </c>
      <c r="H45" t="b">
        <f t="shared" si="3"/>
        <v>0</v>
      </c>
      <c r="I45" t="b">
        <f t="shared" ca="1" si="4"/>
        <v>0</v>
      </c>
    </row>
    <row r="46" spans="1:9" x14ac:dyDescent="0.25">
      <c r="A46" s="1">
        <v>45618</v>
      </c>
      <c r="B46" s="4">
        <f>IFERROR(Merged_data[[#This Row],[BTCUSD_Close]]/Merged_data!D45-1,"")</f>
        <v>7.7468502069044654E-3</v>
      </c>
      <c r="C46" s="4">
        <f>IFERROR(Merged_data[[#This Row],[XAUUSD_Close]]/Merged_data!C45-1, "")</f>
        <v>1.3591592952673759E-2</v>
      </c>
      <c r="D46" s="4">
        <f>IFERROR(Merged_data[[#This Row],[AAPL_Close]]/Merged_data!B45-1,"")</f>
        <v>5.9096942642233863E-3</v>
      </c>
      <c r="E46" s="18">
        <f t="shared" si="0"/>
        <v>9.5336005224078597E-3</v>
      </c>
      <c r="F46" s="19">
        <f t="shared" si="1"/>
        <v>9533.6005224078599</v>
      </c>
      <c r="G46" t="b">
        <f t="shared" si="2"/>
        <v>0</v>
      </c>
      <c r="H46" t="b">
        <f t="shared" si="3"/>
        <v>0</v>
      </c>
      <c r="I46" t="b">
        <f t="shared" ca="1" si="4"/>
        <v>0</v>
      </c>
    </row>
    <row r="47" spans="1:9" x14ac:dyDescent="0.25">
      <c r="A47" s="1">
        <v>45621</v>
      </c>
      <c r="B47" s="4">
        <f>IFERROR(Merged_data[[#This Row],[BTCUSD_Close]]/Merged_data!D46-1,"")</f>
        <v>-4.8555493721116005E-2</v>
      </c>
      <c r="C47" s="4">
        <f>IFERROR(Merged_data[[#This Row],[XAUUSD_Close]]/Merged_data!C46-1, "")</f>
        <v>-2.9830558583861411E-2</v>
      </c>
      <c r="D47" s="4">
        <f>IFERROR(Merged_data[[#This Row],[AAPL_Close]]/Merged_data!B46-1,"")</f>
        <v>1.3047757579980779E-2</v>
      </c>
      <c r="E47" s="18">
        <f t="shared" si="0"/>
        <v>-2.2584544275885132E-2</v>
      </c>
      <c r="F47" s="19">
        <f t="shared" si="1"/>
        <v>22584.544275885131</v>
      </c>
      <c r="G47" t="b">
        <f t="shared" si="2"/>
        <v>0</v>
      </c>
      <c r="H47" t="b">
        <f t="shared" si="3"/>
        <v>0</v>
      </c>
      <c r="I47" t="b">
        <f t="shared" ca="1" si="4"/>
        <v>0</v>
      </c>
    </row>
    <row r="48" spans="1:9" x14ac:dyDescent="0.25">
      <c r="A48" s="1">
        <v>45622</v>
      </c>
      <c r="B48" s="4">
        <f>IFERROR(Merged_data[[#This Row],[BTCUSD_Close]]/Merged_data!D47-1,"")</f>
        <v>-2.7746165762810304E-2</v>
      </c>
      <c r="C48" s="4">
        <f>IFERROR(Merged_data[[#This Row],[XAUUSD_Close]]/Merged_data!C47-1, "")</f>
        <v>3.0454474465093639E-3</v>
      </c>
      <c r="D48" s="4">
        <f>IFERROR(Merged_data[[#This Row],[AAPL_Close]]/Merged_data!B47-1,"")</f>
        <v>9.4061406450169915E-3</v>
      </c>
      <c r="E48" s="18">
        <f t="shared" si="0"/>
        <v>-4.2838285567342489E-3</v>
      </c>
      <c r="F48" s="19">
        <f t="shared" si="1"/>
        <v>4283.8285567342491</v>
      </c>
      <c r="G48" t="b">
        <f t="shared" si="2"/>
        <v>0</v>
      </c>
      <c r="H48" t="b">
        <f t="shared" si="3"/>
        <v>0</v>
      </c>
      <c r="I48" t="b">
        <f t="shared" ca="1" si="4"/>
        <v>0</v>
      </c>
    </row>
    <row r="49" spans="1:9" x14ac:dyDescent="0.25">
      <c r="A49" s="1">
        <v>45623</v>
      </c>
      <c r="B49" s="4">
        <f>IFERROR(Merged_data[[#This Row],[BTCUSD_Close]]/Merged_data!D48-1,"")</f>
        <v>4.7709713595677217E-2</v>
      </c>
      <c r="C49" s="4">
        <f>IFERROR(Merged_data[[#This Row],[XAUUSD_Close]]/Merged_data!C48-1, "")</f>
        <v>1.0329538873434796E-3</v>
      </c>
      <c r="D49" s="4">
        <f>IFERROR(Merged_data[[#This Row],[AAPL_Close]]/Merged_data!B48-1,"")</f>
        <v>-5.5365797565609665E-4</v>
      </c>
      <c r="E49" s="18">
        <f t="shared" si="0"/>
        <v>1.4559998240943728E-2</v>
      </c>
      <c r="F49" s="19">
        <f t="shared" si="1"/>
        <v>14559.998240943727</v>
      </c>
      <c r="G49" t="b">
        <f t="shared" si="2"/>
        <v>0</v>
      </c>
      <c r="H49" t="b">
        <f t="shared" si="3"/>
        <v>0</v>
      </c>
      <c r="I49" t="b">
        <f t="shared" ca="1" si="4"/>
        <v>0</v>
      </c>
    </row>
    <row r="50" spans="1:9" x14ac:dyDescent="0.25">
      <c r="A50" s="1">
        <v>45625</v>
      </c>
      <c r="B50" s="4">
        <f>IFERROR(Merged_data[[#This Row],[BTCUSD_Close]]/Merged_data!D49-1,"")</f>
        <v>1.2912386549814192E-2</v>
      </c>
      <c r="C50" s="4">
        <f>IFERROR(Merged_data[[#This Row],[XAUUSD_Close]]/Merged_data!C49-1, "")</f>
        <v>5.504667206637448E-3</v>
      </c>
      <c r="D50" s="4">
        <f>IFERROR(Merged_data[[#This Row],[AAPL_Close]]/Merged_data!B49-1,"")</f>
        <v>1.0214256494170515E-2</v>
      </c>
      <c r="E50" s="18">
        <f t="shared" si="0"/>
        <v>9.139859795850391E-3</v>
      </c>
      <c r="F50" s="19">
        <f t="shared" si="1"/>
        <v>9139.8597958503906</v>
      </c>
      <c r="G50" t="b">
        <f t="shared" si="2"/>
        <v>0</v>
      </c>
      <c r="H50" t="b">
        <f t="shared" si="3"/>
        <v>0</v>
      </c>
      <c r="I50" t="b">
        <f t="shared" ca="1" si="4"/>
        <v>0</v>
      </c>
    </row>
    <row r="51" spans="1:9" x14ac:dyDescent="0.25">
      <c r="A51" s="1">
        <v>45628</v>
      </c>
      <c r="B51" s="4">
        <f>IFERROR(Merged_data[[#This Row],[BTCUSD_Close]]/Merged_data!D50-1,"")</f>
        <v>-2.0207694472229698E-2</v>
      </c>
      <c r="C51" s="4">
        <f>IFERROR(Merged_data[[#This Row],[XAUUSD_Close]]/Merged_data!C50-1, "")</f>
        <v>-4.2992618248565151E-3</v>
      </c>
      <c r="D51" s="4">
        <f>IFERROR(Merged_data[[#This Row],[AAPL_Close]]/Merged_data!B50-1,"")</f>
        <v>9.5246531600505779E-3</v>
      </c>
      <c r="E51" s="18">
        <f t="shared" si="0"/>
        <v>-4.9246171235963424E-3</v>
      </c>
      <c r="F51" s="19">
        <f t="shared" si="1"/>
        <v>4924.617123596342</v>
      </c>
      <c r="G51" t="b">
        <f t="shared" si="2"/>
        <v>0</v>
      </c>
      <c r="H51" t="b">
        <f t="shared" si="3"/>
        <v>0</v>
      </c>
      <c r="I51" t="b">
        <f t="shared" ca="1" si="4"/>
        <v>0</v>
      </c>
    </row>
    <row r="52" spans="1:9" x14ac:dyDescent="0.25">
      <c r="A52" s="1">
        <v>45629</v>
      </c>
      <c r="B52" s="4">
        <f>IFERROR(Merged_data[[#This Row],[BTCUSD_Close]]/Merged_data!D51-1,"")</f>
        <v>7.8076768676216268E-3</v>
      </c>
      <c r="C52" s="4">
        <f>IFERROR(Merged_data[[#This Row],[XAUUSD_Close]]/Merged_data!C51-1, "")</f>
        <v>1.7449394860291623E-3</v>
      </c>
      <c r="D52" s="4">
        <f>IFERROR(Merged_data[[#This Row],[AAPL_Close]]/Merged_data!B51-1,"")</f>
        <v>1.2773318513999543E-2</v>
      </c>
      <c r="E52" s="18">
        <f t="shared" si="0"/>
        <v>6.8722744088980155E-3</v>
      </c>
      <c r="F52" s="19">
        <f t="shared" si="1"/>
        <v>6872.2744088980153</v>
      </c>
      <c r="G52" t="b">
        <f t="shared" si="2"/>
        <v>0</v>
      </c>
      <c r="H52" t="b">
        <f t="shared" si="3"/>
        <v>0</v>
      </c>
      <c r="I52" t="b">
        <f t="shared" ca="1" si="4"/>
        <v>0</v>
      </c>
    </row>
    <row r="53" spans="1:9" x14ac:dyDescent="0.25">
      <c r="A53" s="1">
        <v>45630</v>
      </c>
      <c r="B53" s="4">
        <f>IFERROR(Merged_data[[#This Row],[BTCUSD_Close]]/Merged_data!D52-1,"")</f>
        <v>2.2484425538995989E-2</v>
      </c>
      <c r="C53" s="4">
        <f>IFERROR(Merged_data[[#This Row],[XAUUSD_Close]]/Merged_data!C52-1, "")</f>
        <v>2.4322294995773319E-3</v>
      </c>
      <c r="D53" s="4">
        <f>IFERROR(Merged_data[[#This Row],[AAPL_Close]]/Merged_data!B52-1,"")</f>
        <v>1.4811208660638897E-3</v>
      </c>
      <c r="E53" s="18">
        <f t="shared" si="0"/>
        <v>8.1625557213488957E-3</v>
      </c>
      <c r="F53" s="19">
        <f t="shared" si="1"/>
        <v>8162.5557213488955</v>
      </c>
      <c r="G53" t="b">
        <f t="shared" si="2"/>
        <v>0</v>
      </c>
      <c r="H53" t="b">
        <f t="shared" si="3"/>
        <v>0</v>
      </c>
      <c r="I53" t="b">
        <f t="shared" ca="1" si="4"/>
        <v>0</v>
      </c>
    </row>
    <row r="54" spans="1:9" x14ac:dyDescent="0.25">
      <c r="A54" s="1">
        <v>45631</v>
      </c>
      <c r="B54" s="4">
        <f>IFERROR(Merged_data[[#This Row],[BTCUSD_Close]]/Merged_data!D53-1,"")</f>
        <v>-1.6020278112027997E-2</v>
      </c>
      <c r="C54" s="4">
        <f>IFERROR(Merged_data[[#This Row],[XAUUSD_Close]]/Merged_data!C53-1, "")</f>
        <v>-6.8337172818331293E-3</v>
      </c>
      <c r="D54" s="4">
        <f>IFERROR(Merged_data[[#This Row],[AAPL_Close]]/Merged_data!B53-1,"")</f>
        <v>1.2358749788865531E-4</v>
      </c>
      <c r="E54" s="18">
        <f t="shared" si="0"/>
        <v>-7.5024940969750549E-3</v>
      </c>
      <c r="F54" s="19">
        <f t="shared" si="1"/>
        <v>7502.4940969750551</v>
      </c>
      <c r="G54" t="b">
        <f t="shared" si="2"/>
        <v>0</v>
      </c>
      <c r="H54" t="b">
        <f t="shared" si="3"/>
        <v>0</v>
      </c>
      <c r="I54" t="b">
        <f t="shared" ca="1" si="4"/>
        <v>0</v>
      </c>
    </row>
    <row r="55" spans="1:9" x14ac:dyDescent="0.25">
      <c r="A55" s="1">
        <v>45632</v>
      </c>
      <c r="B55" s="4">
        <f>IFERROR(Merged_data[[#This Row],[BTCUSD_Close]]/Merged_data!D54-1,"")</f>
        <v>4.9402560940438045E-2</v>
      </c>
      <c r="C55" s="4">
        <f>IFERROR(Merged_data[[#This Row],[XAUUSD_Close]]/Merged_data!C54-1, "")</f>
        <v>0</v>
      </c>
      <c r="D55" s="4">
        <f>IFERROR(Merged_data[[#This Row],[AAPL_Close]]/Merged_data!B54-1,"")</f>
        <v>-8.2381483937665756E-4</v>
      </c>
      <c r="E55" s="18">
        <f t="shared" si="0"/>
        <v>1.4573623830318416E-2</v>
      </c>
      <c r="F55" s="19">
        <f t="shared" si="1"/>
        <v>14573.623830318416</v>
      </c>
      <c r="G55" t="b">
        <f t="shared" si="2"/>
        <v>0</v>
      </c>
      <c r="H55" t="b">
        <f t="shared" si="3"/>
        <v>0</v>
      </c>
      <c r="I55" t="b">
        <f t="shared" ca="1" si="4"/>
        <v>0</v>
      </c>
    </row>
    <row r="56" spans="1:9" x14ac:dyDescent="0.25">
      <c r="A56" s="1">
        <v>45635</v>
      </c>
      <c r="B56" s="4">
        <f>IFERROR(Merged_data[[#This Row],[BTCUSD_Close]]/Merged_data!D55-1,"")</f>
        <v>-4.4561994542785976E-2</v>
      </c>
      <c r="C56" s="4">
        <f>IFERROR(Merged_data[[#This Row],[XAUUSD_Close]]/Merged_data!C55-1, "")</f>
        <v>1.0794134465051952E-2</v>
      </c>
      <c r="D56" s="4">
        <f>IFERROR(Merged_data[[#This Row],[AAPL_Close]]/Merged_data!B55-1,"")</f>
        <v>1.6102369183709664E-2</v>
      </c>
      <c r="E56" s="18">
        <f t="shared" si="0"/>
        <v>-4.2202338217021138E-3</v>
      </c>
      <c r="F56" s="19">
        <f t="shared" si="1"/>
        <v>4220.2338217021133</v>
      </c>
      <c r="G56" t="b">
        <f t="shared" si="2"/>
        <v>0</v>
      </c>
      <c r="H56" t="b">
        <f t="shared" si="3"/>
        <v>0</v>
      </c>
      <c r="I56" t="b">
        <f t="shared" ca="1" si="4"/>
        <v>0</v>
      </c>
    </row>
    <row r="57" spans="1:9" x14ac:dyDescent="0.25">
      <c r="A57" s="1">
        <v>45636</v>
      </c>
      <c r="B57" s="4">
        <f>IFERROR(Merged_data[[#This Row],[BTCUSD_Close]]/Merged_data!D56-1,"")</f>
        <v>-9.7945010578059932E-4</v>
      </c>
      <c r="C57" s="4">
        <f>IFERROR(Merged_data[[#This Row],[XAUUSD_Close]]/Merged_data!C56-1, "")</f>
        <v>1.2610909282268379E-2</v>
      </c>
      <c r="D57" s="4">
        <f>IFERROR(Merged_data[[#This Row],[AAPL_Close]]/Merged_data!B56-1,"")</f>
        <v>4.1342264452548516E-3</v>
      </c>
      <c r="E57" s="18">
        <f t="shared" si="0"/>
        <v>5.9907966147496276E-3</v>
      </c>
      <c r="F57" s="19">
        <f t="shared" si="1"/>
        <v>5990.7966147496272</v>
      </c>
      <c r="G57" t="b">
        <f t="shared" si="2"/>
        <v>0</v>
      </c>
      <c r="H57" t="b">
        <f t="shared" si="3"/>
        <v>0</v>
      </c>
      <c r="I57" t="b">
        <f t="shared" ca="1" si="4"/>
        <v>0</v>
      </c>
    </row>
    <row r="58" spans="1:9" x14ac:dyDescent="0.25">
      <c r="A58" s="1">
        <v>45637</v>
      </c>
      <c r="B58" s="4">
        <f>IFERROR(Merged_data[[#This Row],[BTCUSD_Close]]/Merged_data!D57-1,"")</f>
        <v>4.4931691197566126E-2</v>
      </c>
      <c r="C58" s="4">
        <f>IFERROR(Merged_data[[#This Row],[XAUUSD_Close]]/Merged_data!C57-1, "")</f>
        <v>8.9775403729475123E-3</v>
      </c>
      <c r="D58" s="4">
        <f>IFERROR(Merged_data[[#This Row],[AAPL_Close]]/Merged_data!B57-1,"")</f>
        <v>-5.1677185270183612E-3</v>
      </c>
      <c r="E58" s="18">
        <f t="shared" si="0"/>
        <v>1.5520207950343335E-2</v>
      </c>
      <c r="F58" s="19">
        <f t="shared" si="1"/>
        <v>15520.207950343334</v>
      </c>
      <c r="G58" t="b">
        <f t="shared" si="2"/>
        <v>0</v>
      </c>
      <c r="H58" t="b">
        <f t="shared" si="3"/>
        <v>0</v>
      </c>
      <c r="I58" t="b">
        <f t="shared" ca="1" si="4"/>
        <v>0</v>
      </c>
    </row>
    <row r="59" spans="1:9" x14ac:dyDescent="0.25">
      <c r="A59" s="1">
        <v>45638</v>
      </c>
      <c r="B59" s="4">
        <f>IFERROR(Merged_data[[#This Row],[BTCUSD_Close]]/Merged_data!D58-1,"")</f>
        <v>-7.7529332753920599E-3</v>
      </c>
      <c r="C59" s="4">
        <f>IFERROR(Merged_data[[#This Row],[XAUUSD_Close]]/Merged_data!C58-1, "")</f>
        <v>-1.3709793129835668E-2</v>
      </c>
      <c r="D59" s="4">
        <f>IFERROR(Merged_data[[#This Row],[AAPL_Close]]/Merged_data!B58-1,"")</f>
        <v>5.9662333126200284E-3</v>
      </c>
      <c r="E59" s="18">
        <f t="shared" si="0"/>
        <v>-6.0199272407658764E-3</v>
      </c>
      <c r="F59" s="19">
        <f t="shared" si="1"/>
        <v>6019.9272407658764</v>
      </c>
      <c r="G59" t="b">
        <f t="shared" si="2"/>
        <v>0</v>
      </c>
      <c r="H59" t="b">
        <f t="shared" si="3"/>
        <v>0</v>
      </c>
      <c r="I59" t="b">
        <f t="shared" ca="1" si="4"/>
        <v>0</v>
      </c>
    </row>
    <row r="60" spans="1:9" x14ac:dyDescent="0.25">
      <c r="A60" s="1">
        <v>45639</v>
      </c>
      <c r="B60" s="4">
        <f>IFERROR(Merged_data[[#This Row],[BTCUSD_Close]]/Merged_data!D59-1,"")</f>
        <v>1.158589387560105E-2</v>
      </c>
      <c r="C60" s="4">
        <f>IFERROR(Merged_data[[#This Row],[XAUUSD_Close]]/Merged_data!C59-1, "")</f>
        <v>-1.2363546840292172E-2</v>
      </c>
      <c r="D60" s="4">
        <f>IFERROR(Merged_data[[#This Row],[AAPL_Close]]/Merged_data!B59-1,"")</f>
        <v>6.8231000290697175E-4</v>
      </c>
      <c r="E60" s="18">
        <f t="shared" si="0"/>
        <v>-1.2649575725644626E-3</v>
      </c>
      <c r="F60" s="19">
        <f t="shared" si="1"/>
        <v>1264.9575725644627</v>
      </c>
      <c r="G60" t="b">
        <f t="shared" si="2"/>
        <v>0</v>
      </c>
      <c r="H60" t="b">
        <f t="shared" si="3"/>
        <v>0</v>
      </c>
      <c r="I60" t="b">
        <f t="shared" ca="1" si="4"/>
        <v>0</v>
      </c>
    </row>
    <row r="61" spans="1:9" x14ac:dyDescent="0.25">
      <c r="A61" s="1">
        <v>45642</v>
      </c>
      <c r="B61" s="4">
        <f>IFERROR(Merged_data[[#This Row],[BTCUSD_Close]]/Merged_data!D60-1,"")</f>
        <v>4.1453887101376541E-2</v>
      </c>
      <c r="C61" s="4">
        <f>IFERROR(Merged_data[[#This Row],[XAUUSD_Close]]/Merged_data!C60-1, "")</f>
        <v>1.8903056214403247E-3</v>
      </c>
      <c r="D61" s="4">
        <f>IFERROR(Merged_data[[#This Row],[AAPL_Close]]/Merged_data!B60-1,"")</f>
        <v>1.1728537019329632E-2</v>
      </c>
      <c r="E61" s="18">
        <f t="shared" si="0"/>
        <v>1.671084948478798E-2</v>
      </c>
      <c r="F61" s="19">
        <f t="shared" si="1"/>
        <v>16710.849484787981</v>
      </c>
      <c r="G61" t="b">
        <f t="shared" si="2"/>
        <v>0</v>
      </c>
      <c r="H61" t="b">
        <f t="shared" si="3"/>
        <v>0</v>
      </c>
      <c r="I61" t="b">
        <f t="shared" ca="1" si="4"/>
        <v>0</v>
      </c>
    </row>
    <row r="62" spans="1:9" x14ac:dyDescent="0.25">
      <c r="A62" s="1">
        <v>45643</v>
      </c>
      <c r="B62" s="4">
        <f>IFERROR(Merged_data[[#This Row],[BTCUSD_Close]]/Merged_data!D61-1,"")</f>
        <v>1.303805600695318E-3</v>
      </c>
      <c r="C62" s="4">
        <f>IFERROR(Merged_data[[#This Row],[XAUUSD_Close]]/Merged_data!C61-1, "")</f>
        <v>-2.297637335192948E-3</v>
      </c>
      <c r="D62" s="4">
        <f>IFERROR(Merged_data[[#This Row],[AAPL_Close]]/Merged_data!B61-1,"")</f>
        <v>9.7222886857761814E-3</v>
      </c>
      <c r="E62" s="18">
        <f t="shared" si="0"/>
        <v>2.3887733518642706E-3</v>
      </c>
      <c r="F62" s="19">
        <f t="shared" si="1"/>
        <v>2388.7733518642708</v>
      </c>
      <c r="G62" t="b">
        <f t="shared" si="2"/>
        <v>0</v>
      </c>
      <c r="H62" t="b">
        <f t="shared" si="3"/>
        <v>0</v>
      </c>
      <c r="I62" t="b">
        <f t="shared" ca="1" si="4"/>
        <v>0</v>
      </c>
    </row>
    <row r="63" spans="1:9" x14ac:dyDescent="0.25">
      <c r="A63" s="1">
        <v>45644</v>
      </c>
      <c r="B63" s="4">
        <f>IFERROR(Merged_data[[#This Row],[BTCUSD_Close]]/Merged_data!D62-1,"")</f>
        <v>-4.5970070389311446E-2</v>
      </c>
      <c r="C63" s="4">
        <f>IFERROR(Merged_data[[#This Row],[XAUUSD_Close]]/Merged_data!C62-1, "")</f>
        <v>-2.315775155575206E-2</v>
      </c>
      <c r="D63" s="4">
        <f>IFERROR(Merged_data[[#This Row],[AAPL_Close]]/Merged_data!B62-1,"")</f>
        <v>-2.1421631740665581E-2</v>
      </c>
      <c r="E63" s="18">
        <f t="shared" si="0"/>
        <v>-2.9480611261293928E-2</v>
      </c>
      <c r="F63" s="19">
        <f t="shared" si="1"/>
        <v>29480.611261293929</v>
      </c>
      <c r="G63" t="b">
        <f t="shared" si="2"/>
        <v>0</v>
      </c>
      <c r="H63" t="b">
        <f t="shared" si="3"/>
        <v>1</v>
      </c>
      <c r="I63" t="b">
        <f t="shared" ca="1" si="4"/>
        <v>0</v>
      </c>
    </row>
    <row r="64" spans="1:9" x14ac:dyDescent="0.25">
      <c r="A64" s="1">
        <v>45645</v>
      </c>
      <c r="B64" s="4">
        <f>IFERROR(Merged_data[[#This Row],[BTCUSD_Close]]/Merged_data!D63-1,"")</f>
        <v>-2.8590643853229181E-2</v>
      </c>
      <c r="C64" s="4">
        <f>IFERROR(Merged_data[[#This Row],[XAUUSD_Close]]/Merged_data!C63-1, "")</f>
        <v>3.4598930894969016E-3</v>
      </c>
      <c r="D64" s="4">
        <f>IFERROR(Merged_data[[#This Row],[AAPL_Close]]/Merged_data!B63-1,"")</f>
        <v>7.0143434848937147E-3</v>
      </c>
      <c r="E64" s="18">
        <f t="shared" si="0"/>
        <v>-5.0889328747018795E-3</v>
      </c>
      <c r="F64" s="19">
        <f t="shared" si="1"/>
        <v>5088.9328747018799</v>
      </c>
      <c r="G64" t="b">
        <f t="shared" si="2"/>
        <v>0</v>
      </c>
      <c r="H64" t="b">
        <f t="shared" si="3"/>
        <v>0</v>
      </c>
      <c r="I64" t="b">
        <f t="shared" ca="1" si="4"/>
        <v>0</v>
      </c>
    </row>
    <row r="65" spans="1:9" x14ac:dyDescent="0.25">
      <c r="A65" s="1">
        <v>45646</v>
      </c>
      <c r="B65" s="4">
        <f>IFERROR(Merged_data[[#This Row],[BTCUSD_Close]]/Merged_data!D64-1,"")</f>
        <v>-1.8385407333800341E-2</v>
      </c>
      <c r="C65" s="4">
        <f>IFERROR(Merged_data[[#This Row],[XAUUSD_Close]]/Merged_data!C64-1, "")</f>
        <v>1.1103251955741245E-2</v>
      </c>
      <c r="D65" s="4">
        <f>IFERROR(Merged_data[[#This Row],[AAPL_Close]]/Merged_data!B64-1,"")</f>
        <v>1.8816428605780811E-2</v>
      </c>
      <c r="E65" s="18">
        <f t="shared" si="0"/>
        <v>4.5706071638906389E-3</v>
      </c>
      <c r="F65" s="19">
        <f t="shared" si="1"/>
        <v>4570.6071638906387</v>
      </c>
      <c r="G65" t="b">
        <f t="shared" si="2"/>
        <v>0</v>
      </c>
      <c r="H65" t="b">
        <f t="shared" si="3"/>
        <v>0</v>
      </c>
      <c r="I65" t="b">
        <f t="shared" ca="1" si="4"/>
        <v>0</v>
      </c>
    </row>
    <row r="66" spans="1:9" x14ac:dyDescent="0.25">
      <c r="A66" s="1">
        <v>45649</v>
      </c>
      <c r="B66" s="4">
        <f>IFERROR(Merged_data[[#This Row],[BTCUSD_Close]]/Merged_data!D65-1,"")</f>
        <v>-1.4143262243629939E-2</v>
      </c>
      <c r="C66" s="4">
        <f>IFERROR(Merged_data[[#This Row],[XAUUSD_Close]]/Merged_data!C65-1, "")</f>
        <v>-3.8675760267470327E-3</v>
      </c>
      <c r="D66" s="4">
        <f>IFERROR(Merged_data[[#This Row],[AAPL_Close]]/Merged_data!B65-1,"")</f>
        <v>3.0643835239230199E-3</v>
      </c>
      <c r="E66" s="18">
        <f t="shared" si="0"/>
        <v>-4.8706940266108889E-3</v>
      </c>
      <c r="F66" s="19">
        <f t="shared" si="1"/>
        <v>4870.6940266108886</v>
      </c>
      <c r="G66" t="b">
        <f t="shared" si="2"/>
        <v>0</v>
      </c>
      <c r="H66" t="b">
        <f t="shared" si="3"/>
        <v>0</v>
      </c>
      <c r="I66" t="b">
        <f t="shared" ca="1" si="4"/>
        <v>0</v>
      </c>
    </row>
    <row r="67" spans="1:9" x14ac:dyDescent="0.25">
      <c r="A67" s="1">
        <v>45650</v>
      </c>
      <c r="B67" s="4">
        <f>IFERROR(Merged_data[[#This Row],[BTCUSD_Close]]/Merged_data!D66-1,"")</f>
        <v>3.846509934792075E-2</v>
      </c>
      <c r="C67" s="4">
        <f>IFERROR(Merged_data[[#This Row],[XAUUSD_Close]]/Merged_data!C66-1, "")</f>
        <v>1.238066625971701E-3</v>
      </c>
      <c r="D67" s="4">
        <f>IFERROR(Merged_data[[#This Row],[AAPL_Close]]/Merged_data!B66-1,"")</f>
        <v>1.1474959802345142E-2</v>
      </c>
      <c r="E67" s="18">
        <f t="shared" si="0"/>
        <v>1.5477244395468447E-2</v>
      </c>
      <c r="F67" s="19">
        <f t="shared" si="1"/>
        <v>15477.244395468448</v>
      </c>
      <c r="G67" t="b">
        <f t="shared" si="2"/>
        <v>0</v>
      </c>
      <c r="H67" t="b">
        <f t="shared" si="3"/>
        <v>0</v>
      </c>
      <c r="I67" t="b">
        <f t="shared" ca="1" si="4"/>
        <v>0</v>
      </c>
    </row>
    <row r="68" spans="1:9" x14ac:dyDescent="0.25">
      <c r="A68" s="1">
        <v>45652</v>
      </c>
      <c r="B68" s="4">
        <f>IFERROR(Merged_data[[#This Row],[BTCUSD_Close]]/Merged_data!D67-1,"")</f>
        <v>-3.0367992186890569E-2</v>
      </c>
      <c r="C68" s="4">
        <f>IFERROR(Merged_data[[#This Row],[XAUUSD_Close]]/Merged_data!C67-1, "")</f>
        <v>6.7330994044754178E-3</v>
      </c>
      <c r="D68" s="4">
        <f>IFERROR(Merged_data[[#This Row],[AAPL_Close]]/Merged_data!B67-1,"")</f>
        <v>3.1793297042448376E-3</v>
      </c>
      <c r="E68" s="18">
        <f t="shared" ref="E68:E131" si="5">SUMPRODUCT(B68:D68,$K$2:$M$2)</f>
        <v>-5.4633589830035516E-3</v>
      </c>
      <c r="F68" s="19">
        <f t="shared" ref="F68:F131" si="6">ABS(E68*1000000)</f>
        <v>5463.3589830035517</v>
      </c>
      <c r="G68" t="b">
        <f t="shared" ref="G68:G131" si="7">F68&gt;$K$8</f>
        <v>0</v>
      </c>
      <c r="H68" t="b">
        <f t="shared" ref="H68:H131" si="8">F68&gt;$K$9</f>
        <v>0</v>
      </c>
      <c r="I68" t="b">
        <f t="shared" ref="I68:I131" ca="1" si="9">F68&gt;$K$10</f>
        <v>0</v>
      </c>
    </row>
    <row r="69" spans="1:9" x14ac:dyDescent="0.25">
      <c r="A69" s="1">
        <v>45653</v>
      </c>
      <c r="B69" s="4">
        <f>IFERROR(Merged_data[[#This Row],[BTCUSD_Close]]/Merged_data!D68-1,"")</f>
        <v>-1.2625851022480705E-2</v>
      </c>
      <c r="C69" s="4">
        <f>IFERROR(Merged_data[[#This Row],[XAUUSD_Close]]/Merged_data!C68-1, "")</f>
        <v>-6.9253681474831241E-3</v>
      </c>
      <c r="D69" s="4">
        <f>IFERROR(Merged_data[[#This Row],[AAPL_Close]]/Merged_data!B68-1,"")</f>
        <v>-1.3245161090841617E-2</v>
      </c>
      <c r="E69" s="18">
        <f t="shared" si="5"/>
        <v>-1.0531450892989947E-2</v>
      </c>
      <c r="F69" s="19">
        <f t="shared" si="6"/>
        <v>10531.450892989948</v>
      </c>
      <c r="G69" t="b">
        <f t="shared" si="7"/>
        <v>0</v>
      </c>
      <c r="H69" t="b">
        <f t="shared" si="8"/>
        <v>0</v>
      </c>
      <c r="I69" t="b">
        <f t="shared" ca="1" si="9"/>
        <v>0</v>
      </c>
    </row>
    <row r="70" spans="1:9" x14ac:dyDescent="0.25">
      <c r="A70" s="1">
        <v>45656</v>
      </c>
      <c r="B70" s="4">
        <f>IFERROR(Merged_data[[#This Row],[BTCUSD_Close]]/Merged_data!D69-1,"")</f>
        <v>-1.9985185185185217E-2</v>
      </c>
      <c r="C70" s="4">
        <f>IFERROR(Merged_data[[#This Row],[XAUUSD_Close]]/Merged_data!C69-1, "")</f>
        <v>-3.6665258425074843E-3</v>
      </c>
      <c r="D70" s="4">
        <f>IFERROR(Merged_data[[#This Row],[AAPL_Close]]/Merged_data!B69-1,"")</f>
        <v>-1.3262360512163673E-2</v>
      </c>
      <c r="E70" s="18">
        <f t="shared" si="5"/>
        <v>-1.1440874046207659E-2</v>
      </c>
      <c r="F70" s="19">
        <f t="shared" si="6"/>
        <v>11440.87404620766</v>
      </c>
      <c r="G70" t="b">
        <f t="shared" si="7"/>
        <v>0</v>
      </c>
      <c r="H70" t="b">
        <f t="shared" si="8"/>
        <v>0</v>
      </c>
      <c r="I70" t="b">
        <f t="shared" ca="1" si="9"/>
        <v>0</v>
      </c>
    </row>
    <row r="71" spans="1:9" x14ac:dyDescent="0.25">
      <c r="A71" s="1">
        <v>45657</v>
      </c>
      <c r="B71" s="4">
        <f>IFERROR(Merged_data[[#This Row],[BTCUSD_Close]]/Merged_data!D70-1,"")</f>
        <v>7.6048952936680347E-3</v>
      </c>
      <c r="C71" s="4">
        <f>IFERROR(Merged_data[[#This Row],[XAUUSD_Close]]/Merged_data!C70-1, "")</f>
        <v>7.1451458480831231E-3</v>
      </c>
      <c r="D71" s="4">
        <f>IFERROR(Merged_data[[#This Row],[AAPL_Close]]/Merged_data!B70-1,"")</f>
        <v>-7.0577120786906589E-3</v>
      </c>
      <c r="E71" s="18">
        <f t="shared" si="5"/>
        <v>3.0222133037264621E-3</v>
      </c>
      <c r="F71" s="19">
        <f t="shared" si="6"/>
        <v>3022.2133037264621</v>
      </c>
      <c r="G71" t="b">
        <f t="shared" si="7"/>
        <v>0</v>
      </c>
      <c r="H71" t="b">
        <f t="shared" si="8"/>
        <v>0</v>
      </c>
      <c r="I71" t="b">
        <f t="shared" ca="1" si="9"/>
        <v>0</v>
      </c>
    </row>
    <row r="72" spans="1:9" x14ac:dyDescent="0.25">
      <c r="A72" s="1">
        <v>45659</v>
      </c>
      <c r="B72" s="4">
        <f>IFERROR(Merged_data[[#This Row],[BTCUSD_Close]]/Merged_data!D71-1,"")</f>
        <v>3.7477080491278514E-2</v>
      </c>
      <c r="C72" s="4">
        <f>IFERROR(Merged_data[[#This Row],[XAUUSD_Close]]/Merged_data!C71-1, "")</f>
        <v>1.2735346731006958E-2</v>
      </c>
      <c r="D72" s="4">
        <f>IFERROR(Merged_data[[#This Row],[AAPL_Close]]/Merged_data!B71-1,"")</f>
        <v>-2.6236782666053782E-2</v>
      </c>
      <c r="E72" s="18">
        <f t="shared" si="5"/>
        <v>8.4662280399702017E-3</v>
      </c>
      <c r="F72" s="19">
        <f t="shared" si="6"/>
        <v>8466.2280399702013</v>
      </c>
      <c r="G72" t="b">
        <f t="shared" si="7"/>
        <v>0</v>
      </c>
      <c r="H72" t="b">
        <f t="shared" si="8"/>
        <v>0</v>
      </c>
      <c r="I72" t="b">
        <f t="shared" ca="1" si="9"/>
        <v>0</v>
      </c>
    </row>
    <row r="73" spans="1:9" x14ac:dyDescent="0.25">
      <c r="A73" s="1">
        <v>45660</v>
      </c>
      <c r="B73" s="4">
        <f>IFERROR(Merged_data[[#This Row],[BTCUSD_Close]]/Merged_data!D72-1,"")</f>
        <v>1.5393609735892655E-2</v>
      </c>
      <c r="C73" s="4">
        <f>IFERROR(Merged_data[[#This Row],[XAUUSD_Close]]/Merged_data!C72-1, "")</f>
        <v>-7.4303708413436809E-3</v>
      </c>
      <c r="D73" s="4">
        <f>IFERROR(Merged_data[[#This Row],[AAPL_Close]]/Merged_data!B72-1,"")</f>
        <v>-2.0075375027711617E-3</v>
      </c>
      <c r="E73" s="18">
        <f t="shared" si="5"/>
        <v>1.0436733333989753E-3</v>
      </c>
      <c r="F73" s="19">
        <f t="shared" si="6"/>
        <v>1043.6733333989753</v>
      </c>
      <c r="G73" t="b">
        <f t="shared" si="7"/>
        <v>0</v>
      </c>
      <c r="H73" t="b">
        <f t="shared" si="8"/>
        <v>0</v>
      </c>
      <c r="I73" t="b">
        <f t="shared" ca="1" si="9"/>
        <v>0</v>
      </c>
    </row>
    <row r="74" spans="1:9" x14ac:dyDescent="0.25">
      <c r="A74" s="1">
        <v>45663</v>
      </c>
      <c r="B74" s="4">
        <f>IFERROR(Merged_data[[#This Row],[BTCUSD_Close]]/Merged_data!D73-1,"")</f>
        <v>3.8023177271950592E-2</v>
      </c>
      <c r="C74" s="4">
        <f>IFERROR(Merged_data[[#This Row],[XAUUSD_Close]]/Merged_data!C73-1, "")</f>
        <v>-8.244069955198885E-4</v>
      </c>
      <c r="D74" s="4">
        <f>IFERROR(Merged_data[[#This Row],[AAPL_Close]]/Merged_data!B73-1,"")</f>
        <v>6.73816193802379E-3</v>
      </c>
      <c r="E74" s="18">
        <f t="shared" si="5"/>
        <v>1.3098638964784358E-2</v>
      </c>
      <c r="F74" s="19">
        <f t="shared" si="6"/>
        <v>13098.638964784357</v>
      </c>
      <c r="G74" t="b">
        <f t="shared" si="7"/>
        <v>0</v>
      </c>
      <c r="H74" t="b">
        <f t="shared" si="8"/>
        <v>0</v>
      </c>
      <c r="I74" t="b">
        <f t="shared" ca="1" si="9"/>
        <v>0</v>
      </c>
    </row>
    <row r="75" spans="1:9" x14ac:dyDescent="0.25">
      <c r="A75" s="1">
        <v>45664</v>
      </c>
      <c r="B75" s="4">
        <f>IFERROR(Merged_data[[#This Row],[BTCUSD_Close]]/Merged_data!D74-1,"")</f>
        <v>-4.813947334894797E-2</v>
      </c>
      <c r="C75" s="4">
        <f>IFERROR(Merged_data[[#This Row],[XAUUSD_Close]]/Merged_data!C74-1, "")</f>
        <v>4.7987830437941081E-3</v>
      </c>
      <c r="D75" s="4">
        <f>IFERROR(Merged_data[[#This Row],[AAPL_Close]]/Merged_data!B74-1,"")</f>
        <v>-1.1388013778393491E-2</v>
      </c>
      <c r="E75" s="18">
        <f t="shared" si="5"/>
        <v>-1.5938732920684793E-2</v>
      </c>
      <c r="F75" s="19">
        <f t="shared" si="6"/>
        <v>15938.732920684793</v>
      </c>
      <c r="G75" t="b">
        <f t="shared" si="7"/>
        <v>0</v>
      </c>
      <c r="H75" t="b">
        <f t="shared" si="8"/>
        <v>0</v>
      </c>
      <c r="I75" t="b">
        <f t="shared" ca="1" si="9"/>
        <v>0</v>
      </c>
    </row>
    <row r="76" spans="1:9" x14ac:dyDescent="0.25">
      <c r="A76" s="1">
        <v>45665</v>
      </c>
      <c r="B76" s="4">
        <f>IFERROR(Merged_data[[#This Row],[BTCUSD_Close]]/Merged_data!D75-1,"")</f>
        <v>-1.9223958290434884E-2</v>
      </c>
      <c r="C76" s="4">
        <f>IFERROR(Merged_data[[#This Row],[XAUUSD_Close]]/Merged_data!C75-1, "")</f>
        <v>5.0458048842181302E-3</v>
      </c>
      <c r="D76" s="4">
        <f>IFERROR(Merged_data[[#This Row],[AAPL_Close]]/Merged_data!B75-1,"")</f>
        <v>2.0211288562643759E-3</v>
      </c>
      <c r="E76" s="18">
        <f t="shared" si="5"/>
        <v>-3.1425268765639005E-3</v>
      </c>
      <c r="F76" s="19">
        <f t="shared" si="6"/>
        <v>3142.5268765639007</v>
      </c>
      <c r="G76" t="b">
        <f t="shared" si="7"/>
        <v>0</v>
      </c>
      <c r="H76" t="b">
        <f t="shared" si="8"/>
        <v>0</v>
      </c>
      <c r="I76" t="b">
        <f t="shared" ca="1" si="9"/>
        <v>0</v>
      </c>
    </row>
    <row r="77" spans="1:9" x14ac:dyDescent="0.25">
      <c r="A77" s="1">
        <v>45667</v>
      </c>
      <c r="B77" s="4">
        <f>IFERROR(Merged_data[[#This Row],[BTCUSD_Close]]/Merged_data!D76-1,"")</f>
        <v>-6.7739781821846146E-3</v>
      </c>
      <c r="C77" s="4">
        <f>IFERROR(Merged_data[[#This Row],[XAUUSD_Close]]/Merged_data!C76-1, "")</f>
        <v>1.0713346606062935E-2</v>
      </c>
      <c r="D77" s="4">
        <f>IFERROR(Merged_data[[#This Row],[AAPL_Close]]/Merged_data!B76-1,"")</f>
        <v>-2.4101504333155943E-2</v>
      </c>
      <c r="E77" s="18">
        <f t="shared" si="5"/>
        <v>-4.9773061121769924E-3</v>
      </c>
      <c r="F77" s="19">
        <f t="shared" si="6"/>
        <v>4977.3061121769924</v>
      </c>
      <c r="G77" t="b">
        <f t="shared" si="7"/>
        <v>0</v>
      </c>
      <c r="H77" t="b">
        <f t="shared" si="8"/>
        <v>0</v>
      </c>
      <c r="I77" t="b">
        <f t="shared" ca="1" si="9"/>
        <v>0</v>
      </c>
    </row>
    <row r="78" spans="1:9" x14ac:dyDescent="0.25">
      <c r="A78" s="1">
        <v>45670</v>
      </c>
      <c r="B78" s="4">
        <f>IFERROR(Merged_data[[#This Row],[BTCUSD_Close]]/Merged_data!D77-1,"")</f>
        <v>-2.6993234780899877E-3</v>
      </c>
      <c r="C78" s="4">
        <f>IFERROR(Merged_data[[#This Row],[XAUUSD_Close]]/Merged_data!C77-1, "")</f>
        <v>-1.0248567244724227E-2</v>
      </c>
      <c r="D78" s="4">
        <f>IFERROR(Merged_data[[#This Row],[AAPL_Close]]/Merged_data!B77-1,"")</f>
        <v>-1.0342787100046547E-2</v>
      </c>
      <c r="E78" s="18">
        <f t="shared" si="5"/>
        <v>-8.0120600713306511E-3</v>
      </c>
      <c r="F78" s="19">
        <f t="shared" si="6"/>
        <v>8012.0600713306512</v>
      </c>
      <c r="G78" t="b">
        <f t="shared" si="7"/>
        <v>0</v>
      </c>
      <c r="H78" t="b">
        <f t="shared" si="8"/>
        <v>0</v>
      </c>
      <c r="I78" t="b">
        <f t="shared" ca="1" si="9"/>
        <v>0</v>
      </c>
    </row>
    <row r="79" spans="1:9" x14ac:dyDescent="0.25">
      <c r="A79" s="1">
        <v>45671</v>
      </c>
      <c r="B79" s="4">
        <f>IFERROR(Merged_data[[#This Row],[BTCUSD_Close]]/Merged_data!D78-1,"")</f>
        <v>2.4665936844604053E-2</v>
      </c>
      <c r="C79" s="4">
        <f>IFERROR(Merged_data[[#This Row],[XAUUSD_Close]]/Merged_data!C78-1, "")</f>
        <v>5.3754254997568918E-3</v>
      </c>
      <c r="D79" s="4">
        <f>IFERROR(Merged_data[[#This Row],[AAPL_Close]]/Merged_data!B78-1,"")</f>
        <v>-4.7791307021777252E-3</v>
      </c>
      <c r="E79" s="18">
        <f t="shared" si="5"/>
        <v>8.1162120426306553E-3</v>
      </c>
      <c r="F79" s="19">
        <f t="shared" si="6"/>
        <v>8116.2120426306556</v>
      </c>
      <c r="G79" t="b">
        <f t="shared" si="7"/>
        <v>0</v>
      </c>
      <c r="H79" t="b">
        <f t="shared" si="8"/>
        <v>0</v>
      </c>
      <c r="I79" t="b">
        <f t="shared" ca="1" si="9"/>
        <v>0</v>
      </c>
    </row>
    <row r="80" spans="1:9" x14ac:dyDescent="0.25">
      <c r="A80" s="1">
        <v>45672</v>
      </c>
      <c r="B80" s="4">
        <f>IFERROR(Merged_data[[#This Row],[BTCUSD_Close]]/Merged_data!D79-1,"")</f>
        <v>3.1238493966184278E-2</v>
      </c>
      <c r="C80" s="4">
        <f>IFERROR(Merged_data[[#This Row],[XAUUSD_Close]]/Merged_data!C79-1, "")</f>
        <v>7.1581707353511881E-3</v>
      </c>
      <c r="D80" s="4">
        <f>IFERROR(Merged_data[[#This Row],[AAPL_Close]]/Merged_data!B79-1,"")</f>
        <v>1.9676084866794952E-2</v>
      </c>
      <c r="E80" s="18">
        <f t="shared" si="5"/>
        <v>1.8137641944034243E-2</v>
      </c>
      <c r="F80" s="19">
        <f t="shared" si="6"/>
        <v>18137.641944034243</v>
      </c>
      <c r="G80" t="b">
        <f t="shared" si="7"/>
        <v>0</v>
      </c>
      <c r="H80" t="b">
        <f t="shared" si="8"/>
        <v>0</v>
      </c>
      <c r="I80" t="b">
        <f t="shared" ca="1" si="9"/>
        <v>0</v>
      </c>
    </row>
    <row r="81" spans="1:9" x14ac:dyDescent="0.25">
      <c r="A81" s="1">
        <v>45673</v>
      </c>
      <c r="B81" s="4">
        <f>IFERROR(Merged_data[[#This Row],[BTCUSD_Close]]/Merged_data!D80-1,"")</f>
        <v>1.1182563625276032E-3</v>
      </c>
      <c r="C81" s="4">
        <f>IFERROR(Merged_data[[#This Row],[XAUUSD_Close]]/Merged_data!C80-1, "")</f>
        <v>6.7345935973150972E-3</v>
      </c>
      <c r="D81" s="4">
        <f>IFERROR(Merged_data[[#This Row],[AAPL_Close]]/Merged_data!B80-1,"")</f>
        <v>-4.04025100059342E-2</v>
      </c>
      <c r="E81" s="18">
        <f t="shared" si="5"/>
        <v>-9.0914386540959409E-3</v>
      </c>
      <c r="F81" s="19">
        <f t="shared" si="6"/>
        <v>9091.4386540959404</v>
      </c>
      <c r="G81" t="b">
        <f t="shared" si="7"/>
        <v>0</v>
      </c>
      <c r="H81" t="b">
        <f t="shared" si="8"/>
        <v>0</v>
      </c>
      <c r="I81" t="b">
        <f t="shared" ca="1" si="9"/>
        <v>0</v>
      </c>
    </row>
    <row r="82" spans="1:9" x14ac:dyDescent="0.25">
      <c r="A82" s="1">
        <v>45674</v>
      </c>
      <c r="B82" s="4">
        <f>IFERROR(Merged_data[[#This Row],[BTCUSD_Close]]/Merged_data!D81-1,"")</f>
        <v>4.936571018119551E-2</v>
      </c>
      <c r="C82" s="4">
        <f>IFERROR(Merged_data[[#This Row],[XAUUSD_Close]]/Merged_data!C81-1, "")</f>
        <v>-5.0908300594728617E-3</v>
      </c>
      <c r="D82" s="4">
        <f>IFERROR(Merged_data[[#This Row],[AAPL_Close]]/Merged_data!B81-1,"")</f>
        <v>7.5347902933657895E-3</v>
      </c>
      <c r="E82" s="18">
        <f t="shared" si="5"/>
        <v>1.5033818118579245E-2</v>
      </c>
      <c r="F82" s="19">
        <f t="shared" si="6"/>
        <v>15033.818118579244</v>
      </c>
      <c r="G82" t="b">
        <f t="shared" si="7"/>
        <v>0</v>
      </c>
      <c r="H82" t="b">
        <f t="shared" si="8"/>
        <v>0</v>
      </c>
      <c r="I82" t="b">
        <f t="shared" ca="1" si="9"/>
        <v>0</v>
      </c>
    </row>
    <row r="83" spans="1:9" x14ac:dyDescent="0.25">
      <c r="A83" s="1">
        <v>45678</v>
      </c>
      <c r="B83" s="4">
        <f>IFERROR(Merged_data[[#This Row],[BTCUSD_Close]]/Merged_data!D82-1,"")</f>
        <v>1.2076602894566024E-2</v>
      </c>
      <c r="C83" s="4">
        <f>IFERROR(Merged_data[[#This Row],[XAUUSD_Close]]/Merged_data!C82-1, "")</f>
        <v>1.627071327148899E-2</v>
      </c>
      <c r="D83" s="4">
        <f>IFERROR(Merged_data[[#This Row],[AAPL_Close]]/Merged_data!B82-1,"")</f>
        <v>-3.191614394476916E-2</v>
      </c>
      <c r="E83" s="18">
        <f t="shared" si="5"/>
        <v>5.5642299353465645E-4</v>
      </c>
      <c r="F83" s="19">
        <f t="shared" si="6"/>
        <v>556.42299353465648</v>
      </c>
      <c r="G83" t="b">
        <f t="shared" si="7"/>
        <v>0</v>
      </c>
      <c r="H83" t="b">
        <f t="shared" si="8"/>
        <v>0</v>
      </c>
      <c r="I83" t="b">
        <f t="shared" ca="1" si="9"/>
        <v>0</v>
      </c>
    </row>
    <row r="84" spans="1:9" x14ac:dyDescent="0.25">
      <c r="A84" s="1">
        <v>45679</v>
      </c>
      <c r="B84" s="4">
        <f>IFERROR(Merged_data[[#This Row],[BTCUSD_Close]]/Merged_data!D83-1,"")</f>
        <v>-2.0846499957552389E-2</v>
      </c>
      <c r="C84" s="4">
        <f>IFERROR(Merged_data[[#This Row],[XAUUSD_Close]]/Merged_data!C83-1, "")</f>
        <v>4.1879037164684885E-3</v>
      </c>
      <c r="D84" s="4">
        <f>IFERROR(Merged_data[[#This Row],[AAPL_Close]]/Merged_data!B83-1,"")</f>
        <v>5.3463432181477533E-3</v>
      </c>
      <c r="E84" s="18">
        <f t="shared" si="5"/>
        <v>-2.9748855352339943E-3</v>
      </c>
      <c r="F84" s="19">
        <f t="shared" si="6"/>
        <v>2974.8855352339942</v>
      </c>
      <c r="G84" t="b">
        <f t="shared" si="7"/>
        <v>0</v>
      </c>
      <c r="H84" t="b">
        <f t="shared" si="8"/>
        <v>0</v>
      </c>
      <c r="I84" t="b">
        <f t="shared" ca="1" si="9"/>
        <v>0</v>
      </c>
    </row>
    <row r="85" spans="1:9" x14ac:dyDescent="0.25">
      <c r="A85" s="1">
        <v>45680</v>
      </c>
      <c r="B85" s="4">
        <f>IFERROR(Merged_data[[#This Row],[BTCUSD_Close]]/Merged_data!D84-1,"")</f>
        <v>1.8592911572883342E-3</v>
      </c>
      <c r="C85" s="4">
        <f>IFERROR(Merged_data[[#This Row],[XAUUSD_Close]]/Merged_data!C84-1, "")</f>
        <v>-5.1518246347903585E-4</v>
      </c>
      <c r="D85" s="4">
        <f>IFERROR(Merged_data[[#This Row],[AAPL_Close]]/Merged_data!B84-1,"")</f>
        <v>-7.6034063260344009E-4</v>
      </c>
      <c r="E85" s="18">
        <f t="shared" si="5"/>
        <v>1.2361217201385389E-4</v>
      </c>
      <c r="F85" s="19">
        <f t="shared" si="6"/>
        <v>123.61217201385389</v>
      </c>
      <c r="G85" t="b">
        <f t="shared" si="7"/>
        <v>0</v>
      </c>
      <c r="H85" t="b">
        <f t="shared" si="8"/>
        <v>0</v>
      </c>
      <c r="I85" t="b">
        <f t="shared" ca="1" si="9"/>
        <v>0</v>
      </c>
    </row>
    <row r="86" spans="1:9" x14ac:dyDescent="0.25">
      <c r="A86" s="1">
        <v>45681</v>
      </c>
      <c r="B86" s="4">
        <f>IFERROR(Merged_data[[#This Row],[BTCUSD_Close]]/Merged_data!D85-1,"")</f>
        <v>9.8465325589445207E-3</v>
      </c>
      <c r="C86" s="4">
        <f>IFERROR(Merged_data[[#This Row],[XAUUSD_Close]]/Merged_data!C85-1, "")</f>
        <v>5.8877230809997183E-3</v>
      </c>
      <c r="D86" s="4">
        <f>IFERROR(Merged_data[[#This Row],[AAPL_Close]]/Merged_data!B85-1,"")</f>
        <v>-3.9343998137985059E-3</v>
      </c>
      <c r="E86" s="18">
        <f t="shared" si="5"/>
        <v>4.1287290559436918E-3</v>
      </c>
      <c r="F86" s="19">
        <f t="shared" si="6"/>
        <v>4128.7290559436915</v>
      </c>
      <c r="G86" t="b">
        <f t="shared" si="7"/>
        <v>0</v>
      </c>
      <c r="H86" t="b">
        <f t="shared" si="8"/>
        <v>0</v>
      </c>
      <c r="I86" t="b">
        <f t="shared" ca="1" si="9"/>
        <v>0</v>
      </c>
    </row>
    <row r="87" spans="1:9" x14ac:dyDescent="0.25">
      <c r="A87" s="1">
        <v>45684</v>
      </c>
      <c r="B87" s="4">
        <f>IFERROR(Merged_data[[#This Row],[BTCUSD_Close]]/Merged_data!D86-1,"")</f>
        <v>-3.249857170062842E-2</v>
      </c>
      <c r="C87" s="4">
        <f>IFERROR(Merged_data[[#This Row],[XAUUSD_Close]]/Merged_data!C86-1, "")</f>
        <v>-1.0889157935191962E-2</v>
      </c>
      <c r="D87" s="4">
        <f>IFERROR(Merged_data[[#This Row],[AAPL_Close]]/Merged_data!B86-1,"")</f>
        <v>3.1783764351674959E-2</v>
      </c>
      <c r="E87" s="18">
        <f t="shared" si="5"/>
        <v>-4.5701053787628228E-3</v>
      </c>
      <c r="F87" s="19">
        <f t="shared" si="6"/>
        <v>4570.1053787628225</v>
      </c>
      <c r="G87" t="b">
        <f t="shared" si="7"/>
        <v>0</v>
      </c>
      <c r="H87" t="b">
        <f t="shared" si="8"/>
        <v>0</v>
      </c>
      <c r="I87" t="b">
        <f t="shared" ca="1" si="9"/>
        <v>0</v>
      </c>
    </row>
    <row r="88" spans="1:9" x14ac:dyDescent="0.25">
      <c r="A88" s="1">
        <v>45685</v>
      </c>
      <c r="B88" s="4">
        <f>IFERROR(Merged_data[[#This Row],[BTCUSD_Close]]/Merged_data!D87-1,"")</f>
        <v>-4.0154713750036874E-3</v>
      </c>
      <c r="C88" s="4">
        <f>IFERROR(Merged_data[[#This Row],[XAUUSD_Close]]/Merged_data!C87-1, "")</f>
        <v>8.376718850900966E-3</v>
      </c>
      <c r="D88" s="4">
        <f>IFERROR(Merged_data[[#This Row],[AAPL_Close]]/Merged_data!B87-1,"")</f>
        <v>3.6540538657189536E-2</v>
      </c>
      <c r="E88" s="18">
        <f t="shared" si="5"/>
        <v>1.3108207725016141E-2</v>
      </c>
      <c r="F88" s="19">
        <f t="shared" si="6"/>
        <v>13108.207725016142</v>
      </c>
      <c r="G88" t="b">
        <f t="shared" si="7"/>
        <v>0</v>
      </c>
      <c r="H88" t="b">
        <f t="shared" si="8"/>
        <v>0</v>
      </c>
      <c r="I88" t="b">
        <f t="shared" ca="1" si="9"/>
        <v>0</v>
      </c>
    </row>
    <row r="89" spans="1:9" x14ac:dyDescent="0.25">
      <c r="A89" s="1">
        <v>45686</v>
      </c>
      <c r="B89" s="4">
        <f>IFERROR(Merged_data[[#This Row],[BTCUSD_Close]]/Merged_data!D88-1,"")</f>
        <v>2.2618800581033494E-2</v>
      </c>
      <c r="C89" s="4">
        <f>IFERROR(Merged_data[[#This Row],[XAUUSD_Close]]/Merged_data!C88-1, "")</f>
        <v>-1.5449240020406485E-3</v>
      </c>
      <c r="D89" s="4">
        <f>IFERROR(Merged_data[[#This Row],[AAPL_Close]]/Merged_data!B88-1,"")</f>
        <v>4.617685862906562E-3</v>
      </c>
      <c r="E89" s="18">
        <f t="shared" si="5"/>
        <v>7.5529763323657576E-3</v>
      </c>
      <c r="F89" s="19">
        <f t="shared" si="6"/>
        <v>7552.976332365758</v>
      </c>
      <c r="G89" t="b">
        <f t="shared" si="7"/>
        <v>0</v>
      </c>
      <c r="H89" t="b">
        <f t="shared" si="8"/>
        <v>0</v>
      </c>
      <c r="I89" t="b">
        <f t="shared" ca="1" si="9"/>
        <v>0</v>
      </c>
    </row>
    <row r="90" spans="1:9" x14ac:dyDescent="0.25">
      <c r="A90" s="1">
        <v>45687</v>
      </c>
      <c r="B90" s="4">
        <f>IFERROR(Merged_data[[#This Row],[BTCUSD_Close]]/Merged_data!D89-1,"")</f>
        <v>1.5760281385281294E-2</v>
      </c>
      <c r="C90" s="4">
        <f>IFERROR(Merged_data[[#This Row],[XAUUSD_Close]]/Merged_data!C89-1, "")</f>
        <v>1.2528898906371211E-2</v>
      </c>
      <c r="D90" s="4">
        <f>IFERROR(Merged_data[[#This Row],[AAPL_Close]]/Merged_data!B89-1,"")</f>
        <v>-7.3944884293821733E-3</v>
      </c>
      <c r="E90" s="18">
        <f t="shared" si="5"/>
        <v>7.5212974493182212E-3</v>
      </c>
      <c r="F90" s="19">
        <f t="shared" si="6"/>
        <v>7521.297449318221</v>
      </c>
      <c r="G90" t="b">
        <f t="shared" si="7"/>
        <v>0</v>
      </c>
      <c r="H90" t="b">
        <f t="shared" si="8"/>
        <v>0</v>
      </c>
      <c r="I90" t="b">
        <f t="shared" ca="1" si="9"/>
        <v>0</v>
      </c>
    </row>
    <row r="91" spans="1:9" x14ac:dyDescent="0.25">
      <c r="A91" s="1">
        <v>45688</v>
      </c>
      <c r="B91" s="4">
        <f>IFERROR(Merged_data[[#This Row],[BTCUSD_Close]]/Merged_data!D90-1,"")</f>
        <v>-3.3504884939925206E-2</v>
      </c>
      <c r="C91" s="4">
        <f>IFERROR(Merged_data[[#This Row],[XAUUSD_Close]]/Merged_data!C90-1, "")</f>
        <v>2.5356140140542216E-3</v>
      </c>
      <c r="D91" s="4">
        <f>IFERROR(Merged_data[[#This Row],[AAPL_Close]]/Merged_data!B90-1,"")</f>
        <v>-6.6911334055256289E-3</v>
      </c>
      <c r="E91" s="18">
        <f t="shared" si="5"/>
        <v>-1.1044559898013562E-2</v>
      </c>
      <c r="F91" s="19">
        <f t="shared" si="6"/>
        <v>11044.559898013562</v>
      </c>
      <c r="G91" t="b">
        <f t="shared" si="7"/>
        <v>0</v>
      </c>
      <c r="H91" t="b">
        <f t="shared" si="8"/>
        <v>0</v>
      </c>
      <c r="I91" t="b">
        <f t="shared" ca="1" si="9"/>
        <v>0</v>
      </c>
    </row>
    <row r="92" spans="1:9" x14ac:dyDescent="0.25">
      <c r="A92" s="1">
        <v>45691</v>
      </c>
      <c r="B92" s="4">
        <f>IFERROR(Merged_data[[#This Row],[BTCUSD_Close]]/Merged_data!D91-1,"")</f>
        <v>1.1614516176658984E-3</v>
      </c>
      <c r="C92" s="4">
        <f>IFERROR(Merged_data[[#This Row],[XAUUSD_Close]]/Merged_data!C91-1, "")</f>
        <v>4.8977610235321212E-3</v>
      </c>
      <c r="D92" s="4">
        <f>IFERROR(Merged_data[[#This Row],[AAPL_Close]]/Merged_data!B91-1,"")</f>
        <v>-3.3854950984343102E-2</v>
      </c>
      <c r="E92" s="18">
        <f t="shared" si="5"/>
        <v>-7.8489454005903122E-3</v>
      </c>
      <c r="F92" s="19">
        <f t="shared" si="6"/>
        <v>7848.9454005903126</v>
      </c>
      <c r="G92" t="b">
        <f t="shared" si="7"/>
        <v>0</v>
      </c>
      <c r="H92" t="b">
        <f t="shared" si="8"/>
        <v>0</v>
      </c>
      <c r="I92" t="b">
        <f t="shared" ca="1" si="9"/>
        <v>0</v>
      </c>
    </row>
    <row r="93" spans="1:9" x14ac:dyDescent="0.25">
      <c r="A93" s="1">
        <v>45692</v>
      </c>
      <c r="B93" s="4">
        <f>IFERROR(Merged_data[[#This Row],[BTCUSD_Close]]/Merged_data!D92-1,"")</f>
        <v>-3.9585115273066851E-2</v>
      </c>
      <c r="C93" s="4">
        <f>IFERROR(Merged_data[[#This Row],[XAUUSD_Close]]/Merged_data!C92-1, "")</f>
        <v>9.7975133214920351E-3</v>
      </c>
      <c r="D93" s="4">
        <f>IFERROR(Merged_data[[#This Row],[AAPL_Close]]/Merged_data!B92-1,"")</f>
        <v>2.1004566210045761E-2</v>
      </c>
      <c r="E93" s="18">
        <f t="shared" si="5"/>
        <v>-1.6551593903095128E-3</v>
      </c>
      <c r="F93" s="19">
        <f t="shared" si="6"/>
        <v>1655.1593903095129</v>
      </c>
      <c r="G93" t="b">
        <f t="shared" si="7"/>
        <v>0</v>
      </c>
      <c r="H93" t="b">
        <f t="shared" si="8"/>
        <v>0</v>
      </c>
      <c r="I93" t="b">
        <f t="shared" ca="1" si="9"/>
        <v>0</v>
      </c>
    </row>
    <row r="94" spans="1:9" x14ac:dyDescent="0.25">
      <c r="A94" s="1">
        <v>45693</v>
      </c>
      <c r="B94" s="4">
        <f>IFERROR(Merged_data[[#This Row],[BTCUSD_Close]]/Merged_data!D93-1,"")</f>
        <v>-1.2139594589337999E-2</v>
      </c>
      <c r="C94" s="4">
        <f>IFERROR(Merged_data[[#This Row],[XAUUSD_Close]]/Merged_data!C93-1, "")</f>
        <v>8.4746955230812215E-3</v>
      </c>
      <c r="D94" s="4">
        <f>IFERROR(Merged_data[[#This Row],[AAPL_Close]]/Merged_data!B93-1,"")</f>
        <v>-1.414786018990033E-3</v>
      </c>
      <c r="E94" s="18">
        <f t="shared" si="5"/>
        <v>-6.7643597326592052E-4</v>
      </c>
      <c r="F94" s="19">
        <f t="shared" si="6"/>
        <v>676.43597326592055</v>
      </c>
      <c r="G94" t="b">
        <f t="shared" si="7"/>
        <v>0</v>
      </c>
      <c r="H94" t="b">
        <f t="shared" si="8"/>
        <v>0</v>
      </c>
      <c r="I94" t="b">
        <f t="shared" ca="1" si="9"/>
        <v>0</v>
      </c>
    </row>
    <row r="95" spans="1:9" x14ac:dyDescent="0.25">
      <c r="A95" s="1">
        <v>45694</v>
      </c>
      <c r="B95" s="4">
        <f>IFERROR(Merged_data[[#This Row],[BTCUSD_Close]]/Merged_data!D94-1,"")</f>
        <v>4.5853639328226059E-3</v>
      </c>
      <c r="C95" s="4">
        <f>IFERROR(Merged_data[[#This Row],[XAUUSD_Close]]/Merged_data!C94-1, "")</f>
        <v>-3.7098794071170893E-3</v>
      </c>
      <c r="D95" s="4">
        <f>IFERROR(Merged_data[[#This Row],[AAPL_Close]]/Merged_data!B94-1,"")</f>
        <v>3.2254591649978348E-3</v>
      </c>
      <c r="E95" s="18">
        <f t="shared" si="5"/>
        <v>8.5929516649929617E-4</v>
      </c>
      <c r="F95" s="19">
        <f t="shared" si="6"/>
        <v>859.29516649929622</v>
      </c>
      <c r="G95" t="b">
        <f t="shared" si="7"/>
        <v>0</v>
      </c>
      <c r="H95" t="b">
        <f t="shared" si="8"/>
        <v>0</v>
      </c>
      <c r="I95" t="b">
        <f t="shared" ca="1" si="9"/>
        <v>0</v>
      </c>
    </row>
    <row r="96" spans="1:9" x14ac:dyDescent="0.25">
      <c r="A96" s="1">
        <v>45695</v>
      </c>
      <c r="B96" s="4">
        <f>IFERROR(Merged_data[[#This Row],[BTCUSD_Close]]/Merged_data!D95-1,"")</f>
        <v>-1.0580204074054134E-2</v>
      </c>
      <c r="C96" s="4">
        <f>IFERROR(Merged_data[[#This Row],[XAUUSD_Close]]/Merged_data!C95-1, "")</f>
        <v>1.6176272349603948E-3</v>
      </c>
      <c r="D96" s="4">
        <f>IFERROR(Merged_data[[#This Row],[AAPL_Close]]/Merged_data!B95-1,"")</f>
        <v>-2.3969368657818402E-2</v>
      </c>
      <c r="E96" s="18">
        <f t="shared" si="5"/>
        <v>-9.7178209255776027E-3</v>
      </c>
      <c r="F96" s="19">
        <f t="shared" si="6"/>
        <v>9717.8209255776019</v>
      </c>
      <c r="G96" t="b">
        <f t="shared" si="7"/>
        <v>0</v>
      </c>
      <c r="H96" t="b">
        <f t="shared" si="8"/>
        <v>0</v>
      </c>
      <c r="I96" t="b">
        <f t="shared" ca="1" si="9"/>
        <v>0</v>
      </c>
    </row>
    <row r="97" spans="1:9" x14ac:dyDescent="0.25">
      <c r="A97" s="1">
        <v>45698</v>
      </c>
      <c r="B97" s="4">
        <f>IFERROR(Merged_data[[#This Row],[BTCUSD_Close]]/Merged_data!D96-1,"")</f>
        <v>1.5725686643487391E-2</v>
      </c>
      <c r="C97" s="4">
        <f>IFERROR(Merged_data[[#This Row],[XAUUSD_Close]]/Merged_data!C96-1, "")</f>
        <v>1.6566136077227123E-2</v>
      </c>
      <c r="D97" s="4">
        <f>IFERROR(Merged_data[[#This Row],[AAPL_Close]]/Merged_data!B96-1,"")</f>
        <v>1.1874395285424999E-3</v>
      </c>
      <c r="E97" s="18">
        <f t="shared" si="5"/>
        <v>1.1700392282499817E-2</v>
      </c>
      <c r="F97" s="19">
        <f t="shared" si="6"/>
        <v>11700.392282499817</v>
      </c>
      <c r="G97" t="b">
        <f t="shared" si="7"/>
        <v>0</v>
      </c>
      <c r="H97" t="b">
        <f t="shared" si="8"/>
        <v>0</v>
      </c>
      <c r="I97" t="b">
        <f t="shared" ca="1" si="9"/>
        <v>0</v>
      </c>
    </row>
    <row r="98" spans="1:9" x14ac:dyDescent="0.25">
      <c r="A98" s="1">
        <v>45699</v>
      </c>
      <c r="B98" s="4">
        <f>IFERROR(Merged_data[[#This Row],[BTCUSD_Close]]/Merged_data!D97-1,"")</f>
        <v>-1.9404092667500761E-2</v>
      </c>
      <c r="C98" s="4">
        <f>IFERROR(Merged_data[[#This Row],[XAUUSD_Close]]/Merged_data!C97-1, "")</f>
        <v>-3.5986375726648756E-3</v>
      </c>
      <c r="D98" s="4">
        <f>IFERROR(Merged_data[[#This Row],[AAPL_Close]]/Merged_data!B97-1,"")</f>
        <v>2.1831759279595797E-2</v>
      </c>
      <c r="E98" s="18">
        <f t="shared" si="5"/>
        <v>-7.1115504543743917E-4</v>
      </c>
      <c r="F98" s="19">
        <f t="shared" si="6"/>
        <v>711.15504543743918</v>
      </c>
      <c r="G98" t="b">
        <f t="shared" si="7"/>
        <v>0</v>
      </c>
      <c r="H98" t="b">
        <f t="shared" si="8"/>
        <v>0</v>
      </c>
      <c r="I98" t="b">
        <f t="shared" ca="1" si="9"/>
        <v>0</v>
      </c>
    </row>
    <row r="99" spans="1:9" x14ac:dyDescent="0.25">
      <c r="A99" s="1">
        <v>45700</v>
      </c>
      <c r="B99" s="4">
        <f>IFERROR(Merged_data[[#This Row],[BTCUSD_Close]]/Merged_data!D98-1,"")</f>
        <v>2.3867092887183583E-2</v>
      </c>
      <c r="C99" s="4">
        <f>IFERROR(Merged_data[[#This Row],[XAUUSD_Close]]/Merged_data!C98-1, "")</f>
        <v>2.184581616383241E-3</v>
      </c>
      <c r="D99" s="4">
        <f>IFERROR(Merged_data[[#This Row],[AAPL_Close]]/Merged_data!B98-1,"")</f>
        <v>1.8270140142722102E-2</v>
      </c>
      <c r="E99" s="18">
        <f t="shared" si="5"/>
        <v>1.3515002555525001E-2</v>
      </c>
      <c r="F99" s="19">
        <f t="shared" si="6"/>
        <v>13515.002555525001</v>
      </c>
      <c r="G99" t="b">
        <f t="shared" si="7"/>
        <v>0</v>
      </c>
      <c r="H99" t="b">
        <f t="shared" si="8"/>
        <v>0</v>
      </c>
      <c r="I99" t="b">
        <f t="shared" ca="1" si="9"/>
        <v>0</v>
      </c>
    </row>
    <row r="100" spans="1:9" x14ac:dyDescent="0.25">
      <c r="A100" s="1">
        <v>45701</v>
      </c>
      <c r="B100" s="4">
        <f>IFERROR(Merged_data[[#This Row],[BTCUSD_Close]]/Merged_data!D99-1,"")</f>
        <v>-1.4897114629678243E-2</v>
      </c>
      <c r="C100" s="4">
        <f>IFERROR(Merged_data[[#This Row],[XAUUSD_Close]]/Merged_data!C99-1, "")</f>
        <v>8.343922504485235E-3</v>
      </c>
      <c r="D100" s="4">
        <f>IFERROR(Merged_data[[#This Row],[AAPL_Close]]/Merged_data!B99-1,"")</f>
        <v>1.9673238485245159E-2</v>
      </c>
      <c r="E100" s="18">
        <f t="shared" si="5"/>
        <v>4.7704061584641702E-3</v>
      </c>
      <c r="F100" s="19">
        <f t="shared" si="6"/>
        <v>4770.4061584641704</v>
      </c>
      <c r="G100" t="b">
        <f t="shared" si="7"/>
        <v>0</v>
      </c>
      <c r="H100" t="b">
        <f t="shared" si="8"/>
        <v>0</v>
      </c>
      <c r="I100" t="b">
        <f t="shared" ca="1" si="9"/>
        <v>0</v>
      </c>
    </row>
    <row r="101" spans="1:9" x14ac:dyDescent="0.25">
      <c r="A101" s="1">
        <v>45702</v>
      </c>
      <c r="B101" s="4">
        <f>IFERROR(Merged_data[[#This Row],[BTCUSD_Close]]/Merged_data!D100-1,"")</f>
        <v>8.2295216707277685E-3</v>
      </c>
      <c r="C101" s="4">
        <f>IFERROR(Merged_data[[#This Row],[XAUUSD_Close]]/Merged_data!C100-1, "")</f>
        <v>-1.467825991926619E-2</v>
      </c>
      <c r="D101" s="4">
        <f>IFERROR(Merged_data[[#This Row],[AAPL_Close]]/Merged_data!B100-1,"")</f>
        <v>1.2710636359872352E-2</v>
      </c>
      <c r="E101" s="18">
        <f t="shared" si="5"/>
        <v>4.107434414735594E-4</v>
      </c>
      <c r="F101" s="19">
        <f t="shared" si="6"/>
        <v>410.74344147355941</v>
      </c>
      <c r="G101" t="b">
        <f t="shared" si="7"/>
        <v>0</v>
      </c>
      <c r="H101" t="b">
        <f t="shared" si="8"/>
        <v>0</v>
      </c>
      <c r="I101" t="b">
        <f t="shared" ca="1" si="9"/>
        <v>0</v>
      </c>
    </row>
    <row r="102" spans="1:9" x14ac:dyDescent="0.25">
      <c r="A102" s="1">
        <v>45706</v>
      </c>
      <c r="B102" s="4">
        <f>IFERROR(Merged_data[[#This Row],[BTCUSD_Close]]/Merged_data!D101-1,"")</f>
        <v>-1.9415686944563859E-2</v>
      </c>
      <c r="C102" s="4">
        <f>IFERROR(Merged_data[[#This Row],[XAUUSD_Close]]/Merged_data!C101-1, "")</f>
        <v>1.7375119577423881E-2</v>
      </c>
      <c r="D102" s="4">
        <f>IFERROR(Merged_data[[#This Row],[AAPL_Close]]/Merged_data!B101-1,"")</f>
        <v>-5.3147996729352442E-4</v>
      </c>
      <c r="E102" s="18">
        <f t="shared" si="5"/>
        <v>9.6589775741233767E-4</v>
      </c>
      <c r="F102" s="19">
        <f t="shared" si="6"/>
        <v>965.89775741233768</v>
      </c>
      <c r="G102" t="b">
        <f t="shared" si="7"/>
        <v>0</v>
      </c>
      <c r="H102" t="b">
        <f t="shared" si="8"/>
        <v>0</v>
      </c>
      <c r="I102" t="b">
        <f t="shared" ca="1" si="9"/>
        <v>0</v>
      </c>
    </row>
    <row r="103" spans="1:9" x14ac:dyDescent="0.25">
      <c r="A103" s="1">
        <v>45707</v>
      </c>
      <c r="B103" s="4">
        <f>IFERROR(Merged_data[[#This Row],[BTCUSD_Close]]/Merged_data!D102-1,"")</f>
        <v>1.3233319792457232E-2</v>
      </c>
      <c r="C103" s="4">
        <f>IFERROR(Merged_data[[#This Row],[XAUUSD_Close]]/Merged_data!C102-1, "")</f>
        <v>-8.0060232549417076E-4</v>
      </c>
      <c r="D103" s="4">
        <f>IFERROR(Merged_data[[#This Row],[AAPL_Close]]/Merged_data!B102-1,"")</f>
        <v>1.636192579866691E-3</v>
      </c>
      <c r="E103" s="18">
        <f t="shared" si="5"/>
        <v>4.1406127814995084E-3</v>
      </c>
      <c r="F103" s="19">
        <f t="shared" si="6"/>
        <v>4140.6127814995089</v>
      </c>
      <c r="G103" t="b">
        <f t="shared" si="7"/>
        <v>0</v>
      </c>
      <c r="H103" t="b">
        <f t="shared" si="8"/>
        <v>0</v>
      </c>
      <c r="I103" t="b">
        <f t="shared" ca="1" si="9"/>
        <v>0</v>
      </c>
    </row>
    <row r="104" spans="1:9" x14ac:dyDescent="0.25">
      <c r="A104" s="1">
        <v>45708</v>
      </c>
      <c r="B104" s="4">
        <f>IFERROR(Merged_data[[#This Row],[BTCUSD_Close]]/Merged_data!D103-1,"")</f>
        <v>1.6803449368990142E-2</v>
      </c>
      <c r="C104" s="4">
        <f>IFERROR(Merged_data[[#This Row],[XAUUSD_Close]]/Merged_data!C103-1, "")</f>
        <v>2.2963306443364306E-3</v>
      </c>
      <c r="D104" s="4">
        <f>IFERROR(Merged_data[[#This Row],[AAPL_Close]]/Merged_data!B103-1,"")</f>
        <v>3.9204475844325515E-3</v>
      </c>
      <c r="E104" s="18">
        <f t="shared" si="5"/>
        <v>7.13570134376138E-3</v>
      </c>
      <c r="F104" s="19">
        <f t="shared" si="6"/>
        <v>7135.7013437613796</v>
      </c>
      <c r="G104" t="b">
        <f t="shared" si="7"/>
        <v>0</v>
      </c>
      <c r="H104" t="b">
        <f t="shared" si="8"/>
        <v>0</v>
      </c>
      <c r="I104" t="b">
        <f t="shared" ca="1" si="9"/>
        <v>0</v>
      </c>
    </row>
    <row r="105" spans="1:9" x14ac:dyDescent="0.25">
      <c r="A105" s="1">
        <v>45709</v>
      </c>
      <c r="B105" s="4">
        <f>IFERROR(Merged_data[[#This Row],[BTCUSD_Close]]/Merged_data!D104-1,"")</f>
        <v>-3.062665435894929E-2</v>
      </c>
      <c r="C105" s="4">
        <f>IFERROR(Merged_data[[#This Row],[XAUUSD_Close]]/Merged_data!C104-1, "")</f>
        <v>-1.6175257468937776E-3</v>
      </c>
      <c r="D105" s="4">
        <f>IFERROR(Merged_data[[#This Row],[AAPL_Close]]/Merged_data!B104-1,"")</f>
        <v>-1.1389984948948495E-3</v>
      </c>
      <c r="E105" s="18">
        <f t="shared" si="5"/>
        <v>-1.0176706154910753E-2</v>
      </c>
      <c r="F105" s="19">
        <f t="shared" si="6"/>
        <v>10176.706154910753</v>
      </c>
      <c r="G105" t="b">
        <f t="shared" si="7"/>
        <v>0</v>
      </c>
      <c r="H105" t="b">
        <f t="shared" si="8"/>
        <v>0</v>
      </c>
      <c r="I105" t="b">
        <f t="shared" ca="1" si="9"/>
        <v>0</v>
      </c>
    </row>
    <row r="106" spans="1:9" x14ac:dyDescent="0.25">
      <c r="A106" s="1">
        <v>45712</v>
      </c>
      <c r="B106" s="4">
        <f>IFERROR(Merged_data[[#This Row],[BTCUSD_Close]]/Merged_data!D105-1,"")</f>
        <v>-2.8443261673382736E-2</v>
      </c>
      <c r="C106" s="4">
        <f>IFERROR(Merged_data[[#This Row],[XAUUSD_Close]]/Merged_data!C105-1, "")</f>
        <v>6.0785302495469651E-3</v>
      </c>
      <c r="D106" s="4">
        <f>IFERROR(Merged_data[[#This Row],[AAPL_Close]]/Merged_data!B105-1,"")</f>
        <v>6.605579311748988E-3</v>
      </c>
      <c r="E106" s="18">
        <f t="shared" si="5"/>
        <v>-4.1198926086713382E-3</v>
      </c>
      <c r="F106" s="19">
        <f t="shared" si="6"/>
        <v>4119.8926086713382</v>
      </c>
      <c r="G106" t="b">
        <f t="shared" si="7"/>
        <v>0</v>
      </c>
      <c r="H106" t="b">
        <f t="shared" si="8"/>
        <v>0</v>
      </c>
      <c r="I106" t="b">
        <f t="shared" ca="1" si="9"/>
        <v>0</v>
      </c>
    </row>
    <row r="107" spans="1:9" x14ac:dyDescent="0.25">
      <c r="A107" s="1">
        <v>45713</v>
      </c>
      <c r="B107" s="4">
        <f>IFERROR(Merged_data[[#This Row],[BTCUSD_Close]]/Merged_data!D106-1,"")</f>
        <v>-4.0224973387452789E-2</v>
      </c>
      <c r="C107" s="4">
        <f>IFERROR(Merged_data[[#This Row],[XAUUSD_Close]]/Merged_data!C106-1, "")</f>
        <v>-1.2789728931576039E-2</v>
      </c>
      <c r="D107" s="4">
        <f>IFERROR(Merged_data[[#This Row],[AAPL_Close]]/Merged_data!B106-1,"")</f>
        <v>-5.340410726134559E-4</v>
      </c>
      <c r="E107" s="18">
        <f t="shared" si="5"/>
        <v>-1.7343595910650288E-2</v>
      </c>
      <c r="F107" s="19">
        <f t="shared" si="6"/>
        <v>17343.595910650289</v>
      </c>
      <c r="G107" t="b">
        <f t="shared" si="7"/>
        <v>0</v>
      </c>
      <c r="H107" t="b">
        <f t="shared" si="8"/>
        <v>0</v>
      </c>
      <c r="I107" t="b">
        <f t="shared" ca="1" si="9"/>
        <v>0</v>
      </c>
    </row>
    <row r="108" spans="1:9" x14ac:dyDescent="0.25">
      <c r="A108" s="1">
        <v>45714</v>
      </c>
      <c r="B108" s="4">
        <f>IFERROR(Merged_data[[#This Row],[BTCUSD_Close]]/Merged_data!D107-1,"")</f>
        <v>-5.0717262196613433E-2</v>
      </c>
      <c r="C108" s="4">
        <f>IFERROR(Merged_data[[#This Row],[XAUUSD_Close]]/Merged_data!C107-1, "")</f>
        <v>4.7512945991345923E-4</v>
      </c>
      <c r="D108" s="4">
        <f>IFERROR(Merged_data[[#This Row],[AAPL_Close]]/Merged_data!B107-1,"")</f>
        <v>-2.7040155440414382E-2</v>
      </c>
      <c r="E108" s="18">
        <f t="shared" si="5"/>
        <v>-2.313717350714296E-2</v>
      </c>
      <c r="F108" s="19">
        <f t="shared" si="6"/>
        <v>23137.173507142961</v>
      </c>
      <c r="G108" t="b">
        <f t="shared" si="7"/>
        <v>0</v>
      </c>
      <c r="H108" t="b">
        <f t="shared" si="8"/>
        <v>0</v>
      </c>
      <c r="I108" t="b">
        <f t="shared" ca="1" si="9"/>
        <v>0</v>
      </c>
    </row>
    <row r="109" spans="1:9" x14ac:dyDescent="0.25">
      <c r="A109" s="1">
        <v>45715</v>
      </c>
      <c r="B109" s="4">
        <f>IFERROR(Merged_data[[#This Row],[BTCUSD_Close]]/Merged_data!D108-1,"")</f>
        <v>4.5690022643158912E-3</v>
      </c>
      <c r="C109" s="4">
        <f>IFERROR(Merged_data[[#This Row],[XAUUSD_Close]]/Merged_data!C108-1, "")</f>
        <v>-1.347903908269843E-2</v>
      </c>
      <c r="D109" s="4">
        <f>IFERROR(Merged_data[[#This Row],[AAPL_Close]]/Merged_data!B108-1,"")</f>
        <v>-1.273090364453322E-2</v>
      </c>
      <c r="E109" s="18">
        <f t="shared" si="5"/>
        <v>-7.840186047144572E-3</v>
      </c>
      <c r="F109" s="19">
        <f t="shared" si="6"/>
        <v>7840.1860471445716</v>
      </c>
      <c r="G109" t="b">
        <f t="shared" si="7"/>
        <v>0</v>
      </c>
      <c r="H109" t="b">
        <f t="shared" si="8"/>
        <v>0</v>
      </c>
      <c r="I109" t="b">
        <f t="shared" ca="1" si="9"/>
        <v>0</v>
      </c>
    </row>
    <row r="110" spans="1:9" x14ac:dyDescent="0.25">
      <c r="A110" s="1">
        <v>45716</v>
      </c>
      <c r="B110" s="4">
        <f>IFERROR(Merged_data[[#This Row],[BTCUSD_Close]]/Merged_data!D109-1,"")</f>
        <v>-5.6285422170214705E-3</v>
      </c>
      <c r="C110" s="4">
        <f>IFERROR(Merged_data[[#This Row],[XAUUSD_Close]]/Merged_data!C109-1, "")</f>
        <v>-7.6901152909035764E-3</v>
      </c>
      <c r="D110" s="4">
        <f>IFERROR(Merged_data[[#This Row],[AAPL_Close]]/Merged_data!B109-1,"")</f>
        <v>1.913190054782965E-2</v>
      </c>
      <c r="E110" s="18">
        <f t="shared" si="5"/>
        <v>9.7496138288102364E-4</v>
      </c>
      <c r="F110" s="19">
        <f t="shared" si="6"/>
        <v>974.96138288102361</v>
      </c>
      <c r="G110" t="b">
        <f t="shared" si="7"/>
        <v>0</v>
      </c>
      <c r="H110" t="b">
        <f t="shared" si="8"/>
        <v>0</v>
      </c>
      <c r="I110" t="b">
        <f t="shared" ca="1" si="9"/>
        <v>0</v>
      </c>
    </row>
    <row r="111" spans="1:9" x14ac:dyDescent="0.25">
      <c r="A111" s="1">
        <v>45719</v>
      </c>
      <c r="B111" s="4">
        <f>IFERROR(Merged_data[[#This Row],[BTCUSD_Close]]/Merged_data!D110-1,"")</f>
        <v>2.9080582871637617E-2</v>
      </c>
      <c r="C111" s="4">
        <f>IFERROR(Merged_data[[#This Row],[XAUUSD_Close]]/Merged_data!C110-1, "")</f>
        <v>1.3266455220678486E-2</v>
      </c>
      <c r="D111" s="4">
        <f>IFERROR(Merged_data[[#This Row],[AAPL_Close]]/Merged_data!B110-1,"")</f>
        <v>-1.5754217664571635E-2</v>
      </c>
      <c r="E111" s="18">
        <f t="shared" si="5"/>
        <v>9.3044916503911869E-3</v>
      </c>
      <c r="F111" s="19">
        <f t="shared" si="6"/>
        <v>9304.4916503911863</v>
      </c>
      <c r="G111" t="b">
        <f t="shared" si="7"/>
        <v>0</v>
      </c>
      <c r="H111" t="b">
        <f t="shared" si="8"/>
        <v>0</v>
      </c>
      <c r="I111" t="b">
        <f t="shared" ca="1" si="9"/>
        <v>0</v>
      </c>
    </row>
    <row r="112" spans="1:9" x14ac:dyDescent="0.25">
      <c r="A112" s="1">
        <v>45720</v>
      </c>
      <c r="B112" s="4">
        <f>IFERROR(Merged_data[[#This Row],[BTCUSD_Close]]/Merged_data!D111-1,"")</f>
        <v>1.0188877132837559E-2</v>
      </c>
      <c r="C112" s="4">
        <f>IFERROR(Merged_data[[#This Row],[XAUUSD_Close]]/Merged_data!C111-1, "")</f>
        <v>8.7008524553893185E-3</v>
      </c>
      <c r="D112" s="4">
        <f>IFERROR(Merged_data[[#This Row],[AAPL_Close]]/Merged_data!B111-1,"")</f>
        <v>-8.8224173423517849E-3</v>
      </c>
      <c r="E112" s="18">
        <f t="shared" si="5"/>
        <v>3.8902789193014601E-3</v>
      </c>
      <c r="F112" s="19">
        <f t="shared" si="6"/>
        <v>3890.2789193014601</v>
      </c>
      <c r="G112" t="b">
        <f t="shared" si="7"/>
        <v>0</v>
      </c>
      <c r="H112" t="b">
        <f t="shared" si="8"/>
        <v>0</v>
      </c>
      <c r="I112" t="b">
        <f t="shared" ca="1" si="9"/>
        <v>0</v>
      </c>
    </row>
    <row r="113" spans="1:9" x14ac:dyDescent="0.25">
      <c r="A113" s="1">
        <v>45721</v>
      </c>
      <c r="B113" s="4">
        <f>IFERROR(Merged_data[[#This Row],[BTCUSD_Close]]/Merged_data!D112-1,"")</f>
        <v>3.4188268735800165E-2</v>
      </c>
      <c r="C113" s="4">
        <f>IFERROR(Merged_data[[#This Row],[XAUUSD_Close]]/Merged_data!C112-1, "")</f>
        <v>4.0438795198083355E-4</v>
      </c>
      <c r="D113" s="4">
        <f>IFERROR(Merged_data[[#This Row],[AAPL_Close]]/Merged_data!B112-1,"")</f>
        <v>-8.053236129360597E-4</v>
      </c>
      <c r="E113" s="18">
        <f t="shared" si="5"/>
        <v>1.0176638717651565E-2</v>
      </c>
      <c r="F113" s="19">
        <f t="shared" si="6"/>
        <v>10176.638717651565</v>
      </c>
      <c r="G113" t="b">
        <f t="shared" si="7"/>
        <v>0</v>
      </c>
      <c r="H113" t="b">
        <f t="shared" si="8"/>
        <v>0</v>
      </c>
      <c r="I113" t="b">
        <f t="shared" ca="1" si="9"/>
        <v>0</v>
      </c>
    </row>
    <row r="114" spans="1:9" x14ac:dyDescent="0.25">
      <c r="A114" s="1">
        <v>45722</v>
      </c>
      <c r="B114" s="4">
        <f>IFERROR(Merged_data[[#This Row],[BTCUSD_Close]]/Merged_data!D113-1,"")</f>
        <v>-1.6517979057324439E-3</v>
      </c>
      <c r="C114" s="4">
        <f>IFERROR(Merged_data[[#This Row],[XAUUSD_Close]]/Merged_data!C113-1, "")</f>
        <v>-2.7507819003347311E-3</v>
      </c>
      <c r="D114" s="4">
        <f>IFERROR(Merged_data[[#This Row],[AAPL_Close]]/Merged_data!B113-1,"")</f>
        <v>-1.7392042080257575E-3</v>
      </c>
      <c r="E114" s="18">
        <f t="shared" si="5"/>
        <v>-2.1176133942613527E-3</v>
      </c>
      <c r="F114" s="19">
        <f t="shared" si="6"/>
        <v>2117.6133942613528</v>
      </c>
      <c r="G114" t="b">
        <f t="shared" si="7"/>
        <v>0</v>
      </c>
      <c r="H114" t="b">
        <f t="shared" si="8"/>
        <v>0</v>
      </c>
      <c r="I114" t="b">
        <f t="shared" ca="1" si="9"/>
        <v>0</v>
      </c>
    </row>
    <row r="115" spans="1:9" x14ac:dyDescent="0.25">
      <c r="A115" s="1">
        <v>45723</v>
      </c>
      <c r="B115" s="4">
        <f>IFERROR(Merged_data[[#This Row],[BTCUSD_Close]]/Merged_data!D114-1,"")</f>
        <v>-2.8715080705445817E-2</v>
      </c>
      <c r="C115" s="4">
        <f>IFERROR(Merged_data[[#This Row],[XAUUSD_Close]]/Merged_data!C114-1, "")</f>
        <v>-6.1144431391124687E-4</v>
      </c>
      <c r="D115" s="4">
        <f>IFERROR(Merged_data[[#This Row],[AAPL_Close]]/Merged_data!B114-1,"")</f>
        <v>1.589257638210162E-2</v>
      </c>
      <c r="E115" s="18">
        <f t="shared" si="5"/>
        <v>-4.0913290225677579E-3</v>
      </c>
      <c r="F115" s="19">
        <f t="shared" si="6"/>
        <v>4091.3290225677579</v>
      </c>
      <c r="G115" t="b">
        <f t="shared" si="7"/>
        <v>0</v>
      </c>
      <c r="H115" t="b">
        <f t="shared" si="8"/>
        <v>0</v>
      </c>
      <c r="I115" t="b">
        <f t="shared" ca="1" si="9"/>
        <v>0</v>
      </c>
    </row>
    <row r="116" spans="1:9" x14ac:dyDescent="0.25">
      <c r="A116" s="1">
        <v>45726</v>
      </c>
      <c r="B116" s="4">
        <f>IFERROR(Merged_data[[#This Row],[BTCUSD_Close]]/Merged_data!D115-1,"")</f>
        <v>-9.4080584142678947E-2</v>
      </c>
      <c r="C116" s="4">
        <f>IFERROR(Merged_data[[#This Row],[XAUUSD_Close]]/Merged_data!C115-1, "")</f>
        <v>-8.3798498638876229E-3</v>
      </c>
      <c r="D116" s="4">
        <f>IFERROR(Merged_data[[#This Row],[AAPL_Close]]/Merged_data!B115-1,"")</f>
        <v>-4.8479524825364995E-2</v>
      </c>
      <c r="E116" s="18">
        <f t="shared" si="5"/>
        <v>-4.6119972635968232E-2</v>
      </c>
      <c r="F116" s="19">
        <f t="shared" si="6"/>
        <v>46119.972635968232</v>
      </c>
      <c r="G116" t="b">
        <f t="shared" si="7"/>
        <v>1</v>
      </c>
      <c r="H116" t="b">
        <f t="shared" si="8"/>
        <v>1</v>
      </c>
      <c r="I116" t="b">
        <f t="shared" ca="1" si="9"/>
        <v>1</v>
      </c>
    </row>
    <row r="117" spans="1:9" x14ac:dyDescent="0.25">
      <c r="A117" s="1">
        <v>45727</v>
      </c>
      <c r="B117" s="4">
        <f>IFERROR(Merged_data[[#This Row],[BTCUSD_Close]]/Merged_data!D116-1,"")</f>
        <v>4.6044657679416678E-2</v>
      </c>
      <c r="C117" s="4">
        <f>IFERROR(Merged_data[[#This Row],[XAUUSD_Close]]/Merged_data!C116-1, "")</f>
        <v>1.1275641425590566E-2</v>
      </c>
      <c r="D117" s="4">
        <f>IFERROR(Merged_data[[#This Row],[AAPL_Close]]/Merged_data!B116-1,"")</f>
        <v>-2.9189379286091E-2</v>
      </c>
      <c r="E117" s="18">
        <f t="shared" si="5"/>
        <v>9.5668400882339289E-3</v>
      </c>
      <c r="F117" s="19">
        <f t="shared" si="6"/>
        <v>9566.8400882339283</v>
      </c>
      <c r="G117" t="b">
        <f t="shared" si="7"/>
        <v>0</v>
      </c>
      <c r="H117" t="b">
        <f t="shared" si="8"/>
        <v>0</v>
      </c>
      <c r="I117" t="b">
        <f t="shared" ca="1" si="9"/>
        <v>0</v>
      </c>
    </row>
    <row r="118" spans="1:9" x14ac:dyDescent="0.25">
      <c r="A118" s="1">
        <v>45728</v>
      </c>
      <c r="B118" s="4">
        <f>IFERROR(Merged_data[[#This Row],[BTCUSD_Close]]/Merged_data!D117-1,"")</f>
        <v>6.2891265610016678E-3</v>
      </c>
      <c r="C118" s="4">
        <f>IFERROR(Merged_data[[#This Row],[XAUUSD_Close]]/Merged_data!C117-1, "")</f>
        <v>7.0779534603135907E-3</v>
      </c>
      <c r="D118" s="4">
        <f>IFERROR(Merged_data[[#This Row],[AAPL_Close]]/Merged_data!B117-1,"")</f>
        <v>-1.7478717623618967E-2</v>
      </c>
      <c r="E118" s="18">
        <f t="shared" si="5"/>
        <v>-5.2569593465975287E-4</v>
      </c>
      <c r="F118" s="19">
        <f t="shared" si="6"/>
        <v>525.69593465975288</v>
      </c>
      <c r="G118" t="b">
        <f t="shared" si="7"/>
        <v>0</v>
      </c>
      <c r="H118" t="b">
        <f t="shared" si="8"/>
        <v>0</v>
      </c>
      <c r="I118" t="b">
        <f t="shared" ca="1" si="9"/>
        <v>0</v>
      </c>
    </row>
    <row r="119" spans="1:9" x14ac:dyDescent="0.25">
      <c r="A119" s="1">
        <v>45729</v>
      </c>
      <c r="B119" s="4">
        <f>IFERROR(Merged_data[[#This Row],[BTCUSD_Close]]/Merged_data!D118-1,"")</f>
        <v>-2.716705087858573E-2</v>
      </c>
      <c r="C119" s="4">
        <f>IFERROR(Merged_data[[#This Row],[XAUUSD_Close]]/Merged_data!C118-1, "")</f>
        <v>1.6733261633130825E-2</v>
      </c>
      <c r="D119" s="4">
        <f>IFERROR(Merged_data[[#This Row],[AAPL_Close]]/Merged_data!B118-1,"")</f>
        <v>-3.364365379297618E-2</v>
      </c>
      <c r="E119" s="18">
        <f t="shared" si="5"/>
        <v>-1.1549906748216241E-2</v>
      </c>
      <c r="F119" s="19">
        <f t="shared" si="6"/>
        <v>11549.906748216241</v>
      </c>
      <c r="G119" t="b">
        <f t="shared" si="7"/>
        <v>0</v>
      </c>
      <c r="H119" t="b">
        <f t="shared" si="8"/>
        <v>0</v>
      </c>
      <c r="I119" t="b">
        <f t="shared" ca="1" si="9"/>
        <v>0</v>
      </c>
    </row>
    <row r="120" spans="1:9" x14ac:dyDescent="0.25">
      <c r="A120" s="1">
        <v>45730</v>
      </c>
      <c r="B120" s="4">
        <f>IFERROR(Merged_data[[#This Row],[BTCUSD_Close]]/Merged_data!D119-1,"")</f>
        <v>3.4230841556838865E-2</v>
      </c>
      <c r="C120" s="4">
        <f>IFERROR(Merged_data[[#This Row],[XAUUSD_Close]]/Merged_data!C119-1, "")</f>
        <v>-7.6322462403644042E-4</v>
      </c>
      <c r="D120" s="4">
        <f>IFERROR(Merged_data[[#This Row],[AAPL_Close]]/Merged_data!B119-1,"")</f>
        <v>1.8170545593285015E-2</v>
      </c>
      <c r="E120" s="18">
        <f t="shared" si="5"/>
        <v>1.5415126295422587E-2</v>
      </c>
      <c r="F120" s="19">
        <f t="shared" si="6"/>
        <v>15415.126295422588</v>
      </c>
      <c r="G120" t="b">
        <f t="shared" si="7"/>
        <v>0</v>
      </c>
      <c r="H120" t="b">
        <f t="shared" si="8"/>
        <v>0</v>
      </c>
      <c r="I120" t="b">
        <f t="shared" ca="1" si="9"/>
        <v>0</v>
      </c>
    </row>
    <row r="121" spans="1:9" x14ac:dyDescent="0.25">
      <c r="A121" s="1">
        <v>45733</v>
      </c>
      <c r="B121" s="4">
        <f>IFERROR(Merged_data[[#This Row],[BTCUSD_Close]]/Merged_data!D120-1,"")</f>
        <v>-1.0921311888423268E-3</v>
      </c>
      <c r="C121" s="4">
        <f>IFERROR(Merged_data[[#This Row],[XAUUSD_Close]]/Merged_data!C120-1, "")</f>
        <v>5.1054506715977332E-3</v>
      </c>
      <c r="D121" s="4">
        <f>IFERROR(Merged_data[[#This Row],[AAPL_Close]]/Merged_data!B120-1,"")</f>
        <v>2.3888706730994524E-3</v>
      </c>
      <c r="E121" s="18">
        <f t="shared" si="5"/>
        <v>2.431202113916231E-3</v>
      </c>
      <c r="F121" s="19">
        <f t="shared" si="6"/>
        <v>2431.2021139162312</v>
      </c>
      <c r="G121" t="b">
        <f t="shared" si="7"/>
        <v>0</v>
      </c>
      <c r="H121" t="b">
        <f t="shared" si="8"/>
        <v>0</v>
      </c>
      <c r="I121" t="b">
        <f t="shared" ca="1" si="9"/>
        <v>0</v>
      </c>
    </row>
    <row r="122" spans="1:9" x14ac:dyDescent="0.25">
      <c r="A122" s="1">
        <v>45734</v>
      </c>
      <c r="B122" s="4">
        <f>IFERROR(Merged_data[[#This Row],[BTCUSD_Close]]/Merged_data!D121-1,"")</f>
        <v>-2.0049848017083982E-2</v>
      </c>
      <c r="C122" s="4">
        <f>IFERROR(Merged_data[[#This Row],[XAUUSD_Close]]/Merged_data!C121-1, "")</f>
        <v>1.1420581711404143E-2</v>
      </c>
      <c r="D122" s="4">
        <f>IFERROR(Merged_data[[#This Row],[AAPL_Close]]/Merged_data!B121-1,"")</f>
        <v>-6.1214953271028216E-3</v>
      </c>
      <c r="E122" s="18">
        <f t="shared" si="5"/>
        <v>-3.2831703186943827E-3</v>
      </c>
      <c r="F122" s="19">
        <f t="shared" si="6"/>
        <v>3283.1703186943828</v>
      </c>
      <c r="G122" t="b">
        <f t="shared" si="7"/>
        <v>0</v>
      </c>
      <c r="H122" t="b">
        <f t="shared" si="8"/>
        <v>0</v>
      </c>
      <c r="I122" t="b">
        <f t="shared" ca="1" si="9"/>
        <v>0</v>
      </c>
    </row>
    <row r="123" spans="1:9" x14ac:dyDescent="0.25">
      <c r="A123" s="1">
        <v>45735</v>
      </c>
      <c r="B123" s="4">
        <f>IFERROR(Merged_data[[#This Row],[BTCUSD_Close]]/Merged_data!D122-1,"")</f>
        <v>4.5874600280198408E-2</v>
      </c>
      <c r="C123" s="4">
        <f>IFERROR(Merged_data[[#This Row],[XAUUSD_Close]]/Merged_data!C122-1, "")</f>
        <v>5.1605674646981736E-3</v>
      </c>
      <c r="D123" s="4">
        <f>IFERROR(Merged_data[[#This Row],[AAPL_Close]]/Merged_data!B122-1,"")</f>
        <v>1.1989280173021921E-2</v>
      </c>
      <c r="E123" s="18">
        <f t="shared" si="5"/>
        <v>1.9423391121845365E-2</v>
      </c>
      <c r="F123" s="19">
        <f t="shared" si="6"/>
        <v>19423.391121845365</v>
      </c>
      <c r="G123" t="b">
        <f t="shared" si="7"/>
        <v>0</v>
      </c>
      <c r="H123" t="b">
        <f t="shared" si="8"/>
        <v>0</v>
      </c>
      <c r="I123" t="b">
        <f t="shared" ca="1" si="9"/>
        <v>0</v>
      </c>
    </row>
    <row r="124" spans="1:9" x14ac:dyDescent="0.25">
      <c r="A124" s="1">
        <v>45736</v>
      </c>
      <c r="B124" s="4">
        <f>IFERROR(Merged_data[[#This Row],[BTCUSD_Close]]/Merged_data!D123-1,"")</f>
        <v>-2.3865655858635426E-2</v>
      </c>
      <c r="C124" s="4">
        <f>IFERROR(Merged_data[[#This Row],[XAUUSD_Close]]/Merged_data!C123-1, "")</f>
        <v>-1.4425236295205757E-3</v>
      </c>
      <c r="D124" s="4">
        <f>IFERROR(Merged_data[[#This Row],[AAPL_Close]]/Merged_data!B123-1,"")</f>
        <v>-5.2964133060769969E-3</v>
      </c>
      <c r="E124" s="18">
        <f t="shared" si="5"/>
        <v>-9.3256302012219572E-3</v>
      </c>
      <c r="F124" s="19">
        <f t="shared" si="6"/>
        <v>9325.6302012219567</v>
      </c>
      <c r="G124" t="b">
        <f t="shared" si="7"/>
        <v>0</v>
      </c>
      <c r="H124" t="b">
        <f t="shared" si="8"/>
        <v>0</v>
      </c>
      <c r="I124" t="b">
        <f t="shared" ca="1" si="9"/>
        <v>0</v>
      </c>
    </row>
    <row r="125" spans="1:9" x14ac:dyDescent="0.25">
      <c r="A125" s="1">
        <v>45737</v>
      </c>
      <c r="B125" s="4">
        <f>IFERROR(Merged_data[[#This Row],[BTCUSD_Close]]/Merged_data!D124-1,"")</f>
        <v>9.263564462635987E-4</v>
      </c>
      <c r="C125" s="4">
        <f>IFERROR(Merged_data[[#This Row],[XAUUSD_Close]]/Merged_data!C124-1, "")</f>
        <v>-7.2131879532866261E-3</v>
      </c>
      <c r="D125" s="4">
        <f>IFERROR(Merged_data[[#This Row],[AAPL_Close]]/Merged_data!B124-1,"")</f>
        <v>1.9476879962634364E-2</v>
      </c>
      <c r="E125" s="18">
        <f t="shared" si="5"/>
        <v>3.2356957413547383E-3</v>
      </c>
      <c r="F125" s="19">
        <f t="shared" si="6"/>
        <v>3235.6957413547384</v>
      </c>
      <c r="G125" t="b">
        <f t="shared" si="7"/>
        <v>0</v>
      </c>
      <c r="H125" t="b">
        <f t="shared" si="8"/>
        <v>0</v>
      </c>
      <c r="I125" t="b">
        <f t="shared" ca="1" si="9"/>
        <v>0</v>
      </c>
    </row>
    <row r="126" spans="1:9" x14ac:dyDescent="0.25">
      <c r="A126" s="1">
        <v>45740</v>
      </c>
      <c r="B126" s="4">
        <f>IFERROR(Merged_data[[#This Row],[BTCUSD_Close]]/Merged_data!D125-1,"")</f>
        <v>3.8804430990319716E-2</v>
      </c>
      <c r="C126" s="4">
        <f>IFERROR(Merged_data[[#This Row],[XAUUSD_Close]]/Merged_data!C125-1, "")</f>
        <v>-4.061061431821833E-3</v>
      </c>
      <c r="D126" s="4">
        <f>IFERROR(Merged_data[[#This Row],[AAPL_Close]]/Merged_data!B125-1,"")</f>
        <v>1.1270444861868123E-2</v>
      </c>
      <c r="E126" s="18">
        <f t="shared" si="5"/>
        <v>1.3398038182927619E-2</v>
      </c>
      <c r="F126" s="19">
        <f t="shared" si="6"/>
        <v>13398.038182927619</v>
      </c>
      <c r="G126" t="b">
        <f t="shared" si="7"/>
        <v>0</v>
      </c>
      <c r="H126" t="b">
        <f t="shared" si="8"/>
        <v>0</v>
      </c>
      <c r="I126" t="b">
        <f t="shared" ca="1" si="9"/>
        <v>0</v>
      </c>
    </row>
    <row r="127" spans="1:9" x14ac:dyDescent="0.25">
      <c r="A127" s="1">
        <v>45741</v>
      </c>
      <c r="B127" s="4">
        <f>IFERROR(Merged_data[[#This Row],[BTCUSD_Close]]/Merged_data!D126-1,"")</f>
        <v>6.3817377082941995E-4</v>
      </c>
      <c r="C127" s="4">
        <f>IFERROR(Merged_data[[#This Row],[XAUUSD_Close]]/Merged_data!C126-1, "")</f>
        <v>3.2740506581308004E-3</v>
      </c>
      <c r="D127" s="4">
        <f>IFERROR(Merged_data[[#This Row],[AAPL_Close]]/Merged_data!B126-1,"")</f>
        <v>1.3681873782449117E-2</v>
      </c>
      <c r="E127" s="18">
        <f t="shared" si="5"/>
        <v>5.6056345292358808E-3</v>
      </c>
      <c r="F127" s="19">
        <f t="shared" si="6"/>
        <v>5605.634529235881</v>
      </c>
      <c r="G127" t="b">
        <f t="shared" si="7"/>
        <v>0</v>
      </c>
      <c r="H127" t="b">
        <f t="shared" si="8"/>
        <v>0</v>
      </c>
      <c r="I127" t="b">
        <f t="shared" ca="1" si="9"/>
        <v>0</v>
      </c>
    </row>
    <row r="128" spans="1:9" x14ac:dyDescent="0.25">
      <c r="A128" s="1">
        <v>45742</v>
      </c>
      <c r="B128" s="4">
        <f>IFERROR(Merged_data[[#This Row],[BTCUSD_Close]]/Merged_data!D127-1,"")</f>
        <v>-7.5286194978329002E-3</v>
      </c>
      <c r="C128" s="4">
        <f>IFERROR(Merged_data[[#This Row],[XAUUSD_Close]]/Merged_data!C127-1, "")</f>
        <v>-6.9503743273024998E-4</v>
      </c>
      <c r="D128" s="4">
        <f>IFERROR(Merged_data[[#This Row],[AAPL_Close]]/Merged_data!B127-1,"")</f>
        <v>-9.921787709497254E-3</v>
      </c>
      <c r="E128" s="18">
        <f t="shared" si="5"/>
        <v>-5.5131371352911459E-3</v>
      </c>
      <c r="F128" s="19">
        <f t="shared" si="6"/>
        <v>5513.1371352911456</v>
      </c>
      <c r="G128" t="b">
        <f t="shared" si="7"/>
        <v>0</v>
      </c>
      <c r="H128" t="b">
        <f t="shared" si="8"/>
        <v>0</v>
      </c>
      <c r="I128" t="b">
        <f t="shared" ca="1" si="9"/>
        <v>0</v>
      </c>
    </row>
    <row r="129" spans="1:9" x14ac:dyDescent="0.25">
      <c r="A129" s="1">
        <v>45743</v>
      </c>
      <c r="B129" s="4">
        <f>IFERROR(Merged_data[[#This Row],[BTCUSD_Close]]/Merged_data!D128-1,"")</f>
        <v>6.0022502680399104E-3</v>
      </c>
      <c r="C129" s="4">
        <f>IFERROR(Merged_data[[#This Row],[XAUUSD_Close]]/Merged_data!C128-1, "")</f>
        <v>1.189009445835465E-2</v>
      </c>
      <c r="D129" s="4">
        <f>IFERROR(Merged_data[[#This Row],[AAPL_Close]]/Merged_data!B128-1,"")</f>
        <v>1.047262221820966E-2</v>
      </c>
      <c r="E129" s="18">
        <f t="shared" si="5"/>
        <v>9.6984995292167305E-3</v>
      </c>
      <c r="F129" s="19">
        <f t="shared" si="6"/>
        <v>9698.4995292167314</v>
      </c>
      <c r="G129" t="b">
        <f t="shared" si="7"/>
        <v>0</v>
      </c>
      <c r="H129" t="b">
        <f t="shared" si="8"/>
        <v>0</v>
      </c>
      <c r="I129" t="b">
        <f t="shared" ca="1" si="9"/>
        <v>0</v>
      </c>
    </row>
    <row r="130" spans="1:9" x14ac:dyDescent="0.25">
      <c r="A130" s="1">
        <v>45744</v>
      </c>
      <c r="B130" s="4">
        <f>IFERROR(Merged_data[[#This Row],[BTCUSD_Close]]/Merged_data!D129-1,"")</f>
        <v>-4.1135454860781295E-2</v>
      </c>
      <c r="C130" s="4">
        <f>IFERROR(Merged_data[[#This Row],[XAUUSD_Close]]/Merged_data!C129-1, "")</f>
        <v>9.8290794116300262E-3</v>
      </c>
      <c r="D130" s="4">
        <f>IFERROR(Merged_data[[#This Row],[AAPL_Close]]/Merged_data!B129-1,"")</f>
        <v>-2.6580299307571997E-2</v>
      </c>
      <c r="E130" s="18">
        <f t="shared" si="5"/>
        <v>-1.6383094485853976E-2</v>
      </c>
      <c r="F130" s="19">
        <f t="shared" si="6"/>
        <v>16383.094485853975</v>
      </c>
      <c r="G130" t="b">
        <f t="shared" si="7"/>
        <v>0</v>
      </c>
      <c r="H130" t="b">
        <f t="shared" si="8"/>
        <v>0</v>
      </c>
      <c r="I130" t="b">
        <f t="shared" ca="1" si="9"/>
        <v>0</v>
      </c>
    </row>
    <row r="131" spans="1:9" x14ac:dyDescent="0.25">
      <c r="A131" s="1">
        <v>45747</v>
      </c>
      <c r="B131" s="4">
        <f>IFERROR(Merged_data[[#This Row],[BTCUSD_Close]]/Merged_data!D130-1,"")</f>
        <v>-1.4837294760505548E-2</v>
      </c>
      <c r="C131" s="4">
        <f>IFERROR(Merged_data[[#This Row],[XAUUSD_Close]]/Merged_data!C130-1, "")</f>
        <v>1.232477108824237E-2</v>
      </c>
      <c r="D131" s="4">
        <f>IFERROR(Merged_data[[#This Row],[AAPL_Close]]/Merged_data!B130-1,"")</f>
        <v>1.9412574575493391E-2</v>
      </c>
      <c r="E131" s="18">
        <f t="shared" si="5"/>
        <v>6.3024923797933008E-3</v>
      </c>
      <c r="F131" s="19">
        <f t="shared" si="6"/>
        <v>6302.4923797933006</v>
      </c>
      <c r="G131" t="b">
        <f t="shared" si="7"/>
        <v>0</v>
      </c>
      <c r="H131" t="b">
        <f t="shared" si="8"/>
        <v>0</v>
      </c>
      <c r="I131" t="b">
        <f t="shared" ca="1" si="9"/>
        <v>0</v>
      </c>
    </row>
    <row r="132" spans="1:9" x14ac:dyDescent="0.25">
      <c r="A132" s="1">
        <v>45748</v>
      </c>
      <c r="B132" s="4">
        <f>IFERROR(Merged_data[[#This Row],[BTCUSD_Close]]/Merged_data!D131-1,"")</f>
        <v>3.2204665344144567E-2</v>
      </c>
      <c r="C132" s="4">
        <f>IFERROR(Merged_data[[#This Row],[XAUUSD_Close]]/Merged_data!C131-1, "")</f>
        <v>-2.8543756153396327E-3</v>
      </c>
      <c r="D132" s="4">
        <f>IFERROR(Merged_data[[#This Row],[AAPL_Close]]/Merged_data!B131-1,"")</f>
        <v>4.7719803718542231E-3</v>
      </c>
      <c r="E132" s="18">
        <f t="shared" ref="E132:E195" si="10">SUMPRODUCT(B132:D132,$K$2:$M$2)</f>
        <v>9.9512434686637834E-3</v>
      </c>
      <c r="F132" s="19">
        <f t="shared" ref="F132:F195" si="11">ABS(E132*1000000)</f>
        <v>9951.2434686637826</v>
      </c>
      <c r="G132" t="b">
        <f t="shared" ref="G132:G195" si="12">F132&gt;$K$8</f>
        <v>0</v>
      </c>
      <c r="H132" t="b">
        <f t="shared" ref="H132:H195" si="13">F132&gt;$K$9</f>
        <v>0</v>
      </c>
      <c r="I132" t="b">
        <f t="shared" ref="I132:I195" ca="1" si="14">F132&gt;$K$10</f>
        <v>0</v>
      </c>
    </row>
    <row r="133" spans="1:9" x14ac:dyDescent="0.25">
      <c r="A133" s="1">
        <v>45749</v>
      </c>
      <c r="B133" s="4">
        <f>IFERROR(Merged_data[[#This Row],[BTCUSD_Close]]/Merged_data!D132-1,"")</f>
        <v>-4.5106285059512974E-3</v>
      </c>
      <c r="C133" s="4">
        <f>IFERROR(Merged_data[[#This Row],[XAUUSD_Close]]/Merged_data!C132-1, "")</f>
        <v>6.8087825428018167E-3</v>
      </c>
      <c r="D133" s="4">
        <f>IFERROR(Merged_data[[#This Row],[AAPL_Close]]/Merged_data!B132-1,"")</f>
        <v>3.1363412339262542E-3</v>
      </c>
      <c r="E133" s="18">
        <f t="shared" si="10"/>
        <v>2.3112268355132137E-3</v>
      </c>
      <c r="F133" s="19">
        <f t="shared" si="11"/>
        <v>2311.2268355132137</v>
      </c>
      <c r="G133" t="b">
        <f t="shared" si="12"/>
        <v>0</v>
      </c>
      <c r="H133" t="b">
        <f t="shared" si="13"/>
        <v>0</v>
      </c>
      <c r="I133" t="b">
        <f t="shared" ca="1" si="14"/>
        <v>0</v>
      </c>
    </row>
    <row r="134" spans="1:9" x14ac:dyDescent="0.25">
      <c r="A134" s="1">
        <v>45750</v>
      </c>
      <c r="B134" s="4">
        <f>IFERROR(Merged_data[[#This Row],[BTCUSD_Close]]/Merged_data!D133-1,"")</f>
        <v>-2.4814723961109619E-2</v>
      </c>
      <c r="C134" s="4">
        <f>IFERROR(Merged_data[[#This Row],[XAUUSD_Close]]/Merged_data!C133-1, "")</f>
        <v>-6.643140869348918E-3</v>
      </c>
      <c r="D134" s="4">
        <f>IFERROR(Merged_data[[#This Row],[AAPL_Close]]/Merged_data!B133-1,"")</f>
        <v>-9.2456116843092517E-2</v>
      </c>
      <c r="E134" s="18">
        <f t="shared" si="10"/>
        <v>-3.7838508589000203E-2</v>
      </c>
      <c r="F134" s="19">
        <f t="shared" si="11"/>
        <v>37838.508589000201</v>
      </c>
      <c r="G134" t="b">
        <f t="shared" si="12"/>
        <v>1</v>
      </c>
      <c r="H134" t="b">
        <f t="shared" si="13"/>
        <v>1</v>
      </c>
      <c r="I134" t="b">
        <f t="shared" ca="1" si="14"/>
        <v>1</v>
      </c>
    </row>
    <row r="135" spans="1:9" x14ac:dyDescent="0.25">
      <c r="A135" s="1">
        <v>45751</v>
      </c>
      <c r="B135" s="4">
        <f>IFERROR(Merged_data[[#This Row],[BTCUSD_Close]]/Merged_data!D134-1,"")</f>
        <v>1.6063941331482257E-2</v>
      </c>
      <c r="C135" s="4">
        <f>IFERROR(Merged_data[[#This Row],[XAUUSD_Close]]/Merged_data!C134-1, "")</f>
        <v>-2.5154627921797457E-2</v>
      </c>
      <c r="D135" s="4">
        <f>IFERROR(Merged_data[[#This Row],[AAPL_Close]]/Merged_data!B134-1,"")</f>
        <v>-7.2887445248289828E-2</v>
      </c>
      <c r="E135" s="18">
        <f t="shared" si="10"/>
        <v>-2.7108902343761253E-2</v>
      </c>
      <c r="F135" s="19">
        <f t="shared" si="11"/>
        <v>27108.902343761252</v>
      </c>
      <c r="G135" t="b">
        <f t="shared" si="12"/>
        <v>0</v>
      </c>
      <c r="H135" t="b">
        <f t="shared" si="13"/>
        <v>0</v>
      </c>
      <c r="I135" t="b">
        <f t="shared" ca="1" si="14"/>
        <v>0</v>
      </c>
    </row>
    <row r="136" spans="1:9" x14ac:dyDescent="0.25">
      <c r="A136" s="1">
        <v>45754</v>
      </c>
      <c r="B136" s="4">
        <f>IFERROR(Merged_data[[#This Row],[BTCUSD_Close]]/Merged_data!D135-1,"")</f>
        <v>-5.7414844209358606E-2</v>
      </c>
      <c r="C136" s="4">
        <f>IFERROR(Merged_data[[#This Row],[XAUUSD_Close]]/Merged_data!C135-1, "")</f>
        <v>-1.7504367858489633E-2</v>
      </c>
      <c r="D136" s="4">
        <f>IFERROR(Merged_data[[#This Row],[AAPL_Close]]/Merged_data!B135-1,"")</f>
        <v>-3.673426053721196E-2</v>
      </c>
      <c r="E136" s="18">
        <f t="shared" si="10"/>
        <v>-3.5246478567367026E-2</v>
      </c>
      <c r="F136" s="19">
        <f t="shared" si="11"/>
        <v>35246.478567367027</v>
      </c>
      <c r="G136" t="b">
        <f t="shared" si="12"/>
        <v>1</v>
      </c>
      <c r="H136" t="b">
        <f t="shared" si="13"/>
        <v>1</v>
      </c>
      <c r="I136" t="b">
        <f t="shared" ca="1" si="14"/>
        <v>0</v>
      </c>
    </row>
    <row r="137" spans="1:9" x14ac:dyDescent="0.25">
      <c r="A137" s="1">
        <v>45755</v>
      </c>
      <c r="B137" s="4">
        <f>IFERROR(Merged_data[[#This Row],[BTCUSD_Close]]/Merged_data!D136-1,"")</f>
        <v>-2.7479770888262478E-2</v>
      </c>
      <c r="C137" s="4">
        <f>IFERROR(Merged_data[[#This Row],[XAUUSD_Close]]/Merged_data!C136-1, "")</f>
        <v>-1.340826317739463E-4</v>
      </c>
      <c r="D137" s="4">
        <f>IFERROR(Merged_data[[#This Row],[AAPL_Close]]/Merged_data!B136-1,"")</f>
        <v>-4.9818141739226385E-2</v>
      </c>
      <c r="E137" s="18">
        <f t="shared" si="10"/>
        <v>-2.3243006840956239E-2</v>
      </c>
      <c r="F137" s="19">
        <f t="shared" si="11"/>
        <v>23243.006840956237</v>
      </c>
      <c r="G137" t="b">
        <f t="shared" si="12"/>
        <v>0</v>
      </c>
      <c r="H137" t="b">
        <f t="shared" si="13"/>
        <v>0</v>
      </c>
      <c r="I137" t="b">
        <f t="shared" ca="1" si="14"/>
        <v>0</v>
      </c>
    </row>
    <row r="138" spans="1:9" x14ac:dyDescent="0.25">
      <c r="A138" s="1">
        <v>45756</v>
      </c>
      <c r="B138" s="4">
        <f>IFERROR(Merged_data[[#This Row],[BTCUSD_Close]]/Merged_data!D137-1,"")</f>
        <v>8.1296759399921426E-2</v>
      </c>
      <c r="C138" s="4">
        <f>IFERROR(Merged_data[[#This Row],[XAUUSD_Close]]/Merged_data!C137-1, "")</f>
        <v>3.3560354494968747E-2</v>
      </c>
      <c r="D138" s="4">
        <f>IFERROR(Merged_data[[#This Row],[AAPL_Close]]/Merged_data!B137-1,"")</f>
        <v>0.15328848161466202</v>
      </c>
      <c r="E138" s="18">
        <f t="shared" si="10"/>
        <v>8.3799714102362532E-2</v>
      </c>
      <c r="F138" s="19">
        <f t="shared" si="11"/>
        <v>83799.71410236253</v>
      </c>
      <c r="G138" t="b">
        <f t="shared" si="12"/>
        <v>1</v>
      </c>
      <c r="H138" t="b">
        <f t="shared" si="13"/>
        <v>1</v>
      </c>
      <c r="I138" t="b">
        <f t="shared" ca="1" si="14"/>
        <v>1</v>
      </c>
    </row>
    <row r="139" spans="1:9" x14ac:dyDescent="0.25">
      <c r="A139" s="1">
        <v>45757</v>
      </c>
      <c r="B139" s="4">
        <f>IFERROR(Merged_data[[#This Row],[BTCUSD_Close]]/Merged_data!D138-1,"")</f>
        <v>-4.3294851689165692E-2</v>
      </c>
      <c r="C139" s="4">
        <f>IFERROR(Merged_data[[#This Row],[XAUUSD_Close]]/Merged_data!C138-1, "")</f>
        <v>3.0057347856267125E-2</v>
      </c>
      <c r="D139" s="4">
        <f>IFERROR(Merged_data[[#This Row],[AAPL_Close]]/Merged_data!B138-1,"")</f>
        <v>-4.2393764143827006E-2</v>
      </c>
      <c r="E139" s="18">
        <f t="shared" si="10"/>
        <v>-1.368364560739096E-2</v>
      </c>
      <c r="F139" s="19">
        <f t="shared" si="11"/>
        <v>13683.645607390959</v>
      </c>
      <c r="G139" t="b">
        <f t="shared" si="12"/>
        <v>0</v>
      </c>
      <c r="H139" t="b">
        <f t="shared" si="13"/>
        <v>0</v>
      </c>
      <c r="I139" t="b">
        <f t="shared" ca="1" si="14"/>
        <v>0</v>
      </c>
    </row>
    <row r="140" spans="1:9" x14ac:dyDescent="0.25">
      <c r="A140" s="1">
        <v>45758</v>
      </c>
      <c r="B140" s="4">
        <f>IFERROR(Merged_data[[#This Row],[BTCUSD_Close]]/Merged_data!D139-1,"")</f>
        <v>5.2678283418452931E-2</v>
      </c>
      <c r="C140" s="4">
        <f>IFERROR(Merged_data[[#This Row],[XAUUSD_Close]]/Merged_data!C139-1, "")</f>
        <v>1.7437622122398633E-2</v>
      </c>
      <c r="D140" s="4">
        <f>IFERROR(Merged_data[[#This Row],[AAPL_Close]]/Merged_data!B139-1,"")</f>
        <v>4.0594475370234306E-2</v>
      </c>
      <c r="E140" s="18">
        <f t="shared" si="10"/>
        <v>3.495687648556562E-2</v>
      </c>
      <c r="F140" s="19">
        <f t="shared" si="11"/>
        <v>34956.876485565619</v>
      </c>
      <c r="G140" t="b">
        <f t="shared" si="12"/>
        <v>1</v>
      </c>
      <c r="H140" t="b">
        <f t="shared" si="13"/>
        <v>1</v>
      </c>
      <c r="I140" t="b">
        <f t="shared" ca="1" si="14"/>
        <v>0</v>
      </c>
    </row>
    <row r="141" spans="1:9" x14ac:dyDescent="0.25">
      <c r="A141" s="1">
        <v>45761</v>
      </c>
      <c r="B141" s="4">
        <f>IFERROR(Merged_data[[#This Row],[BTCUSD_Close]]/Merged_data!D140-1,"")</f>
        <v>1.0158663539578949E-2</v>
      </c>
      <c r="C141" s="4">
        <f>IFERROR(Merged_data[[#This Row],[XAUUSD_Close]]/Merged_data!C140-1, "")</f>
        <v>-6.2751858569226604E-3</v>
      </c>
      <c r="D141" s="4">
        <f>IFERROR(Merged_data[[#This Row],[AAPL_Close]]/Merged_data!B140-1,"")</f>
        <v>2.2053999495331933E-2</v>
      </c>
      <c r="E141" s="18">
        <f t="shared" si="10"/>
        <v>7.1537245677042007E-3</v>
      </c>
      <c r="F141" s="19">
        <f t="shared" si="11"/>
        <v>7153.724567704201</v>
      </c>
      <c r="G141" t="b">
        <f t="shared" si="12"/>
        <v>0</v>
      </c>
      <c r="H141" t="b">
        <f t="shared" si="13"/>
        <v>0</v>
      </c>
      <c r="I141" t="b">
        <f t="shared" ca="1" si="14"/>
        <v>0</v>
      </c>
    </row>
    <row r="142" spans="1:9" x14ac:dyDescent="0.25">
      <c r="A142" s="1">
        <v>45762</v>
      </c>
      <c r="B142" s="4">
        <f>IFERROR(Merged_data[[#This Row],[BTCUSD_Close]]/Merged_data!D141-1,"")</f>
        <v>-6.0126556131694375E-3</v>
      </c>
      <c r="C142" s="4">
        <f>IFERROR(Merged_data[[#This Row],[XAUUSD_Close]]/Merged_data!C141-1, "")</f>
        <v>6.0298283398818597E-3</v>
      </c>
      <c r="D142" s="4">
        <f>IFERROR(Merged_data[[#This Row],[AAPL_Close]]/Merged_data!B141-1,"")</f>
        <v>-1.8763578905788281E-3</v>
      </c>
      <c r="E142" s="18">
        <f t="shared" si="10"/>
        <v>4.5227284828264279E-5</v>
      </c>
      <c r="F142" s="19">
        <f t="shared" si="11"/>
        <v>45.227284828264281</v>
      </c>
      <c r="G142" t="b">
        <f t="shared" si="12"/>
        <v>0</v>
      </c>
      <c r="H142" t="b">
        <f t="shared" si="13"/>
        <v>0</v>
      </c>
      <c r="I142" t="b">
        <f t="shared" ca="1" si="14"/>
        <v>0</v>
      </c>
    </row>
    <row r="143" spans="1:9" x14ac:dyDescent="0.25">
      <c r="A143" s="1">
        <v>45763</v>
      </c>
      <c r="B143" s="4">
        <f>IFERROR(Merged_data[[#This Row],[BTCUSD_Close]]/Merged_data!D142-1,"")</f>
        <v>3.549379600745306E-3</v>
      </c>
      <c r="C143" s="4">
        <f>IFERROR(Merged_data[[#This Row],[XAUUSD_Close]]/Merged_data!C142-1, "")</f>
        <v>3.498072020222498E-2</v>
      </c>
      <c r="D143" s="4">
        <f>IFERROR(Merged_data[[#This Row],[AAPL_Close]]/Merged_data!B142-1,"")</f>
        <v>-3.893341248639548E-2</v>
      </c>
      <c r="E143" s="18">
        <f t="shared" si="10"/>
        <v>3.3770782151949404E-3</v>
      </c>
      <c r="F143" s="19">
        <f t="shared" si="11"/>
        <v>3377.0782151949402</v>
      </c>
      <c r="G143" t="b">
        <f t="shared" si="12"/>
        <v>0</v>
      </c>
      <c r="H143" t="b">
        <f t="shared" si="13"/>
        <v>0</v>
      </c>
      <c r="I143" t="b">
        <f t="shared" ca="1" si="14"/>
        <v>0</v>
      </c>
    </row>
    <row r="144" spans="1:9" x14ac:dyDescent="0.25">
      <c r="A144" s="1">
        <v>45764</v>
      </c>
      <c r="B144" s="4">
        <f>IFERROR(Merged_data[[#This Row],[BTCUSD_Close]]/Merged_data!D143-1,"")</f>
        <v>6.6180890489737632E-3</v>
      </c>
      <c r="C144" s="4">
        <f>IFERROR(Merged_data[[#This Row],[XAUUSD_Close]]/Merged_data!C143-1, "")</f>
        <v>-4.6933119556812342E-3</v>
      </c>
      <c r="D144" s="4">
        <f>IFERROR(Merged_data[[#This Row],[AAPL_Close]]/Merged_data!B143-1,"")</f>
        <v>1.3949657692901463E-2</v>
      </c>
      <c r="E144" s="18">
        <f t="shared" si="10"/>
        <v>4.292999240290073E-3</v>
      </c>
      <c r="F144" s="19">
        <f t="shared" si="11"/>
        <v>4292.9992402900734</v>
      </c>
      <c r="G144" t="b">
        <f t="shared" si="12"/>
        <v>0</v>
      </c>
      <c r="H144" t="b">
        <f t="shared" si="13"/>
        <v>0</v>
      </c>
      <c r="I144" t="b">
        <f t="shared" ca="1" si="14"/>
        <v>0</v>
      </c>
    </row>
    <row r="145" spans="1:9" x14ac:dyDescent="0.25">
      <c r="A145" s="1">
        <v>45768</v>
      </c>
      <c r="B145" s="4">
        <f>IFERROR(Merged_data[[#This Row],[BTCUSD_Close]]/Merged_data!D144-1,"")</f>
        <v>2.6029121865379201E-2</v>
      </c>
      <c r="C145" s="4">
        <f>IFERROR(Merged_data[[#This Row],[XAUUSD_Close]]/Merged_data!C144-1, "")</f>
        <v>2.9164218533283881E-2</v>
      </c>
      <c r="D145" s="4">
        <f>IFERROR(Merged_data[[#This Row],[AAPL_Close]]/Merged_data!B144-1,"")</f>
        <v>-1.9392831759569518E-2</v>
      </c>
      <c r="E145" s="18">
        <f t="shared" si="10"/>
        <v>1.3656574445056458E-2</v>
      </c>
      <c r="F145" s="19">
        <f t="shared" si="11"/>
        <v>13656.574445056458</v>
      </c>
      <c r="G145" t="b">
        <f t="shared" si="12"/>
        <v>0</v>
      </c>
      <c r="H145" t="b">
        <f t="shared" si="13"/>
        <v>0</v>
      </c>
      <c r="I145" t="b">
        <f t="shared" ca="1" si="14"/>
        <v>0</v>
      </c>
    </row>
    <row r="146" spans="1:9" x14ac:dyDescent="0.25">
      <c r="A146" s="1">
        <v>45769</v>
      </c>
      <c r="B146" s="4">
        <f>IFERROR(Merged_data[[#This Row],[BTCUSD_Close]]/Merged_data!D145-1,"")</f>
        <v>6.5599351086792268E-2</v>
      </c>
      <c r="C146" s="4">
        <f>IFERROR(Merged_data[[#This Row],[XAUUSD_Close]]/Merged_data!C145-1, "")</f>
        <v>-1.2628471223468107E-2</v>
      </c>
      <c r="D146" s="4">
        <f>IFERROR(Merged_data[[#This Row],[AAPL_Close]]/Merged_data!B145-1,"")</f>
        <v>3.406502381445442E-2</v>
      </c>
      <c r="E146" s="18">
        <f t="shared" si="10"/>
        <v>2.4847923980986765E-2</v>
      </c>
      <c r="F146" s="19">
        <f t="shared" si="11"/>
        <v>24847.923980986765</v>
      </c>
      <c r="G146" t="b">
        <f t="shared" si="12"/>
        <v>0</v>
      </c>
      <c r="H146" t="b">
        <f t="shared" si="13"/>
        <v>0</v>
      </c>
      <c r="I146" t="b">
        <f t="shared" ca="1" si="14"/>
        <v>0</v>
      </c>
    </row>
    <row r="147" spans="1:9" x14ac:dyDescent="0.25">
      <c r="A147" s="1">
        <v>45770</v>
      </c>
      <c r="B147" s="4">
        <f>IFERROR(Merged_data[[#This Row],[BTCUSD_Close]]/Merged_data!D146-1,"")</f>
        <v>5.4144599194496656E-3</v>
      </c>
      <c r="C147" s="4">
        <f>IFERROR(Merged_data[[#This Row],[XAUUSD_Close]]/Merged_data!C146-1, "")</f>
        <v>-2.7455074589785688E-2</v>
      </c>
      <c r="D147" s="4">
        <f>IFERROR(Merged_data[[#This Row],[AAPL_Close]]/Merged_data!B146-1,"")</f>
        <v>2.4331631120456443E-2</v>
      </c>
      <c r="E147" s="18">
        <f t="shared" si="10"/>
        <v>-2.0582025239424444E-3</v>
      </c>
      <c r="F147" s="19">
        <f t="shared" si="11"/>
        <v>2058.2025239424443</v>
      </c>
      <c r="G147" t="b">
        <f t="shared" si="12"/>
        <v>0</v>
      </c>
      <c r="H147" t="b">
        <f t="shared" si="13"/>
        <v>0</v>
      </c>
      <c r="I147" t="b">
        <f t="shared" ca="1" si="14"/>
        <v>0</v>
      </c>
    </row>
    <row r="148" spans="1:9" x14ac:dyDescent="0.25">
      <c r="A148" s="1">
        <v>45771</v>
      </c>
      <c r="B148" s="4">
        <f>IFERROR(Merged_data[[#This Row],[BTCUSD_Close]]/Merged_data!D147-1,"")</f>
        <v>-1.4094176474488407E-3</v>
      </c>
      <c r="C148" s="4">
        <f>IFERROR(Merged_data[[#This Row],[XAUUSD_Close]]/Merged_data!C147-1, "")</f>
        <v>1.8631037639166292E-2</v>
      </c>
      <c r="D148" s="4">
        <f>IFERROR(Merged_data[[#This Row],[AAPL_Close]]/Merged_data!B147-1,"")</f>
        <v>1.842619745845564E-2</v>
      </c>
      <c r="E148" s="18">
        <f t="shared" si="10"/>
        <v>1.2557448998968556E-2</v>
      </c>
      <c r="F148" s="19">
        <f t="shared" si="11"/>
        <v>12557.448998968555</v>
      </c>
      <c r="G148" t="b">
        <f t="shared" si="12"/>
        <v>0</v>
      </c>
      <c r="H148" t="b">
        <f t="shared" si="13"/>
        <v>0</v>
      </c>
      <c r="I148" t="b">
        <f t="shared" ca="1" si="14"/>
        <v>0</v>
      </c>
    </row>
    <row r="149" spans="1:9" x14ac:dyDescent="0.25">
      <c r="A149" s="1">
        <v>45772</v>
      </c>
      <c r="B149" s="4">
        <f>IFERROR(Merged_data[[#This Row],[BTCUSD_Close]]/Merged_data!D148-1,"")</f>
        <v>2.0896960870403269E-2</v>
      </c>
      <c r="C149" s="4">
        <f>IFERROR(Merged_data[[#This Row],[XAUUSD_Close]]/Merged_data!C148-1, "")</f>
        <v>-1.331802800039994E-2</v>
      </c>
      <c r="D149" s="4">
        <f>IFERROR(Merged_data[[#This Row],[AAPL_Close]]/Merged_data!B148-1,"")</f>
        <v>4.367231367279345E-3</v>
      </c>
      <c r="E149" s="18">
        <f t="shared" si="10"/>
        <v>2.2520464711448078E-3</v>
      </c>
      <c r="F149" s="19">
        <f t="shared" si="11"/>
        <v>2252.0464711448076</v>
      </c>
      <c r="G149" t="b">
        <f t="shared" si="12"/>
        <v>0</v>
      </c>
      <c r="H149" t="b">
        <f t="shared" si="13"/>
        <v>0</v>
      </c>
      <c r="I149" t="b">
        <f t="shared" ca="1" si="14"/>
        <v>0</v>
      </c>
    </row>
    <row r="150" spans="1:9" x14ac:dyDescent="0.25">
      <c r="A150" s="1">
        <v>45775</v>
      </c>
      <c r="B150" s="4">
        <f>IFERROR(Merged_data[[#This Row],[BTCUSD_Close]]/Merged_data!D149-1,"")</f>
        <v>-8.3108333490674591E-3</v>
      </c>
      <c r="C150" s="4">
        <f>IFERROR(Merged_data[[#This Row],[XAUUSD_Close]]/Merged_data!C149-1, "")</f>
        <v>1.1770098805289564E-2</v>
      </c>
      <c r="D150" s="4">
        <f>IFERROR(Merged_data[[#This Row],[AAPL_Close]]/Merged_data!B149-1,"")</f>
        <v>4.1093272171253137E-3</v>
      </c>
      <c r="E150" s="18">
        <f t="shared" si="10"/>
        <v>3.447587682533183E-3</v>
      </c>
      <c r="F150" s="19">
        <f t="shared" si="11"/>
        <v>3447.5876825331829</v>
      </c>
      <c r="G150" t="b">
        <f t="shared" si="12"/>
        <v>0</v>
      </c>
      <c r="H150" t="b">
        <f t="shared" si="13"/>
        <v>0</v>
      </c>
      <c r="I150" t="b">
        <f t="shared" ca="1" si="14"/>
        <v>0</v>
      </c>
    </row>
    <row r="151" spans="1:9" x14ac:dyDescent="0.25">
      <c r="A151" s="1">
        <v>45776</v>
      </c>
      <c r="B151" s="4">
        <f>IFERROR(Merged_data[[#This Row],[BTCUSD_Close]]/Merged_data!D150-1,"")</f>
        <v>1.9610518599846305E-3</v>
      </c>
      <c r="C151" s="4">
        <f>IFERROR(Merged_data[[#This Row],[XAUUSD_Close]]/Merged_data!C150-1, "")</f>
        <v>-7.9667811542563083E-3</v>
      </c>
      <c r="D151" s="4">
        <f>IFERROR(Merged_data[[#This Row],[AAPL_Close]]/Merged_data!B150-1,"")</f>
        <v>5.0918435328828338E-3</v>
      </c>
      <c r="E151" s="18">
        <f t="shared" si="10"/>
        <v>-1.0708438438422844E-3</v>
      </c>
      <c r="F151" s="19">
        <f t="shared" si="11"/>
        <v>1070.8438438422843</v>
      </c>
      <c r="G151" t="b">
        <f t="shared" si="12"/>
        <v>0</v>
      </c>
      <c r="H151" t="b">
        <f t="shared" si="13"/>
        <v>0</v>
      </c>
      <c r="I151" t="b">
        <f t="shared" ca="1" si="14"/>
        <v>0</v>
      </c>
    </row>
    <row r="152" spans="1:9" x14ac:dyDescent="0.25">
      <c r="A152" s="1">
        <v>45777</v>
      </c>
      <c r="B152" s="4">
        <f>IFERROR(Merged_data[[#This Row],[BTCUSD_Close]]/Merged_data!D151-1,"")</f>
        <v>-3.4457094899525975E-3</v>
      </c>
      <c r="C152" s="4">
        <f>IFERROR(Merged_data[[#This Row],[XAUUSD_Close]]/Merged_data!C151-1, "")</f>
        <v>-8.6954686795819303E-3</v>
      </c>
      <c r="D152" s="4">
        <f>IFERROR(Merged_data[[#This Row],[AAPL_Close]]/Merged_data!B151-1,"")</f>
        <v>6.1076653567539996E-3</v>
      </c>
      <c r="E152" s="18">
        <f t="shared" si="10"/>
        <v>-2.6796007117923515E-3</v>
      </c>
      <c r="F152" s="19">
        <f t="shared" si="11"/>
        <v>2679.6007117923514</v>
      </c>
      <c r="G152" t="b">
        <f t="shared" si="12"/>
        <v>0</v>
      </c>
      <c r="H152" t="b">
        <f t="shared" si="13"/>
        <v>0</v>
      </c>
      <c r="I152" t="b">
        <f t="shared" ca="1" si="14"/>
        <v>0</v>
      </c>
    </row>
    <row r="153" spans="1:9" x14ac:dyDescent="0.25">
      <c r="A153" s="1">
        <v>45778</v>
      </c>
      <c r="B153" s="4">
        <f>IFERROR(Merged_data[[#This Row],[BTCUSD_Close]]/Merged_data!D152-1,"")</f>
        <v>2.1770104057093009E-2</v>
      </c>
      <c r="C153" s="4">
        <f>IFERROR(Merged_data[[#This Row],[XAUUSD_Close]]/Merged_data!C152-1, "")</f>
        <v>-1.5037708307991782E-2</v>
      </c>
      <c r="D153" s="4">
        <f>IFERROR(Merged_data[[#This Row],[AAPL_Close]]/Merged_data!B152-1,"")</f>
        <v>3.8588235294116924E-3</v>
      </c>
      <c r="E153" s="18">
        <f t="shared" si="10"/>
        <v>1.6735949527546972E-3</v>
      </c>
      <c r="F153" s="19">
        <f t="shared" si="11"/>
        <v>1673.5949527546973</v>
      </c>
      <c r="G153" t="b">
        <f t="shared" si="12"/>
        <v>0</v>
      </c>
      <c r="H153" t="b">
        <f t="shared" si="13"/>
        <v>0</v>
      </c>
      <c r="I153" t="b">
        <f t="shared" ca="1" si="14"/>
        <v>0</v>
      </c>
    </row>
    <row r="154" spans="1:9" x14ac:dyDescent="0.25">
      <c r="A154" s="1">
        <v>45779</v>
      </c>
      <c r="B154" s="4">
        <f>IFERROR(Merged_data[[#This Row],[BTCUSD_Close]]/Merged_data!D153-1,"")</f>
        <v>4.9826240575936431E-3</v>
      </c>
      <c r="C154" s="4">
        <f>IFERROR(Merged_data[[#This Row],[XAUUSD_Close]]/Merged_data!C153-1, "")</f>
        <v>-1.6301579215485251E-3</v>
      </c>
      <c r="D154" s="4">
        <f>IFERROR(Merged_data[[#This Row],[AAPL_Close]]/Merged_data!B153-1,"")</f>
        <v>-3.7361710106881718E-2</v>
      </c>
      <c r="E154" s="18">
        <f t="shared" si="10"/>
        <v>-1.0365788983405833E-2</v>
      </c>
      <c r="F154" s="19">
        <f t="shared" si="11"/>
        <v>10365.788983405833</v>
      </c>
      <c r="G154" t="b">
        <f t="shared" si="12"/>
        <v>0</v>
      </c>
      <c r="H154" t="b">
        <f t="shared" si="13"/>
        <v>0</v>
      </c>
      <c r="I154" t="b">
        <f t="shared" ca="1" si="14"/>
        <v>0</v>
      </c>
    </row>
    <row r="155" spans="1:9" x14ac:dyDescent="0.25">
      <c r="A155" s="1">
        <v>45782</v>
      </c>
      <c r="B155" s="4">
        <f>IFERROR(Merged_data[[#This Row],[BTCUSD_Close]]/Merged_data!D154-1,"")</f>
        <v>-2.3438193113380246E-2</v>
      </c>
      <c r="C155" s="4">
        <f>IFERROR(Merged_data[[#This Row],[XAUUSD_Close]]/Merged_data!C154-1, "")</f>
        <v>3.1000380372765202E-2</v>
      </c>
      <c r="D155" s="4">
        <f>IFERROR(Merged_data[[#This Row],[AAPL_Close]]/Merged_data!B154-1,"")</f>
        <v>-3.1458485512539602E-2</v>
      </c>
      <c r="E155" s="18">
        <f t="shared" si="10"/>
        <v>-4.0688514386698722E-3</v>
      </c>
      <c r="F155" s="19">
        <f t="shared" si="11"/>
        <v>4068.8514386698721</v>
      </c>
      <c r="G155" t="b">
        <f t="shared" si="12"/>
        <v>0</v>
      </c>
      <c r="H155" t="b">
        <f t="shared" si="13"/>
        <v>0</v>
      </c>
      <c r="I155" t="b">
        <f t="shared" ca="1" si="14"/>
        <v>0</v>
      </c>
    </row>
    <row r="156" spans="1:9" x14ac:dyDescent="0.25">
      <c r="A156" s="1">
        <v>45783</v>
      </c>
      <c r="B156" s="4">
        <f>IFERROR(Merged_data[[#This Row],[BTCUSD_Close]]/Merged_data!D155-1,"")</f>
        <v>1.700755727109815E-4</v>
      </c>
      <c r="C156" s="4">
        <f>IFERROR(Merged_data[[#This Row],[XAUUSD_Close]]/Merged_data!C155-1, "")</f>
        <v>2.9349878446211175E-2</v>
      </c>
      <c r="D156" s="4">
        <f>IFERROR(Merged_data[[#This Row],[AAPL_Close]]/Merged_data!B155-1,"")</f>
        <v>-1.9106038513750923E-3</v>
      </c>
      <c r="E156" s="18">
        <f t="shared" si="10"/>
        <v>1.1217792894885238E-2</v>
      </c>
      <c r="F156" s="19">
        <f t="shared" si="11"/>
        <v>11217.792894885239</v>
      </c>
      <c r="G156" t="b">
        <f t="shared" si="12"/>
        <v>0</v>
      </c>
      <c r="H156" t="b">
        <f t="shared" si="13"/>
        <v>0</v>
      </c>
      <c r="I156" t="b">
        <f t="shared" ca="1" si="14"/>
        <v>0</v>
      </c>
    </row>
    <row r="157" spans="1:9" x14ac:dyDescent="0.25">
      <c r="A157" s="1">
        <v>45784</v>
      </c>
      <c r="B157" s="4">
        <f>IFERROR(Merged_data[[#This Row],[BTCUSD_Close]]/Merged_data!D156-1,"")</f>
        <v>2.5785832050942314E-2</v>
      </c>
      <c r="C157" s="4">
        <f>IFERROR(Merged_data[[#This Row],[XAUUSD_Close]]/Merged_data!C156-1, "")</f>
        <v>-1.9605072025619341E-2</v>
      </c>
      <c r="D157" s="4">
        <f>IFERROR(Merged_data[[#This Row],[AAPL_Close]]/Merged_data!B156-1,"")</f>
        <v>-1.1384816885799176E-2</v>
      </c>
      <c r="E157" s="18">
        <f t="shared" si="10"/>
        <v>-3.5217242607047949E-3</v>
      </c>
      <c r="F157" s="19">
        <f t="shared" si="11"/>
        <v>3521.7242607047951</v>
      </c>
      <c r="G157" t="b">
        <f t="shared" si="12"/>
        <v>0</v>
      </c>
      <c r="H157" t="b">
        <f t="shared" si="13"/>
        <v>0</v>
      </c>
      <c r="I157" t="b">
        <f t="shared" ca="1" si="14"/>
        <v>0</v>
      </c>
    </row>
    <row r="158" spans="1:9" x14ac:dyDescent="0.25">
      <c r="A158" s="1">
        <v>45785</v>
      </c>
      <c r="B158" s="4">
        <f>IFERROR(Merged_data[[#This Row],[BTCUSD_Close]]/Merged_data!D157-1,"")</f>
        <v>5.8243660247546014E-2</v>
      </c>
      <c r="C158" s="4">
        <f>IFERROR(Merged_data[[#This Row],[XAUUSD_Close]]/Merged_data!C157-1, "")</f>
        <v>-1.752868566808885E-2</v>
      </c>
      <c r="D158" s="4">
        <f>IFERROR(Merged_data[[#This Row],[AAPL_Close]]/Merged_data!B157-1,"")</f>
        <v>6.3184713375796786E-3</v>
      </c>
      <c r="E158" s="18">
        <f t="shared" si="10"/>
        <v>1.2357165208302167E-2</v>
      </c>
      <c r="F158" s="19">
        <f t="shared" si="11"/>
        <v>12357.165208302167</v>
      </c>
      <c r="G158" t="b">
        <f t="shared" si="12"/>
        <v>0</v>
      </c>
      <c r="H158" t="b">
        <f t="shared" si="13"/>
        <v>0</v>
      </c>
      <c r="I158" t="b">
        <f t="shared" ca="1" si="14"/>
        <v>0</v>
      </c>
    </row>
    <row r="159" spans="1:9" x14ac:dyDescent="0.25">
      <c r="A159" s="1">
        <v>45786</v>
      </c>
      <c r="B159" s="4">
        <f>IFERROR(Merged_data[[#This Row],[BTCUSD_Close]]/Merged_data!D158-1,"")</f>
        <v>3.9502617291637954E-3</v>
      </c>
      <c r="C159" s="4">
        <f>IFERROR(Merged_data[[#This Row],[XAUUSD_Close]]/Merged_data!C158-1, "")</f>
        <v>7.0896775384130528E-3</v>
      </c>
      <c r="D159" s="4">
        <f>IFERROR(Merged_data[[#This Row],[AAPL_Close]]/Merged_data!B158-1,"")</f>
        <v>5.2660894222491539E-3</v>
      </c>
      <c r="E159" s="18">
        <f t="shared" si="10"/>
        <v>5.6007763607891061E-3</v>
      </c>
      <c r="F159" s="19">
        <f t="shared" si="11"/>
        <v>5600.7763607891056</v>
      </c>
      <c r="G159" t="b">
        <f t="shared" si="12"/>
        <v>0</v>
      </c>
      <c r="H159" t="b">
        <f t="shared" si="13"/>
        <v>0</v>
      </c>
      <c r="I159" t="b">
        <f t="shared" ca="1" si="14"/>
        <v>0</v>
      </c>
    </row>
    <row r="160" spans="1:9" x14ac:dyDescent="0.25">
      <c r="A160" s="1">
        <v>45789</v>
      </c>
      <c r="B160" s="4">
        <f>IFERROR(Merged_data[[#This Row],[BTCUSD_Close]]/Merged_data!D159-1,"")</f>
        <v>-6.8033803690494832E-3</v>
      </c>
      <c r="C160" s="4">
        <f>IFERROR(Merged_data[[#This Row],[XAUUSD_Close]]/Merged_data!C159-1, "")</f>
        <v>-2.7945790633368883E-2</v>
      </c>
      <c r="D160" s="4">
        <f>IFERROR(Merged_data[[#This Row],[AAPL_Close]]/Merged_data!B159-1,"")</f>
        <v>6.1753891099581848E-2</v>
      </c>
      <c r="E160" s="18">
        <f t="shared" si="10"/>
        <v>5.3068369658121565E-3</v>
      </c>
      <c r="F160" s="19">
        <f t="shared" si="11"/>
        <v>5306.8369658121564</v>
      </c>
      <c r="G160" t="b">
        <f t="shared" si="12"/>
        <v>0</v>
      </c>
      <c r="H160" t="b">
        <f t="shared" si="13"/>
        <v>0</v>
      </c>
      <c r="I160" t="b">
        <f t="shared" ca="1" si="14"/>
        <v>0</v>
      </c>
    </row>
    <row r="161" spans="1:9" x14ac:dyDescent="0.25">
      <c r="A161" s="1">
        <v>45790</v>
      </c>
      <c r="B161" s="4">
        <f>IFERROR(Merged_data[[#This Row],[BTCUSD_Close]]/Merged_data!D160-1,"")</f>
        <v>1.8149528697722461E-2</v>
      </c>
      <c r="C161" s="4">
        <f>IFERROR(Merged_data[[#This Row],[XAUUSD_Close]]/Merged_data!C160-1, "")</f>
        <v>4.4222422406026141E-3</v>
      </c>
      <c r="D161" s="4">
        <f>IFERROR(Merged_data[[#This Row],[AAPL_Close]]/Merged_data!B160-1,"")</f>
        <v>1.0152284263959421E-2</v>
      </c>
      <c r="E161" s="18">
        <f t="shared" si="10"/>
        <v>1.025944078474561E-2</v>
      </c>
      <c r="F161" s="19">
        <f t="shared" si="11"/>
        <v>10259.44078474561</v>
      </c>
      <c r="G161" t="b">
        <f t="shared" si="12"/>
        <v>0</v>
      </c>
      <c r="H161" t="b">
        <f t="shared" si="13"/>
        <v>0</v>
      </c>
      <c r="I161" t="b">
        <f t="shared" ca="1" si="14"/>
        <v>0</v>
      </c>
    </row>
    <row r="162" spans="1:9" x14ac:dyDescent="0.25">
      <c r="A162" s="1">
        <v>45791</v>
      </c>
      <c r="B162" s="4">
        <f>IFERROR(Merged_data[[#This Row],[BTCUSD_Close]]/Merged_data!D161-1,"")</f>
        <v>-6.9578884821068776E-3</v>
      </c>
      <c r="C162" s="4">
        <f>IFERROR(Merged_data[[#This Row],[XAUUSD_Close]]/Merged_data!C161-1, "")</f>
        <v>-2.2366143882346479E-2</v>
      </c>
      <c r="D162" s="4">
        <f>IFERROR(Merged_data[[#This Row],[AAPL_Close]]/Merged_data!B161-1,"")</f>
        <v>-2.8178274550321181E-3</v>
      </c>
      <c r="E162" s="18">
        <f t="shared" si="10"/>
        <v>-1.1879172334080292E-2</v>
      </c>
      <c r="F162" s="19">
        <f t="shared" si="11"/>
        <v>11879.172334080291</v>
      </c>
      <c r="G162" t="b">
        <f t="shared" si="12"/>
        <v>0</v>
      </c>
      <c r="H162" t="b">
        <f t="shared" si="13"/>
        <v>0</v>
      </c>
      <c r="I162" t="b">
        <f t="shared" ca="1" si="14"/>
        <v>0</v>
      </c>
    </row>
    <row r="163" spans="1:9" x14ac:dyDescent="0.25">
      <c r="A163" s="1">
        <v>45792</v>
      </c>
      <c r="B163" s="4">
        <f>IFERROR(Merged_data[[#This Row],[BTCUSD_Close]]/Merged_data!D162-1,"")</f>
        <v>-3.1655342804199904E-3</v>
      </c>
      <c r="C163" s="4">
        <f>IFERROR(Merged_data[[#This Row],[XAUUSD_Close]]/Merged_data!C162-1, "")</f>
        <v>1.9606423857524424E-2</v>
      </c>
      <c r="D163" s="4">
        <f>IFERROR(Merged_data[[#This Row],[AAPL_Close]]/Merged_data!B162-1,"")</f>
        <v>-4.1444920642397243E-3</v>
      </c>
      <c r="E163" s="18">
        <f t="shared" si="10"/>
        <v>5.6495616396118557E-3</v>
      </c>
      <c r="F163" s="19">
        <f t="shared" si="11"/>
        <v>5649.5616396118558</v>
      </c>
      <c r="G163" t="b">
        <f t="shared" si="12"/>
        <v>0</v>
      </c>
      <c r="H163" t="b">
        <f t="shared" si="13"/>
        <v>0</v>
      </c>
      <c r="I163" t="b">
        <f t="shared" ca="1" si="14"/>
        <v>0</v>
      </c>
    </row>
    <row r="164" spans="1:9" x14ac:dyDescent="0.25">
      <c r="A164" s="1">
        <v>45793</v>
      </c>
      <c r="B164" s="4">
        <f>IFERROR(Merged_data[[#This Row],[BTCUSD_Close]]/Merged_data!D163-1,"")</f>
        <v>6.1575400821005655E-3</v>
      </c>
      <c r="C164" s="4">
        <f>IFERROR(Merged_data[[#This Row],[XAUUSD_Close]]/Merged_data!C163-1, "")</f>
        <v>-1.4621137528820882E-2</v>
      </c>
      <c r="D164" s="4">
        <f>IFERROR(Merged_data[[#This Row],[AAPL_Close]]/Merged_data!B163-1,"")</f>
        <v>-8.9855757862378205E-4</v>
      </c>
      <c r="E164" s="18">
        <f t="shared" si="10"/>
        <v>-4.2707602604853184E-3</v>
      </c>
      <c r="F164" s="19">
        <f t="shared" si="11"/>
        <v>4270.7602604853182</v>
      </c>
      <c r="G164" t="b">
        <f t="shared" si="12"/>
        <v>0</v>
      </c>
      <c r="H164" t="b">
        <f t="shared" si="13"/>
        <v>0</v>
      </c>
      <c r="I164" t="b">
        <f t="shared" ca="1" si="14"/>
        <v>0</v>
      </c>
    </row>
    <row r="165" spans="1:9" x14ac:dyDescent="0.25">
      <c r="A165" s="1">
        <v>45796</v>
      </c>
      <c r="B165" s="4">
        <f>IFERROR(Merged_data[[#This Row],[BTCUSD_Close]]/Merged_data!D164-1,"")</f>
        <v>1.4914745390862461E-2</v>
      </c>
      <c r="C165" s="4">
        <f>IFERROR(Merged_data[[#This Row],[XAUUSD_Close]]/Merged_data!C164-1, "")</f>
        <v>1.168221371606859E-2</v>
      </c>
      <c r="D165" s="4">
        <f>IFERROR(Merged_data[[#This Row],[AAPL_Close]]/Merged_data!B164-1,"")</f>
        <v>-1.1739089273880454E-2</v>
      </c>
      <c r="E165" s="18">
        <f t="shared" si="10"/>
        <v>5.6255823215220369E-3</v>
      </c>
      <c r="F165" s="19">
        <f t="shared" si="11"/>
        <v>5625.5823215220371</v>
      </c>
      <c r="G165" t="b">
        <f t="shared" si="12"/>
        <v>0</v>
      </c>
      <c r="H165" t="b">
        <f t="shared" si="13"/>
        <v>0</v>
      </c>
      <c r="I165" t="b">
        <f t="shared" ca="1" si="14"/>
        <v>0</v>
      </c>
    </row>
    <row r="166" spans="1:9" x14ac:dyDescent="0.25">
      <c r="A166" s="1">
        <v>45797</v>
      </c>
      <c r="B166" s="4">
        <f>IFERROR(Merged_data[[#This Row],[BTCUSD_Close]]/Merged_data!D165-1,"")</f>
        <v>1.0855755920890386E-2</v>
      </c>
      <c r="C166" s="4">
        <f>IFERROR(Merged_data[[#This Row],[XAUUSD_Close]]/Merged_data!C165-1, "")</f>
        <v>1.864847333621289E-2</v>
      </c>
      <c r="D166" s="4">
        <f>IFERROR(Merged_data[[#This Row],[AAPL_Close]]/Merged_data!B165-1,"")</f>
        <v>-9.196283168885877E-3</v>
      </c>
      <c r="E166" s="18">
        <f t="shared" si="10"/>
        <v>7.9572311600865087E-3</v>
      </c>
      <c r="F166" s="19">
        <f t="shared" si="11"/>
        <v>7957.2311600865087</v>
      </c>
      <c r="G166" t="b">
        <f t="shared" si="12"/>
        <v>0</v>
      </c>
      <c r="H166" t="b">
        <f t="shared" si="13"/>
        <v>0</v>
      </c>
      <c r="I166" t="b">
        <f t="shared" ca="1" si="14"/>
        <v>0</v>
      </c>
    </row>
    <row r="167" spans="1:9" x14ac:dyDescent="0.25">
      <c r="A167" s="1">
        <v>45798</v>
      </c>
      <c r="B167" s="4">
        <f>IFERROR(Merged_data[[#This Row],[BTCUSD_Close]]/Merged_data!D166-1,"")</f>
        <v>1.7229574466089526E-2</v>
      </c>
      <c r="C167" s="4">
        <f>IFERROR(Merged_data[[#This Row],[XAUUSD_Close]]/Merged_data!C166-1, "")</f>
        <v>7.7340778149443956E-3</v>
      </c>
      <c r="D167" s="4">
        <f>IFERROR(Merged_data[[#This Row],[AAPL_Close]]/Merged_data!B166-1,"")</f>
        <v>-2.3059073769699401E-2</v>
      </c>
      <c r="E167" s="18">
        <f t="shared" si="10"/>
        <v>1.3447813348947965E-3</v>
      </c>
      <c r="F167" s="19">
        <f t="shared" si="11"/>
        <v>1344.7813348947966</v>
      </c>
      <c r="G167" t="b">
        <f t="shared" si="12"/>
        <v>0</v>
      </c>
      <c r="H167" t="b">
        <f t="shared" si="13"/>
        <v>0</v>
      </c>
      <c r="I167" t="b">
        <f t="shared" ca="1" si="14"/>
        <v>0</v>
      </c>
    </row>
    <row r="168" spans="1:9" x14ac:dyDescent="0.25">
      <c r="A168" s="1">
        <v>45799</v>
      </c>
      <c r="B168" s="4">
        <f>IFERROR(Merged_data[[#This Row],[BTCUSD_Close]]/Merged_data!D167-1,"")</f>
        <v>2.2239433502987405E-2</v>
      </c>
      <c r="C168" s="4">
        <f>IFERROR(Merged_data[[#This Row],[XAUUSD_Close]]/Merged_data!C167-1, "")</f>
        <v>-6.2390097212126072E-3</v>
      </c>
      <c r="D168" s="4">
        <f>IFERROR(Merged_data[[#This Row],[AAPL_Close]]/Merged_data!B167-1,"")</f>
        <v>-3.6122519669453679E-3</v>
      </c>
      <c r="E168" s="18">
        <f t="shared" si="10"/>
        <v>3.0925505723275676E-3</v>
      </c>
      <c r="F168" s="19">
        <f t="shared" si="11"/>
        <v>3092.5505723275678</v>
      </c>
      <c r="G168" t="b">
        <f t="shared" si="12"/>
        <v>0</v>
      </c>
      <c r="H168" t="b">
        <f t="shared" si="13"/>
        <v>0</v>
      </c>
      <c r="I168" t="b">
        <f t="shared" ca="1" si="14"/>
        <v>0</v>
      </c>
    </row>
    <row r="169" spans="1:9" x14ac:dyDescent="0.25">
      <c r="A169" s="1">
        <v>45800</v>
      </c>
      <c r="B169" s="4">
        <f>IFERROR(Merged_data[[#This Row],[BTCUSD_Close]]/Merged_data!D168-1,"")</f>
        <v>-1.9590864812209063E-2</v>
      </c>
      <c r="C169" s="4">
        <f>IFERROR(Merged_data[[#This Row],[XAUUSD_Close]]/Merged_data!C168-1, "")</f>
        <v>2.0081979030243557E-2</v>
      </c>
      <c r="D169" s="4">
        <f>IFERROR(Merged_data[[#This Row],[AAPL_Close]]/Merged_data!B168-1,"")</f>
        <v>-3.0244338498212175E-2</v>
      </c>
      <c r="E169" s="18">
        <f t="shared" si="10"/>
        <v>-6.9177693810289469E-3</v>
      </c>
      <c r="F169" s="19">
        <f t="shared" si="11"/>
        <v>6917.7693810289466</v>
      </c>
      <c r="G169" t="b">
        <f t="shared" si="12"/>
        <v>0</v>
      </c>
      <c r="H169" t="b">
        <f t="shared" si="13"/>
        <v>0</v>
      </c>
      <c r="I169" t="b">
        <f t="shared" ca="1" si="14"/>
        <v>0</v>
      </c>
    </row>
    <row r="170" spans="1:9" x14ac:dyDescent="0.25">
      <c r="A170" s="1">
        <v>45804</v>
      </c>
      <c r="B170" s="4">
        <f>IFERROR(Merged_data[[#This Row],[BTCUSD_Close]]/Merged_data!D169-1,"")</f>
        <v>1.6099948480163828E-3</v>
      </c>
      <c r="C170" s="4">
        <f>IFERROR(Merged_data[[#This Row],[XAUUSD_Close]]/Merged_data!C169-1, "")</f>
        <v>-1.7913303242276579E-2</v>
      </c>
      <c r="D170" s="4">
        <f>IFERROR(Merged_data[[#This Row],[AAPL_Close]]/Merged_data!B169-1,"")</f>
        <v>2.5298304911148595E-2</v>
      </c>
      <c r="E170" s="18">
        <f t="shared" si="10"/>
        <v>9.0716863083886105E-4</v>
      </c>
      <c r="F170" s="19">
        <f t="shared" si="11"/>
        <v>907.16863083886108</v>
      </c>
      <c r="G170" t="b">
        <f t="shared" si="12"/>
        <v>0</v>
      </c>
      <c r="H170" t="b">
        <f t="shared" si="13"/>
        <v>0</v>
      </c>
      <c r="I170" t="b">
        <f t="shared" ca="1" si="14"/>
        <v>0</v>
      </c>
    </row>
    <row r="171" spans="1:9" x14ac:dyDescent="0.25">
      <c r="A171" s="1">
        <v>45805</v>
      </c>
      <c r="B171" s="4">
        <f>IFERROR(Merged_data[[#This Row],[BTCUSD_Close]]/Merged_data!D170-1,"")</f>
        <v>-1.2207107494190406E-2</v>
      </c>
      <c r="C171" s="4">
        <f>IFERROR(Merged_data[[#This Row],[XAUUSD_Close]]/Merged_data!C170-1, "")</f>
        <v>-3.9930863254971083E-3</v>
      </c>
      <c r="D171" s="4">
        <f>IFERROR(Merged_data[[#This Row],[AAPL_Close]]/Merged_data!B170-1,"")</f>
        <v>1.0488986564105574E-3</v>
      </c>
      <c r="E171" s="18">
        <f t="shared" si="10"/>
        <v>-4.944697181532798E-3</v>
      </c>
      <c r="F171" s="19">
        <f t="shared" si="11"/>
        <v>4944.6971815327979</v>
      </c>
      <c r="G171" t="b">
        <f t="shared" si="12"/>
        <v>0</v>
      </c>
      <c r="H171" t="b">
        <f t="shared" si="13"/>
        <v>0</v>
      </c>
      <c r="I171" t="b">
        <f t="shared" ca="1" si="14"/>
        <v>0</v>
      </c>
    </row>
    <row r="172" spans="1:9" x14ac:dyDescent="0.25">
      <c r="A172" s="1">
        <v>45806</v>
      </c>
      <c r="B172" s="4">
        <f>IFERROR(Merged_data[[#This Row],[BTCUSD_Close]]/Merged_data!D171-1,"")</f>
        <v>-1.042383440888206E-2</v>
      </c>
      <c r="C172" s="4">
        <f>IFERROR(Merged_data[[#This Row],[XAUUSD_Close]]/Merged_data!C171-1, "")</f>
        <v>9.1847210287372416E-3</v>
      </c>
      <c r="D172" s="4">
        <f>IFERROR(Merged_data[[#This Row],[AAPL_Close]]/Merged_data!B171-1,"")</f>
        <v>-2.3450753417822989E-3</v>
      </c>
      <c r="E172" s="18">
        <f t="shared" si="10"/>
        <v>-1.5678451370441081E-4</v>
      </c>
      <c r="F172" s="19">
        <f t="shared" si="11"/>
        <v>156.78451370441081</v>
      </c>
      <c r="G172" t="b">
        <f t="shared" si="12"/>
        <v>0</v>
      </c>
      <c r="H172" t="b">
        <f t="shared" si="13"/>
        <v>0</v>
      </c>
      <c r="I172" t="b">
        <f t="shared" ca="1" si="14"/>
        <v>0</v>
      </c>
    </row>
    <row r="173" spans="1:9" x14ac:dyDescent="0.25">
      <c r="A173" s="1">
        <v>45807</v>
      </c>
      <c r="B173" s="4">
        <f>IFERROR(Merged_data[[#This Row],[BTCUSD_Close]]/Merged_data!D172-1,"")</f>
        <v>-1.72616306931902E-2</v>
      </c>
      <c r="C173" s="4">
        <f>IFERROR(Merged_data[[#This Row],[XAUUSD_Close]]/Merged_data!C172-1, "")</f>
        <v>-6.8797246301676163E-3</v>
      </c>
      <c r="D173" s="4">
        <f>IFERROR(Merged_data[[#This Row],[AAPL_Close]]/Merged_data!B172-1,"")</f>
        <v>4.5011252813202951E-3</v>
      </c>
      <c r="E173" s="18">
        <f t="shared" si="10"/>
        <v>-6.5800414756280179E-3</v>
      </c>
      <c r="F173" s="19">
        <f t="shared" si="11"/>
        <v>6580.0414756280179</v>
      </c>
      <c r="G173" t="b">
        <f t="shared" si="12"/>
        <v>0</v>
      </c>
      <c r="H173" t="b">
        <f t="shared" si="13"/>
        <v>0</v>
      </c>
      <c r="I173" t="b">
        <f t="shared" ca="1" si="14"/>
        <v>0</v>
      </c>
    </row>
    <row r="174" spans="1:9" x14ac:dyDescent="0.25">
      <c r="A174" s="1">
        <v>45810</v>
      </c>
      <c r="B174" s="4">
        <f>IFERROR(Merged_data[[#This Row],[BTCUSD_Close]]/Merged_data!D173-1,"")</f>
        <v>3.5187026696243962E-3</v>
      </c>
      <c r="C174" s="4">
        <f>IFERROR(Merged_data[[#This Row],[XAUUSD_Close]]/Merged_data!C173-1, "")</f>
        <v>2.6321020851954202E-2</v>
      </c>
      <c r="D174" s="4">
        <f>IFERROR(Merged_data[[#This Row],[AAPL_Close]]/Merged_data!B173-1,"")</f>
        <v>4.2320139407516777E-3</v>
      </c>
      <c r="E174" s="18">
        <f t="shared" si="10"/>
        <v>1.2853623323894503E-2</v>
      </c>
      <c r="F174" s="19">
        <f t="shared" si="11"/>
        <v>12853.623323894502</v>
      </c>
      <c r="G174" t="b">
        <f t="shared" si="12"/>
        <v>0</v>
      </c>
      <c r="H174" t="b">
        <f t="shared" si="13"/>
        <v>0</v>
      </c>
      <c r="I174" t="b">
        <f t="shared" ca="1" si="14"/>
        <v>0</v>
      </c>
    </row>
    <row r="175" spans="1:9" x14ac:dyDescent="0.25">
      <c r="A175" s="1">
        <v>45811</v>
      </c>
      <c r="B175" s="4">
        <f>IFERROR(Merged_data[[#This Row],[BTCUSD_Close]]/Merged_data!D174-1,"")</f>
        <v>4.7926671240186014E-3</v>
      </c>
      <c r="C175" s="4">
        <f>IFERROR(Merged_data[[#This Row],[XAUUSD_Close]]/Merged_data!C174-1, "")</f>
        <v>-8.330326884747552E-3</v>
      </c>
      <c r="D175" s="4">
        <f>IFERROR(Merged_data[[#This Row],[AAPL_Close]]/Merged_data!B174-1,"")</f>
        <v>7.7838373822509688E-3</v>
      </c>
      <c r="E175" s="18">
        <f t="shared" si="10"/>
        <v>4.4082059798185021E-4</v>
      </c>
      <c r="F175" s="19">
        <f t="shared" si="11"/>
        <v>440.8205979818502</v>
      </c>
      <c r="G175" t="b">
        <f t="shared" si="12"/>
        <v>0</v>
      </c>
      <c r="H175" t="b">
        <f t="shared" si="13"/>
        <v>0</v>
      </c>
      <c r="I175" t="b">
        <f t="shared" ca="1" si="14"/>
        <v>0</v>
      </c>
    </row>
    <row r="176" spans="1:9" x14ac:dyDescent="0.25">
      <c r="A176" s="1">
        <v>45812</v>
      </c>
      <c r="B176" s="4">
        <f>IFERROR(Merged_data[[#This Row],[BTCUSD_Close]]/Merged_data!D175-1,"")</f>
        <v>-4.4758427765397846E-3</v>
      </c>
      <c r="C176" s="4">
        <f>IFERROR(Merged_data[[#This Row],[XAUUSD_Close]]/Merged_data!C175-1, "")</f>
        <v>5.7388659440278378E-3</v>
      </c>
      <c r="D176" s="4">
        <f>IFERROR(Merged_data[[#This Row],[AAPL_Close]]/Merged_data!B175-1,"")</f>
        <v>-2.2138042996999729E-3</v>
      </c>
      <c r="E176" s="18">
        <f t="shared" si="10"/>
        <v>2.8865225473920816E-4</v>
      </c>
      <c r="F176" s="19">
        <f t="shared" si="11"/>
        <v>288.65225473920816</v>
      </c>
      <c r="G176" t="b">
        <f t="shared" si="12"/>
        <v>0</v>
      </c>
      <c r="H176" t="b">
        <f t="shared" si="13"/>
        <v>0</v>
      </c>
      <c r="I176" t="b">
        <f t="shared" ca="1" si="14"/>
        <v>0</v>
      </c>
    </row>
    <row r="177" spans="1:9" x14ac:dyDescent="0.25">
      <c r="A177" s="1">
        <v>45813</v>
      </c>
      <c r="B177" s="4">
        <f>IFERROR(Merged_data[[#This Row],[BTCUSD_Close]]/Merged_data!D176-1,"")</f>
        <v>-3.2043283198232131E-2</v>
      </c>
      <c r="C177" s="4">
        <f>IFERROR(Merged_data[[#This Row],[XAUUSD_Close]]/Merged_data!C176-1, "")</f>
        <v>-5.8929135305741953E-3</v>
      </c>
      <c r="D177" s="4">
        <f>IFERROR(Merged_data[[#This Row],[AAPL_Close]]/Merged_data!B176-1,"")</f>
        <v>-1.0797751701015712E-2</v>
      </c>
      <c r="E177" s="18">
        <f t="shared" si="10"/>
        <v>-1.5209475882004031E-2</v>
      </c>
      <c r="F177" s="19">
        <f t="shared" si="11"/>
        <v>15209.475882004032</v>
      </c>
      <c r="G177" t="b">
        <f t="shared" si="12"/>
        <v>0</v>
      </c>
      <c r="H177" t="b">
        <f t="shared" si="13"/>
        <v>0</v>
      </c>
      <c r="I177" t="b">
        <f t="shared" ca="1" si="14"/>
        <v>0</v>
      </c>
    </row>
    <row r="178" spans="1:9" x14ac:dyDescent="0.25">
      <c r="A178" s="1">
        <v>45814</v>
      </c>
      <c r="B178" s="4">
        <f>IFERROR(Merged_data[[#This Row],[BTCUSD_Close]]/Merged_data!D177-1,"")</f>
        <v>2.6412383510957538E-2</v>
      </c>
      <c r="C178" s="4">
        <f>IFERROR(Merged_data[[#This Row],[XAUUSD_Close]]/Merged_data!C177-1, "")</f>
        <v>-1.2045084436384967E-2</v>
      </c>
      <c r="D178" s="4">
        <f>IFERROR(Merged_data[[#This Row],[AAPL_Close]]/Merged_data!B177-1,"")</f>
        <v>1.6398345212580434E-2</v>
      </c>
      <c r="E178" s="18">
        <f t="shared" si="10"/>
        <v>8.0251848425074053E-3</v>
      </c>
      <c r="F178" s="19">
        <f t="shared" si="11"/>
        <v>8025.1848425074049</v>
      </c>
      <c r="G178" t="b">
        <f t="shared" si="12"/>
        <v>0</v>
      </c>
      <c r="H178" t="b">
        <f t="shared" si="13"/>
        <v>0</v>
      </c>
      <c r="I178" t="b">
        <f t="shared" ca="1" si="14"/>
        <v>0</v>
      </c>
    </row>
    <row r="179" spans="1:9" x14ac:dyDescent="0.25">
      <c r="A179" s="1">
        <v>45817</v>
      </c>
      <c r="B179" s="4">
        <f>IFERROR(Merged_data[[#This Row],[BTCUSD_Close]]/Merged_data!D178-1,"")</f>
        <v>5.4111578765711377E-2</v>
      </c>
      <c r="C179" s="4">
        <f>IFERROR(Merged_data[[#This Row],[XAUUSD_Close]]/Merged_data!C178-1, "")</f>
        <v>3.9940406377785287E-3</v>
      </c>
      <c r="D179" s="4">
        <f>IFERROR(Merged_data[[#This Row],[AAPL_Close]]/Merged_data!B178-1,"")</f>
        <v>-1.2112593173793651E-2</v>
      </c>
      <c r="E179" s="18">
        <f t="shared" si="10"/>
        <v>1.4197311932686727E-2</v>
      </c>
      <c r="F179" s="19">
        <f t="shared" si="11"/>
        <v>14197.311932686727</v>
      </c>
      <c r="G179" t="b">
        <f t="shared" si="12"/>
        <v>0</v>
      </c>
      <c r="H179" t="b">
        <f t="shared" si="13"/>
        <v>0</v>
      </c>
      <c r="I179" t="b">
        <f t="shared" ca="1" si="14"/>
        <v>0</v>
      </c>
    </row>
    <row r="180" spans="1:9" x14ac:dyDescent="0.25">
      <c r="A180" s="1">
        <v>45818</v>
      </c>
      <c r="B180" s="4">
        <f>IFERROR(Merged_data[[#This Row],[BTCUSD_Close]]/Merged_data!D179-1,"")</f>
        <v>-2.6376344966205778E-4</v>
      </c>
      <c r="C180" s="4">
        <f>IFERROR(Merged_data[[#This Row],[XAUUSD_Close]]/Merged_data!C179-1, "")</f>
        <v>-7.336878488963805E-4</v>
      </c>
      <c r="D180" s="4">
        <f>IFERROR(Merged_data[[#This Row],[AAPL_Close]]/Merged_data!B179-1,"")</f>
        <v>6.0560933234052872E-3</v>
      </c>
      <c r="E180" s="18">
        <f t="shared" si="10"/>
        <v>1.4442238225644164E-3</v>
      </c>
      <c r="F180" s="19">
        <f t="shared" si="11"/>
        <v>1444.2238225644164</v>
      </c>
      <c r="G180" t="b">
        <f t="shared" si="12"/>
        <v>0</v>
      </c>
      <c r="H180" t="b">
        <f t="shared" si="13"/>
        <v>0</v>
      </c>
      <c r="I180" t="b">
        <f t="shared" ca="1" si="14"/>
        <v>0</v>
      </c>
    </row>
    <row r="181" spans="1:9" x14ac:dyDescent="0.25">
      <c r="A181" s="1">
        <v>45819</v>
      </c>
      <c r="B181" s="4">
        <f>IFERROR(Merged_data[[#This Row],[BTCUSD_Close]]/Merged_data!D180-1,"")</f>
        <v>-1.2436543605232941E-2</v>
      </c>
      <c r="C181" s="4">
        <f>IFERROR(Merged_data[[#This Row],[XAUUSD_Close]]/Merged_data!C180-1, "")</f>
        <v>9.5840636730886164E-3</v>
      </c>
      <c r="D181" s="4">
        <f>IFERROR(Merged_data[[#This Row],[AAPL_Close]]/Merged_data!B180-1,"")</f>
        <v>-1.9193763260472618E-2</v>
      </c>
      <c r="E181" s="18">
        <f t="shared" si="10"/>
        <v>-5.6554665904762205E-3</v>
      </c>
      <c r="F181" s="19">
        <f t="shared" si="11"/>
        <v>5655.4665904762205</v>
      </c>
      <c r="G181" t="b">
        <f t="shared" si="12"/>
        <v>0</v>
      </c>
      <c r="H181" t="b">
        <f t="shared" si="13"/>
        <v>0</v>
      </c>
      <c r="I181" t="b">
        <f t="shared" ca="1" si="14"/>
        <v>0</v>
      </c>
    </row>
    <row r="182" spans="1:9" x14ac:dyDescent="0.25">
      <c r="A182" s="1">
        <v>45820</v>
      </c>
      <c r="B182" s="4">
        <f>IFERROR(Merged_data[[#This Row],[BTCUSD_Close]]/Merged_data!D181-1,"")</f>
        <v>-2.3767629961953363E-2</v>
      </c>
      <c r="C182" s="4">
        <f>IFERROR(Merged_data[[#This Row],[XAUUSD_Close]]/Merged_data!C181-1, "")</f>
        <v>9.1816129296662385E-3</v>
      </c>
      <c r="D182" s="4">
        <f>IFERROR(Merged_data[[#This Row],[AAPL_Close]]/Merged_data!B181-1,"")</f>
        <v>2.1128886205854513E-3</v>
      </c>
      <c r="E182" s="18">
        <f t="shared" si="10"/>
        <v>-2.8237772305438778E-3</v>
      </c>
      <c r="F182" s="19">
        <f t="shared" si="11"/>
        <v>2823.777230543878</v>
      </c>
      <c r="G182" t="b">
        <f t="shared" si="12"/>
        <v>0</v>
      </c>
      <c r="H182" t="b">
        <f t="shared" si="13"/>
        <v>0</v>
      </c>
      <c r="I182" t="b">
        <f t="shared" ca="1" si="14"/>
        <v>0</v>
      </c>
    </row>
    <row r="183" spans="1:9" x14ac:dyDescent="0.25">
      <c r="A183" s="1">
        <v>45821</v>
      </c>
      <c r="B183" s="4">
        <f>IFERROR(Merged_data[[#This Row],[BTCUSD_Close]]/Merged_data!D182-1,"")</f>
        <v>-6.8226212831812294E-3</v>
      </c>
      <c r="C183" s="4">
        <f>IFERROR(Merged_data[[#This Row],[XAUUSD_Close]]/Merged_data!C182-1, "")</f>
        <v>1.377780665587669E-2</v>
      </c>
      <c r="D183" s="4">
        <f>IFERROR(Merged_data[[#This Row],[AAPL_Close]]/Merged_data!B182-1,"")</f>
        <v>-1.3805220883534086E-2</v>
      </c>
      <c r="E183" s="18">
        <f t="shared" si="10"/>
        <v>-6.7722998766391821E-4</v>
      </c>
      <c r="F183" s="19">
        <f t="shared" si="11"/>
        <v>677.22998766391822</v>
      </c>
      <c r="G183" t="b">
        <f t="shared" si="12"/>
        <v>0</v>
      </c>
      <c r="H183" t="b">
        <f t="shared" si="13"/>
        <v>0</v>
      </c>
      <c r="I183" t="b">
        <f t="shared" ca="1" si="14"/>
        <v>0</v>
      </c>
    </row>
    <row r="184" spans="1:9" x14ac:dyDescent="0.25">
      <c r="A184" s="1">
        <v>45824</v>
      </c>
      <c r="B184" s="4">
        <f>IFERROR(Merged_data[[#This Row],[BTCUSD_Close]]/Merged_data!D183-1,"")</f>
        <v>3.1535041045910539E-2</v>
      </c>
      <c r="C184" s="4">
        <f>IFERROR(Merged_data[[#This Row],[XAUUSD_Close]]/Merged_data!C183-1, "")</f>
        <v>-1.3777009960583175E-2</v>
      </c>
      <c r="D184" s="4">
        <f>IFERROR(Merged_data[[#This Row],[AAPL_Close]]/Merged_data!B183-1,"")</f>
        <v>1.0027996945787709E-2</v>
      </c>
      <c r="E184" s="18">
        <f t="shared" si="10"/>
        <v>6.958107413276203E-3</v>
      </c>
      <c r="F184" s="19">
        <f t="shared" si="11"/>
        <v>6958.1074132762033</v>
      </c>
      <c r="G184" t="b">
        <f t="shared" si="12"/>
        <v>0</v>
      </c>
      <c r="H184" t="b">
        <f t="shared" si="13"/>
        <v>0</v>
      </c>
      <c r="I184" t="b">
        <f t="shared" ca="1" si="14"/>
        <v>0</v>
      </c>
    </row>
    <row r="185" spans="1:9" x14ac:dyDescent="0.25">
      <c r="A185" s="1">
        <v>45825</v>
      </c>
      <c r="B185" s="4">
        <f>IFERROR(Merged_data[[#This Row],[BTCUSD_Close]]/Merged_data!D184-1,"")</f>
        <v>-3.6733077270257097E-2</v>
      </c>
      <c r="C185" s="4">
        <f>IFERROR(Merged_data[[#This Row],[XAUUSD_Close]]/Merged_data!C184-1, "")</f>
        <v>1.0014061041463407E-3</v>
      </c>
      <c r="D185" s="4">
        <f>IFERROR(Merged_data[[#This Row],[AAPL_Close]]/Merged_data!B184-1,"")</f>
        <v>-1.4010684406813856E-2</v>
      </c>
      <c r="E185" s="18">
        <f t="shared" si="10"/>
        <v>-1.4822566061462749E-2</v>
      </c>
      <c r="F185" s="19">
        <f t="shared" si="11"/>
        <v>14822.566061462749</v>
      </c>
      <c r="G185" t="b">
        <f t="shared" si="12"/>
        <v>0</v>
      </c>
      <c r="H185" t="b">
        <f t="shared" si="13"/>
        <v>0</v>
      </c>
      <c r="I185" t="b">
        <f t="shared" ca="1" si="14"/>
        <v>0</v>
      </c>
    </row>
    <row r="186" spans="1:9" x14ac:dyDescent="0.25">
      <c r="A186" s="1">
        <v>45826</v>
      </c>
      <c r="B186" s="4">
        <f>IFERROR(Merged_data[[#This Row],[BTCUSD_Close]]/Merged_data!D185-1,"")</f>
        <v>5.0392526224194434E-3</v>
      </c>
      <c r="C186" s="4">
        <f>IFERROR(Merged_data[[#This Row],[XAUUSD_Close]]/Merged_data!C185-1, "")</f>
        <v>-5.6719087064684981E-3</v>
      </c>
      <c r="D186" s="4">
        <f>IFERROR(Merged_data[[#This Row],[AAPL_Close]]/Merged_data!B185-1,"")</f>
        <v>4.8047434062565841E-3</v>
      </c>
      <c r="E186" s="18">
        <f t="shared" si="10"/>
        <v>6.8443532601540884E-4</v>
      </c>
      <c r="F186" s="19">
        <f t="shared" si="11"/>
        <v>684.4353260154088</v>
      </c>
      <c r="G186" t="b">
        <f t="shared" si="12"/>
        <v>0</v>
      </c>
      <c r="H186" t="b">
        <f t="shared" si="13"/>
        <v>0</v>
      </c>
      <c r="I186" t="b">
        <f t="shared" ca="1" si="14"/>
        <v>0</v>
      </c>
    </row>
    <row r="187" spans="1:9" x14ac:dyDescent="0.25">
      <c r="A187" s="1">
        <v>45828</v>
      </c>
      <c r="B187" s="4">
        <f>IFERROR(Merged_data[[#This Row],[BTCUSD_Close]]/Merged_data!D186-1,"")</f>
        <v>-1.5879207657031991E-2</v>
      </c>
      <c r="C187" s="4">
        <f>IFERROR(Merged_data[[#This Row],[XAUUSD_Close]]/Merged_data!C186-1, "")</f>
        <v>-1.1708281271795018E-3</v>
      </c>
      <c r="D187" s="4">
        <f>IFERROR(Merged_data[[#This Row],[AAPL_Close]]/Merged_data!B186-1,"")</f>
        <v>2.248448468816755E-2</v>
      </c>
      <c r="E187" s="18">
        <f t="shared" si="10"/>
        <v>1.5132518584688674E-3</v>
      </c>
      <c r="F187" s="19">
        <f t="shared" si="11"/>
        <v>1513.2518584688673</v>
      </c>
      <c r="G187" t="b">
        <f t="shared" si="12"/>
        <v>0</v>
      </c>
      <c r="H187" t="b">
        <f t="shared" si="13"/>
        <v>0</v>
      </c>
      <c r="I187" t="b">
        <f t="shared" ca="1" si="14"/>
        <v>0</v>
      </c>
    </row>
    <row r="188" spans="1:9" x14ac:dyDescent="0.25">
      <c r="A188" s="1">
        <v>45831</v>
      </c>
      <c r="B188" s="4">
        <f>IFERROR(Merged_data[[#This Row],[BTCUSD_Close]]/Merged_data!D187-1,"")</f>
        <v>3.3933698773165322E-3</v>
      </c>
      <c r="C188" s="4">
        <f>IFERROR(Merged_data[[#This Row],[XAUUSD_Close]]/Merged_data!C187-1, "")</f>
        <v>9.7757664988340487E-4</v>
      </c>
      <c r="D188" s="4">
        <f>IFERROR(Merged_data[[#This Row],[AAPL_Close]]/Merged_data!B187-1,"")</f>
        <v>2.4875621890547706E-3</v>
      </c>
      <c r="E188" s="18">
        <f t="shared" si="10"/>
        <v>2.1553102798647526E-3</v>
      </c>
      <c r="F188" s="19">
        <f t="shared" si="11"/>
        <v>2155.3102798647524</v>
      </c>
      <c r="G188" t="b">
        <f t="shared" si="12"/>
        <v>0</v>
      </c>
      <c r="H188" t="b">
        <f t="shared" si="13"/>
        <v>0</v>
      </c>
      <c r="I188" t="b">
        <f t="shared" ca="1" si="14"/>
        <v>0</v>
      </c>
    </row>
    <row r="189" spans="1:9" x14ac:dyDescent="0.25">
      <c r="A189" s="1">
        <v>45832</v>
      </c>
      <c r="B189" s="4">
        <f>IFERROR(Merged_data[[#This Row],[BTCUSD_Close]]/Merged_data!D188-1,"")</f>
        <v>2.2324353489806104E-2</v>
      </c>
      <c r="C189" s="4">
        <f>IFERROR(Merged_data[[#This Row],[XAUUSD_Close]]/Merged_data!C188-1, "")</f>
        <v>-1.3274933914754983E-2</v>
      </c>
      <c r="D189" s="4">
        <f>IFERROR(Merged_data[[#This Row],[AAPL_Close]]/Merged_data!B188-1,"")</f>
        <v>-5.9553349875930417E-3</v>
      </c>
      <c r="E189" s="18">
        <f t="shared" si="10"/>
        <v>-3.9926801523807527E-4</v>
      </c>
      <c r="F189" s="19">
        <f t="shared" si="11"/>
        <v>399.26801523807529</v>
      </c>
      <c r="G189" t="b">
        <f t="shared" si="12"/>
        <v>0</v>
      </c>
      <c r="H189" t="b">
        <f t="shared" si="13"/>
        <v>0</v>
      </c>
      <c r="I189" t="b">
        <f t="shared" ca="1" si="14"/>
        <v>0</v>
      </c>
    </row>
    <row r="190" spans="1:9" x14ac:dyDescent="0.25">
      <c r="A190" s="1">
        <v>45833</v>
      </c>
      <c r="B190" s="4">
        <f>IFERROR(Merged_data[[#This Row],[BTCUSD_Close]]/Merged_data!D189-1,"")</f>
        <v>1.4815512935300035E-2</v>
      </c>
      <c r="C190" s="4">
        <f>IFERROR(Merged_data[[#This Row],[XAUUSD_Close]]/Merged_data!C189-1, "")</f>
        <v>2.4849317170247964E-3</v>
      </c>
      <c r="D190" s="4">
        <f>IFERROR(Merged_data[[#This Row],[AAPL_Close]]/Merged_data!B189-1,"")</f>
        <v>6.2905641537693846E-3</v>
      </c>
      <c r="E190" s="18">
        <f t="shared" si="10"/>
        <v>7.3257958135307449E-3</v>
      </c>
      <c r="F190" s="19">
        <f t="shared" si="11"/>
        <v>7325.7958135307445</v>
      </c>
      <c r="G190" t="b">
        <f t="shared" si="12"/>
        <v>0</v>
      </c>
      <c r="H190" t="b">
        <f t="shared" si="13"/>
        <v>0</v>
      </c>
      <c r="I190" t="b">
        <f t="shared" ca="1" si="14"/>
        <v>0</v>
      </c>
    </row>
    <row r="191" spans="1:9" x14ac:dyDescent="0.25">
      <c r="A191" s="1">
        <v>45834</v>
      </c>
      <c r="B191" s="4">
        <f>IFERROR(Merged_data[[#This Row],[BTCUSD_Close]]/Merged_data!D190-1,"")</f>
        <v>-5.3028966260204591E-3</v>
      </c>
      <c r="C191" s="4">
        <f>IFERROR(Merged_data[[#This Row],[XAUUSD_Close]]/Merged_data!C190-1, "")</f>
        <v>-1.3174103733312181E-3</v>
      </c>
      <c r="D191" s="4">
        <f>IFERROR(Merged_data[[#This Row],[AAPL_Close]]/Merged_data!B190-1,"")</f>
        <v>-2.7783290335383626E-3</v>
      </c>
      <c r="E191" s="18">
        <f t="shared" si="10"/>
        <v>-2.9513318472001336E-3</v>
      </c>
      <c r="F191" s="19">
        <f t="shared" si="11"/>
        <v>2951.3318472001338</v>
      </c>
      <c r="G191" t="b">
        <f t="shared" si="12"/>
        <v>0</v>
      </c>
      <c r="H191" t="b">
        <f t="shared" si="13"/>
        <v>0</v>
      </c>
      <c r="I191" t="b">
        <f t="shared" ca="1" si="14"/>
        <v>0</v>
      </c>
    </row>
    <row r="192" spans="1:9" x14ac:dyDescent="0.25">
      <c r="A192" s="1">
        <v>45835</v>
      </c>
      <c r="B192" s="4">
        <f>IFERROR(Merged_data[[#This Row],[BTCUSD_Close]]/Merged_data!D191-1,"")</f>
        <v>-2.0820495583814269E-3</v>
      </c>
      <c r="C192" s="4">
        <f>IFERROR(Merged_data[[#This Row],[XAUUSD_Close]]/Merged_data!C191-1, "")</f>
        <v>-1.7058780223594083E-2</v>
      </c>
      <c r="D192" s="4">
        <f>IFERROR(Merged_data[[#This Row],[AAPL_Close]]/Merged_data!B191-1,"")</f>
        <v>3.9800995024874553E-4</v>
      </c>
      <c r="E192" s="18">
        <f t="shared" si="10"/>
        <v>-7.3287239718774384E-3</v>
      </c>
      <c r="F192" s="19">
        <f t="shared" si="11"/>
        <v>7328.7239718774381</v>
      </c>
      <c r="G192" t="b">
        <f t="shared" si="12"/>
        <v>0</v>
      </c>
      <c r="H192" t="b">
        <f t="shared" si="13"/>
        <v>0</v>
      </c>
      <c r="I192" t="b">
        <f t="shared" ca="1" si="14"/>
        <v>0</v>
      </c>
    </row>
    <row r="193" spans="1:9" x14ac:dyDescent="0.25">
      <c r="A193" s="1">
        <v>45838</v>
      </c>
      <c r="B193" s="4">
        <f>IFERROR(Merged_data[[#This Row],[BTCUSD_Close]]/Merged_data!D192-1,"")</f>
        <v>2.7132471955315651E-3</v>
      </c>
      <c r="C193" s="4">
        <f>IFERROR(Merged_data[[#This Row],[XAUUSD_Close]]/Merged_data!C192-1, "")</f>
        <v>9.7565523893083927E-3</v>
      </c>
      <c r="D193" s="4">
        <f>IFERROR(Merged_data[[#This Row],[AAPL_Close]]/Merged_data!B192-1,"")</f>
        <v>2.0340163119156429E-2</v>
      </c>
      <c r="E193" s="18">
        <f t="shared" si="10"/>
        <v>1.0818644050129755E-2</v>
      </c>
      <c r="F193" s="19">
        <f t="shared" si="11"/>
        <v>10818.644050129755</v>
      </c>
      <c r="G193" t="b">
        <f t="shared" si="12"/>
        <v>0</v>
      </c>
      <c r="H193" t="b">
        <f t="shared" si="13"/>
        <v>0</v>
      </c>
      <c r="I193" t="b">
        <f t="shared" ca="1" si="14"/>
        <v>0</v>
      </c>
    </row>
    <row r="194" spans="1:9" x14ac:dyDescent="0.25">
      <c r="A194" s="1">
        <v>45839</v>
      </c>
      <c r="B194" s="4">
        <f>IFERROR(Merged_data[[#This Row],[BTCUSD_Close]]/Merged_data!D193-1,"")</f>
        <v>-1.273641682140092E-2</v>
      </c>
      <c r="C194" s="4">
        <f>IFERROR(Merged_data[[#This Row],[XAUUSD_Close]]/Merged_data!C193-1, "")</f>
        <v>1.0740073568368702E-2</v>
      </c>
      <c r="D194" s="4">
        <f>IFERROR(Merged_data[[#This Row],[AAPL_Close]]/Merged_data!B193-1,"")</f>
        <v>1.2916118340888127E-2</v>
      </c>
      <c r="E194" s="18">
        <f t="shared" si="10"/>
        <v>4.3499398831936438E-3</v>
      </c>
      <c r="F194" s="19">
        <f t="shared" si="11"/>
        <v>4349.9398831936442</v>
      </c>
      <c r="G194" t="b">
        <f t="shared" si="12"/>
        <v>0</v>
      </c>
      <c r="H194" t="b">
        <f t="shared" si="13"/>
        <v>0</v>
      </c>
      <c r="I194" t="b">
        <f t="shared" ca="1" si="14"/>
        <v>0</v>
      </c>
    </row>
    <row r="195" spans="1:9" x14ac:dyDescent="0.25">
      <c r="A195" s="1">
        <v>45840</v>
      </c>
      <c r="B195" s="4">
        <f>IFERROR(Merged_data[[#This Row],[BTCUSD_Close]]/Merged_data!D194-1,"")</f>
        <v>3.4855587479207584E-2</v>
      </c>
      <c r="C195" s="4">
        <f>IFERROR(Merged_data[[#This Row],[XAUUSD_Close]]/Merged_data!C194-1, "")</f>
        <v>5.7360660770848781E-3</v>
      </c>
      <c r="D195" s="4">
        <f>IFERROR(Merged_data[[#This Row],[AAPL_Close]]/Merged_data!B194-1,"")</f>
        <v>2.2230776633625382E-2</v>
      </c>
      <c r="E195" s="18">
        <f t="shared" si="10"/>
        <v>1.942033566468384E-2</v>
      </c>
      <c r="F195" s="19">
        <f t="shared" si="11"/>
        <v>19420.33566468384</v>
      </c>
      <c r="G195" t="b">
        <f t="shared" si="12"/>
        <v>0</v>
      </c>
      <c r="H195" t="b">
        <f t="shared" si="13"/>
        <v>0</v>
      </c>
      <c r="I195" t="b">
        <f t="shared" ca="1" si="14"/>
        <v>0</v>
      </c>
    </row>
    <row r="196" spans="1:9" x14ac:dyDescent="0.25">
      <c r="A196" s="1">
        <v>45841</v>
      </c>
      <c r="B196" s="4">
        <f>IFERROR(Merged_data[[#This Row],[BTCUSD_Close]]/Merged_data!D195-1,"")</f>
        <v>3.360853364506422E-3</v>
      </c>
      <c r="C196" s="4">
        <f>IFERROR(Merged_data[[#This Row],[XAUUSD_Close]]/Merged_data!C195-1, "")</f>
        <v>-9.4023394164116647E-3</v>
      </c>
      <c r="D196" s="4">
        <f>IFERROR(Merged_data[[#This Row],[AAPL_Close]]/Merged_data!B195-1,"")</f>
        <v>5.2250047072115446E-3</v>
      </c>
      <c r="E196" s="18">
        <f t="shared" ref="E196:E251" si="15">SUMPRODUCT(B196:D196,$K$2:$M$2)</f>
        <v>-1.1851783450492763E-3</v>
      </c>
      <c r="F196" s="19">
        <f t="shared" ref="F196:F251" si="16">ABS(E196*1000000)</f>
        <v>1185.1783450492762</v>
      </c>
      <c r="G196" t="b">
        <f t="shared" ref="G196:G251" si="17">F196&gt;$K$8</f>
        <v>0</v>
      </c>
      <c r="H196" t="b">
        <f t="shared" ref="H196:H251" si="18">F196&gt;$K$9</f>
        <v>0</v>
      </c>
      <c r="I196" t="b">
        <f t="shared" ref="I196:I251" ca="1" si="19">F196&gt;$K$10</f>
        <v>0</v>
      </c>
    </row>
    <row r="197" spans="1:9" x14ac:dyDescent="0.25">
      <c r="A197" s="1">
        <v>45845</v>
      </c>
      <c r="B197" s="4">
        <f>IFERROR(Merged_data[[#This Row],[BTCUSD_Close]]/Merged_data!D196-1,"")</f>
        <v>-1.4954853273137725E-2</v>
      </c>
      <c r="C197" s="4">
        <f>IFERROR(Merged_data[[#This Row],[XAUUSD_Close]]/Merged_data!C196-1, "")</f>
        <v>3.2650803266884854E-3</v>
      </c>
      <c r="D197" s="4">
        <f>IFERROR(Merged_data[[#This Row],[AAPL_Close]]/Merged_data!B196-1,"")</f>
        <v>-1.6857878716928232E-2</v>
      </c>
      <c r="E197" s="18">
        <f t="shared" si="15"/>
        <v>-8.2377874663443935E-3</v>
      </c>
      <c r="F197" s="19">
        <f t="shared" si="16"/>
        <v>8237.7874663443927</v>
      </c>
      <c r="G197" t="b">
        <f t="shared" si="17"/>
        <v>0</v>
      </c>
      <c r="H197" t="b">
        <f t="shared" si="18"/>
        <v>0</v>
      </c>
      <c r="I197" t="b">
        <f t="shared" ca="1" si="19"/>
        <v>0</v>
      </c>
    </row>
    <row r="198" spans="1:9" x14ac:dyDescent="0.25">
      <c r="A198" s="1">
        <v>45846</v>
      </c>
      <c r="B198" s="4">
        <f>IFERROR(Merged_data[[#This Row],[BTCUSD_Close]]/Merged_data!D197-1,"")</f>
        <v>6.2741981685625614E-3</v>
      </c>
      <c r="C198" s="4">
        <f>IFERROR(Merged_data[[#This Row],[XAUUSD_Close]]/Merged_data!C197-1, "")</f>
        <v>-1.0596455162100948E-2</v>
      </c>
      <c r="D198" s="4">
        <f>IFERROR(Merged_data[[#This Row],[AAPL_Close]]/Merged_data!B197-1,"")</f>
        <v>2.8578232912601642E-4</v>
      </c>
      <c r="E198" s="18">
        <f t="shared" si="15"/>
        <v>-2.2705879155338064E-3</v>
      </c>
      <c r="F198" s="19">
        <f t="shared" si="16"/>
        <v>2270.5879155338066</v>
      </c>
      <c r="G198" t="b">
        <f t="shared" si="17"/>
        <v>0</v>
      </c>
      <c r="H198" t="b">
        <f t="shared" si="18"/>
        <v>0</v>
      </c>
      <c r="I198" t="b">
        <f t="shared" ca="1" si="19"/>
        <v>0</v>
      </c>
    </row>
    <row r="199" spans="1:9" x14ac:dyDescent="0.25">
      <c r="A199" s="1">
        <v>45847</v>
      </c>
      <c r="B199" s="4">
        <f>IFERROR(Merged_data[[#This Row],[BTCUSD_Close]]/Merged_data!D198-1,"")</f>
        <v>1.7970615243342536E-2</v>
      </c>
      <c r="C199" s="4">
        <f>IFERROR(Merged_data[[#This Row],[XAUUSD_Close]]/Merged_data!C198-1, "")</f>
        <v>3.6588265404249309E-3</v>
      </c>
      <c r="D199" s="4">
        <f>IFERROR(Merged_data[[#This Row],[AAPL_Close]]/Merged_data!B198-1,"")</f>
        <v>5.3806961573257261E-3</v>
      </c>
      <c r="E199" s="18">
        <f t="shared" si="15"/>
        <v>8.468924036370451E-3</v>
      </c>
      <c r="F199" s="19">
        <f t="shared" si="16"/>
        <v>8468.9240363704503</v>
      </c>
      <c r="G199" t="b">
        <f t="shared" si="17"/>
        <v>0</v>
      </c>
      <c r="H199" t="b">
        <f t="shared" si="18"/>
        <v>0</v>
      </c>
      <c r="I199" t="b">
        <f t="shared" ca="1" si="19"/>
        <v>0</v>
      </c>
    </row>
    <row r="200" spans="1:9" x14ac:dyDescent="0.25">
      <c r="A200" s="1">
        <v>45848</v>
      </c>
      <c r="B200" s="4">
        <f>IFERROR(Merged_data[[#This Row],[BTCUSD_Close]]/Merged_data!D199-1,"")</f>
        <v>5.0741044769387678E-2</v>
      </c>
      <c r="C200" s="4">
        <f>IFERROR(Merged_data[[#This Row],[XAUUSD_Close]]/Merged_data!C199-1, "")</f>
        <v>3.1264287341736807E-3</v>
      </c>
      <c r="D200" s="4">
        <f>IFERROR(Merged_data[[#This Row],[AAPL_Close]]/Merged_data!B199-1,"")</f>
        <v>6.0149663730226788E-3</v>
      </c>
      <c r="E200" s="18">
        <f t="shared" si="15"/>
        <v>1.8277374836392576E-2</v>
      </c>
      <c r="F200" s="19">
        <f t="shared" si="16"/>
        <v>18277.374836392577</v>
      </c>
      <c r="G200" t="b">
        <f t="shared" si="17"/>
        <v>0</v>
      </c>
      <c r="H200" t="b">
        <f t="shared" si="18"/>
        <v>0</v>
      </c>
      <c r="I200" t="b">
        <f t="shared" ca="1" si="19"/>
        <v>0</v>
      </c>
    </row>
    <row r="201" spans="1:9" x14ac:dyDescent="0.25">
      <c r="A201" s="1">
        <v>45849</v>
      </c>
      <c r="B201" s="4">
        <f>IFERROR(Merged_data[[#This Row],[BTCUSD_Close]]/Merged_data!D200-1,"")</f>
        <v>1.3272436943047028E-2</v>
      </c>
      <c r="C201" s="4">
        <f>IFERROR(Merged_data[[#This Row],[XAUUSD_Close]]/Merged_data!C200-1, "")</f>
        <v>9.7471604626291342E-3</v>
      </c>
      <c r="D201" s="4">
        <f>IFERROR(Merged_data[[#This Row],[AAPL_Close]]/Merged_data!B200-1,"")</f>
        <v>-5.8848453462643224E-3</v>
      </c>
      <c r="E201" s="18">
        <f t="shared" si="15"/>
        <v>6.1151416640864648E-3</v>
      </c>
      <c r="F201" s="19">
        <f t="shared" si="16"/>
        <v>6115.1416640864645</v>
      </c>
      <c r="G201" t="b">
        <f t="shared" si="17"/>
        <v>0</v>
      </c>
      <c r="H201" t="b">
        <f t="shared" si="18"/>
        <v>0</v>
      </c>
      <c r="I201" t="b">
        <f t="shared" ca="1" si="19"/>
        <v>0</v>
      </c>
    </row>
    <row r="202" spans="1:9" x14ac:dyDescent="0.25">
      <c r="A202" s="1">
        <v>45852</v>
      </c>
      <c r="B202" s="4">
        <f>IFERROR(Merged_data[[#This Row],[BTCUSD_Close]]/Merged_data!D201-1,"")</f>
        <v>1.7004439624495937E-2</v>
      </c>
      <c r="C202" s="4">
        <f>IFERROR(Merged_data[[#This Row],[XAUUSD_Close]]/Merged_data!C201-1, "")</f>
        <v>-3.8552694889980588E-3</v>
      </c>
      <c r="D202" s="4">
        <f>IFERROR(Merged_data[[#This Row],[AAPL_Close]]/Merged_data!B201-1,"")</f>
        <v>-1.2028793332070409E-2</v>
      </c>
      <c r="E202" s="18">
        <f t="shared" si="15"/>
        <v>-4.9413907871565139E-5</v>
      </c>
      <c r="F202" s="19">
        <f t="shared" si="16"/>
        <v>49.413907871565137</v>
      </c>
      <c r="G202" t="b">
        <f t="shared" si="17"/>
        <v>0</v>
      </c>
      <c r="H202" t="b">
        <f t="shared" si="18"/>
        <v>0</v>
      </c>
      <c r="I202" t="b">
        <f t="shared" ca="1" si="19"/>
        <v>0</v>
      </c>
    </row>
    <row r="203" spans="1:9" x14ac:dyDescent="0.25">
      <c r="A203" s="1">
        <v>45853</v>
      </c>
      <c r="B203" s="4">
        <f>IFERROR(Merged_data[[#This Row],[BTCUSD_Close]]/Merged_data!D202-1,"")</f>
        <v>-2.071895697088344E-2</v>
      </c>
      <c r="C203" s="4">
        <f>IFERROR(Merged_data[[#This Row],[XAUUSD_Close]]/Merged_data!C202-1, "")</f>
        <v>-5.8381847791464381E-3</v>
      </c>
      <c r="D203" s="4">
        <f>IFERROR(Merged_data[[#This Row],[AAPL_Close]]/Merged_data!B202-1,"")</f>
        <v>2.3487680951010947E-3</v>
      </c>
      <c r="E203" s="18">
        <f t="shared" si="15"/>
        <v>-7.8463305743932781E-3</v>
      </c>
      <c r="F203" s="19">
        <f t="shared" si="16"/>
        <v>7846.3305743932779</v>
      </c>
      <c r="G203" t="b">
        <f t="shared" si="17"/>
        <v>0</v>
      </c>
      <c r="H203" t="b">
        <f t="shared" si="18"/>
        <v>0</v>
      </c>
      <c r="I203" t="b">
        <f t="shared" ca="1" si="19"/>
        <v>0</v>
      </c>
    </row>
    <row r="204" spans="1:9" x14ac:dyDescent="0.25">
      <c r="A204" s="1">
        <v>45854</v>
      </c>
      <c r="B204" s="4">
        <f>IFERROR(Merged_data[[#This Row],[BTCUSD_Close]]/Merged_data!D203-1,"")</f>
        <v>1.5287371967196428E-2</v>
      </c>
      <c r="C204" s="4">
        <f>IFERROR(Merged_data[[#This Row],[XAUUSD_Close]]/Merged_data!C203-1, "")</f>
        <v>7.0969032652072883E-3</v>
      </c>
      <c r="D204" s="4">
        <f>IFERROR(Merged_data[[#This Row],[AAPL_Close]]/Merged_data!B203-1,"")</f>
        <v>5.0212806656781961E-3</v>
      </c>
      <c r="E204" s="18">
        <f t="shared" si="15"/>
        <v>8.9313570959453029E-3</v>
      </c>
      <c r="F204" s="19">
        <f t="shared" si="16"/>
        <v>8931.3570959453027</v>
      </c>
      <c r="G204" t="b">
        <f t="shared" si="17"/>
        <v>0</v>
      </c>
      <c r="H204" t="b">
        <f t="shared" si="18"/>
        <v>0</v>
      </c>
      <c r="I204" t="b">
        <f t="shared" ca="1" si="19"/>
        <v>0</v>
      </c>
    </row>
    <row r="205" spans="1:9" x14ac:dyDescent="0.25">
      <c r="A205" s="1">
        <v>45855</v>
      </c>
      <c r="B205" s="4">
        <f>IFERROR(Merged_data[[#This Row],[BTCUSD_Close]]/Merged_data!D204-1,"")</f>
        <v>8.2868993254849865E-3</v>
      </c>
      <c r="C205" s="4">
        <f>IFERROR(Merged_data[[#This Row],[XAUUSD_Close]]/Merged_data!C204-1, "")</f>
        <v>-2.5003173939344148E-3</v>
      </c>
      <c r="D205" s="4">
        <f>IFERROR(Merged_data[[#This Row],[AAPL_Close]]/Merged_data!B204-1,"")</f>
        <v>-6.6615911686329632E-4</v>
      </c>
      <c r="E205" s="18">
        <f t="shared" si="15"/>
        <v>1.2860951050127408E-3</v>
      </c>
      <c r="F205" s="19">
        <f t="shared" si="16"/>
        <v>1286.0951050127408</v>
      </c>
      <c r="G205" t="b">
        <f t="shared" si="17"/>
        <v>0</v>
      </c>
      <c r="H205" t="b">
        <f t="shared" si="18"/>
        <v>0</v>
      </c>
      <c r="I205" t="b">
        <f t="shared" ca="1" si="19"/>
        <v>0</v>
      </c>
    </row>
    <row r="206" spans="1:9" x14ac:dyDescent="0.25">
      <c r="A206" s="1">
        <v>45856</v>
      </c>
      <c r="B206" s="4">
        <f>IFERROR(Merged_data[[#This Row],[BTCUSD_Close]]/Merged_data!D205-1,"")</f>
        <v>-2.4074658866155896E-2</v>
      </c>
      <c r="C206" s="4">
        <f>IFERROR(Merged_data[[#This Row],[XAUUSD_Close]]/Merged_data!C205-1, "")</f>
        <v>2.7222048361810192E-3</v>
      </c>
      <c r="D206" s="4">
        <f>IFERROR(Merged_data[[#This Row],[AAPL_Close]]/Merged_data!B205-1,"")</f>
        <v>5.5232834968097499E-3</v>
      </c>
      <c r="E206" s="18">
        <f t="shared" si="15"/>
        <v>-4.4765306763314356E-3</v>
      </c>
      <c r="F206" s="19">
        <f t="shared" si="16"/>
        <v>4476.5306763314356</v>
      </c>
      <c r="G206" t="b">
        <f t="shared" si="17"/>
        <v>0</v>
      </c>
      <c r="H206" t="b">
        <f t="shared" si="18"/>
        <v>0</v>
      </c>
      <c r="I206" t="b">
        <f t="shared" ca="1" si="19"/>
        <v>0</v>
      </c>
    </row>
    <row r="207" spans="1:9" x14ac:dyDescent="0.25">
      <c r="A207" s="1">
        <v>45859</v>
      </c>
      <c r="B207" s="4">
        <f>IFERROR(Merged_data[[#This Row],[BTCUSD_Close]]/Merged_data!D206-1,"")</f>
        <v>-1.3879782351388092E-3</v>
      </c>
      <c r="C207" s="4">
        <f>IFERROR(Merged_data[[#This Row],[XAUUSD_Close]]/Merged_data!C206-1, "")</f>
        <v>1.4586528367422913E-2</v>
      </c>
      <c r="D207" s="4">
        <f>IFERROR(Merged_data[[#This Row],[AAPL_Close]]/Merged_data!B206-1,"")</f>
        <v>6.155885974050479E-3</v>
      </c>
      <c r="E207" s="18">
        <f t="shared" si="15"/>
        <v>7.2649836686426656E-3</v>
      </c>
      <c r="F207" s="19">
        <f t="shared" si="16"/>
        <v>7264.9836686426652</v>
      </c>
      <c r="G207" t="b">
        <f t="shared" si="17"/>
        <v>0</v>
      </c>
      <c r="H207" t="b">
        <f t="shared" si="18"/>
        <v>0</v>
      </c>
      <c r="I207" t="b">
        <f t="shared" ca="1" si="19"/>
        <v>0</v>
      </c>
    </row>
    <row r="208" spans="1:9" x14ac:dyDescent="0.25">
      <c r="A208" s="1">
        <v>45860</v>
      </c>
      <c r="B208" s="4">
        <f>IFERROR(Merged_data[[#This Row],[BTCUSD_Close]]/Merged_data!D207-1,"")</f>
        <v>1.8426931800740176E-2</v>
      </c>
      <c r="C208" s="4">
        <f>IFERROR(Merged_data[[#This Row],[XAUUSD_Close]]/Merged_data!C207-1, "")</f>
        <v>1.0187996650118381E-2</v>
      </c>
      <c r="D208" s="4">
        <f>IFERROR(Merged_data[[#This Row],[AAPL_Close]]/Merged_data!B207-1,"")</f>
        <v>9.0361445783133654E-3</v>
      </c>
      <c r="E208" s="18">
        <f t="shared" si="15"/>
        <v>1.2314121573763414E-2</v>
      </c>
      <c r="F208" s="19">
        <f t="shared" si="16"/>
        <v>12314.121573763414</v>
      </c>
      <c r="G208" t="b">
        <f t="shared" si="17"/>
        <v>0</v>
      </c>
      <c r="H208" t="b">
        <f t="shared" si="18"/>
        <v>0</v>
      </c>
      <c r="I208" t="b">
        <f t="shared" ca="1" si="19"/>
        <v>0</v>
      </c>
    </row>
    <row r="209" spans="1:9" x14ac:dyDescent="0.25">
      <c r="A209" s="1">
        <v>45861</v>
      </c>
      <c r="B209" s="4">
        <f>IFERROR(Merged_data[[#This Row],[BTCUSD_Close]]/Merged_data!D208-1,"")</f>
        <v>-1.1010172897391923E-2</v>
      </c>
      <c r="C209" s="4">
        <f>IFERROR(Merged_data[[#This Row],[XAUUSD_Close]]/Merged_data!C208-1, "")</f>
        <v>-1.2961335996701351E-2</v>
      </c>
      <c r="D209" s="4">
        <f>IFERROR(Merged_data[[#This Row],[AAPL_Close]]/Merged_data!B208-1,"")</f>
        <v>-1.1660447761193682E-3</v>
      </c>
      <c r="E209" s="18">
        <f t="shared" si="15"/>
        <v>-8.8373997007339285E-3</v>
      </c>
      <c r="F209" s="19">
        <f t="shared" si="16"/>
        <v>8837.3997007339276</v>
      </c>
      <c r="G209" t="b">
        <f t="shared" si="17"/>
        <v>0</v>
      </c>
      <c r="H209" t="b">
        <f t="shared" si="18"/>
        <v>0</v>
      </c>
      <c r="I209" t="b">
        <f t="shared" ca="1" si="19"/>
        <v>0</v>
      </c>
    </row>
    <row r="210" spans="1:9" x14ac:dyDescent="0.25">
      <c r="A210" s="1">
        <v>45862</v>
      </c>
      <c r="B210" s="4">
        <f>IFERROR(Merged_data[[#This Row],[BTCUSD_Close]]/Merged_data!D209-1,"")</f>
        <v>4.0467321368100606E-3</v>
      </c>
      <c r="C210" s="4">
        <f>IFERROR(Merged_data[[#This Row],[XAUUSD_Close]]/Merged_data!C209-1, "")</f>
        <v>-5.5029647813206184E-3</v>
      </c>
      <c r="D210" s="4">
        <f>IFERROR(Merged_data[[#This Row],[AAPL_Close]]/Merged_data!B209-1,"")</f>
        <v>-1.8211533971516092E-3</v>
      </c>
      <c r="E210" s="18">
        <f t="shared" si="15"/>
        <v>-1.5335122906307121E-3</v>
      </c>
      <c r="F210" s="19">
        <f t="shared" si="16"/>
        <v>1533.5122906307122</v>
      </c>
      <c r="G210" t="b">
        <f t="shared" si="17"/>
        <v>0</v>
      </c>
      <c r="H210" t="b">
        <f t="shared" si="18"/>
        <v>0</v>
      </c>
      <c r="I210" t="b">
        <f t="shared" ca="1" si="19"/>
        <v>0</v>
      </c>
    </row>
    <row r="211" spans="1:9" x14ac:dyDescent="0.25">
      <c r="A211" s="1">
        <v>45863</v>
      </c>
      <c r="B211" s="4">
        <f>IFERROR(Merged_data[[#This Row],[BTCUSD_Close]]/Merged_data!D210-1,"")</f>
        <v>-1.5514595524376507E-2</v>
      </c>
      <c r="C211" s="4">
        <f>IFERROR(Merged_data[[#This Row],[XAUUSD_Close]]/Merged_data!C210-1, "")</f>
        <v>-9.2292849456381276E-3</v>
      </c>
      <c r="D211" s="4">
        <f>IFERROR(Merged_data[[#This Row],[AAPL_Close]]/Merged_data!B210-1,"")</f>
        <v>5.6137724550908707E-4</v>
      </c>
      <c r="E211" s="18">
        <f t="shared" si="15"/>
        <v>-8.1776794619154766E-3</v>
      </c>
      <c r="F211" s="19">
        <f t="shared" si="16"/>
        <v>8177.6794619154762</v>
      </c>
      <c r="G211" t="b">
        <f t="shared" si="17"/>
        <v>0</v>
      </c>
      <c r="H211" t="b">
        <f t="shared" si="18"/>
        <v>0</v>
      </c>
      <c r="I211" t="b">
        <f t="shared" ca="1" si="19"/>
        <v>0</v>
      </c>
    </row>
    <row r="212" spans="1:9" x14ac:dyDescent="0.25">
      <c r="A212" s="1">
        <v>45866</v>
      </c>
      <c r="B212" s="4">
        <f>IFERROR(Merged_data[[#This Row],[BTCUSD_Close]]/Merged_data!D211-1,"")</f>
        <v>1.1648024118261713E-2</v>
      </c>
      <c r="C212" s="4">
        <f>IFERROR(Merged_data[[#This Row],[XAUUSD_Close]]/Merged_data!C211-1, "")</f>
        <v>-6.8643474899888757E-3</v>
      </c>
      <c r="D212" s="4">
        <f>IFERROR(Merged_data[[#This Row],[AAPL_Close]]/Merged_data!B211-1,"")</f>
        <v>7.9483822704329299E-4</v>
      </c>
      <c r="E212" s="18">
        <f t="shared" si="15"/>
        <v>9.8711970759595086E-4</v>
      </c>
      <c r="F212" s="19">
        <f t="shared" si="16"/>
        <v>987.1197075959509</v>
      </c>
      <c r="G212" t="b">
        <f t="shared" si="17"/>
        <v>0</v>
      </c>
      <c r="H212" t="b">
        <f t="shared" si="18"/>
        <v>0</v>
      </c>
      <c r="I212" t="b">
        <f t="shared" ca="1" si="19"/>
        <v>0</v>
      </c>
    </row>
    <row r="213" spans="1:9" x14ac:dyDescent="0.25">
      <c r="A213" s="1">
        <v>45867</v>
      </c>
      <c r="B213" s="4">
        <f>IFERROR(Merged_data[[#This Row],[BTCUSD_Close]]/Merged_data!D212-1,"")</f>
        <v>-4.402377283733161E-3</v>
      </c>
      <c r="C213" s="4">
        <f>IFERROR(Merged_data[[#This Row],[XAUUSD_Close]]/Merged_data!C212-1, "")</f>
        <v>3.6173021080816437E-3</v>
      </c>
      <c r="D213" s="4">
        <f>IFERROR(Merged_data[[#This Row],[AAPL_Close]]/Merged_data!B212-1,"")</f>
        <v>-1.2987619715019827E-2</v>
      </c>
      <c r="E213" s="18">
        <f t="shared" si="15"/>
        <v>-3.7700782563932387E-3</v>
      </c>
      <c r="F213" s="19">
        <f t="shared" si="16"/>
        <v>3770.0782563932389</v>
      </c>
      <c r="G213" t="b">
        <f t="shared" si="17"/>
        <v>0</v>
      </c>
      <c r="H213" t="b">
        <f t="shared" si="18"/>
        <v>0</v>
      </c>
      <c r="I213" t="b">
        <f t="shared" ca="1" si="19"/>
        <v>0</v>
      </c>
    </row>
    <row r="214" spans="1:9" x14ac:dyDescent="0.25">
      <c r="A214" s="1">
        <v>45868</v>
      </c>
      <c r="B214" s="4">
        <f>IFERROR(Merged_data[[#This Row],[BTCUSD_Close]]/Merged_data!D213-1,"")</f>
        <v>-2.4065035119644751E-3</v>
      </c>
      <c r="C214" s="4">
        <f>IFERROR(Merged_data[[#This Row],[XAUUSD_Close]]/Merged_data!C213-1, "")</f>
        <v>-1.5359456985554298E-2</v>
      </c>
      <c r="D214" s="4">
        <f>IFERROR(Merged_data[[#This Row],[AAPL_Close]]/Merged_data!B213-1,"")</f>
        <v>-1.0507880910682998E-2</v>
      </c>
      <c r="E214" s="18">
        <f t="shared" si="15"/>
        <v>-1.0018098121015962E-2</v>
      </c>
      <c r="F214" s="19">
        <f t="shared" si="16"/>
        <v>10018.098121015963</v>
      </c>
      <c r="G214" t="b">
        <f t="shared" si="17"/>
        <v>0</v>
      </c>
      <c r="H214" t="b">
        <f t="shared" si="18"/>
        <v>0</v>
      </c>
      <c r="I214" t="b">
        <f t="shared" ca="1" si="19"/>
        <v>0</v>
      </c>
    </row>
    <row r="215" spans="1:9" x14ac:dyDescent="0.25">
      <c r="A215" s="1">
        <v>45869</v>
      </c>
      <c r="B215" s="4">
        <f>IFERROR(Merged_data[[#This Row],[BTCUSD_Close]]/Merged_data!D214-1,"")</f>
        <v>-6.5635255508673662E-3</v>
      </c>
      <c r="C215" s="4">
        <f>IFERROR(Merged_data[[#This Row],[XAUUSD_Close]]/Merged_data!C214-1, "")</f>
        <v>4.416092711996944E-3</v>
      </c>
      <c r="D215" s="4">
        <f>IFERROR(Merged_data[[#This Row],[AAPL_Close]]/Merged_data!B214-1,"")</f>
        <v>-7.0796460176991705E-3</v>
      </c>
      <c r="E215" s="18">
        <f t="shared" si="15"/>
        <v>-2.3265143857711832E-3</v>
      </c>
      <c r="F215" s="19">
        <f t="shared" si="16"/>
        <v>2326.5143857711832</v>
      </c>
      <c r="G215" t="b">
        <f t="shared" si="17"/>
        <v>0</v>
      </c>
      <c r="H215" t="b">
        <f t="shared" si="18"/>
        <v>0</v>
      </c>
      <c r="I215" t="b">
        <f t="shared" ca="1" si="19"/>
        <v>0</v>
      </c>
    </row>
    <row r="216" spans="1:9" x14ac:dyDescent="0.25">
      <c r="A216" s="1">
        <v>45870</v>
      </c>
      <c r="B216" s="4">
        <f>IFERROR(Merged_data[[#This Row],[BTCUSD_Close]]/Merged_data!D215-1,"")</f>
        <v>-2.7929126088635292E-2</v>
      </c>
      <c r="C216" s="4">
        <f>IFERROR(Merged_data[[#This Row],[XAUUSD_Close]]/Merged_data!C215-1, "")</f>
        <v>2.039826929302091E-2</v>
      </c>
      <c r="D216" s="4">
        <f>IFERROR(Merged_data[[#This Row],[AAPL_Close]]/Merged_data!B215-1,"")</f>
        <v>-2.5003613238907318E-2</v>
      </c>
      <c r="E216" s="18">
        <f t="shared" si="15"/>
        <v>-7.720514081054417E-3</v>
      </c>
      <c r="F216" s="19">
        <f t="shared" si="16"/>
        <v>7720.5140810544171</v>
      </c>
      <c r="G216" t="b">
        <f t="shared" si="17"/>
        <v>0</v>
      </c>
      <c r="H216" t="b">
        <f t="shared" si="18"/>
        <v>0</v>
      </c>
      <c r="I216" t="b">
        <f t="shared" ca="1" si="19"/>
        <v>0</v>
      </c>
    </row>
    <row r="217" spans="1:9" x14ac:dyDescent="0.25">
      <c r="A217" s="1">
        <v>45873</v>
      </c>
      <c r="B217" s="4">
        <f>IFERROR(Merged_data[[#This Row],[BTCUSD_Close]]/Merged_data!D216-1,"")</f>
        <v>1.6020831494394816E-2</v>
      </c>
      <c r="C217" s="4">
        <f>IFERROR(Merged_data[[#This Row],[XAUUSD_Close]]/Merged_data!C216-1, "")</f>
        <v>4.9477301059397405E-3</v>
      </c>
      <c r="D217" s="4">
        <f>IFERROR(Merged_data[[#This Row],[AAPL_Close]]/Merged_data!B216-1,"")</f>
        <v>4.792963731593991E-3</v>
      </c>
      <c r="E217" s="18">
        <f t="shared" si="15"/>
        <v>8.2232306101725373E-3</v>
      </c>
      <c r="F217" s="19">
        <f t="shared" si="16"/>
        <v>8223.2306101725371</v>
      </c>
      <c r="G217" t="b">
        <f t="shared" si="17"/>
        <v>0</v>
      </c>
      <c r="H217" t="b">
        <f t="shared" si="18"/>
        <v>0</v>
      </c>
      <c r="I217" t="b">
        <f t="shared" ca="1" si="19"/>
        <v>0</v>
      </c>
    </row>
    <row r="218" spans="1:9" x14ac:dyDescent="0.25">
      <c r="A218" s="1">
        <v>45874</v>
      </c>
      <c r="B218" s="4">
        <f>IFERROR(Merged_data[[#This Row],[BTCUSD_Close]]/Merged_data!D217-1,"")</f>
        <v>-1.3022892141957398E-2</v>
      </c>
      <c r="C218" s="4">
        <f>IFERROR(Merged_data[[#This Row],[XAUUSD_Close]]/Merged_data!C217-1, "")</f>
        <v>2.1311881151435674E-3</v>
      </c>
      <c r="D218" s="4">
        <f>IFERROR(Merged_data[[#This Row],[AAPL_Close]]/Merged_data!B217-1,"")</f>
        <v>-2.1145807720679421E-3</v>
      </c>
      <c r="E218" s="18">
        <f t="shared" si="15"/>
        <v>-3.6887666281501747E-3</v>
      </c>
      <c r="F218" s="19">
        <f t="shared" si="16"/>
        <v>3688.7666281501747</v>
      </c>
      <c r="G218" t="b">
        <f t="shared" si="17"/>
        <v>0</v>
      </c>
      <c r="H218" t="b">
        <f t="shared" si="18"/>
        <v>0</v>
      </c>
      <c r="I218" t="b">
        <f t="shared" ca="1" si="19"/>
        <v>0</v>
      </c>
    </row>
    <row r="219" spans="1:9" x14ac:dyDescent="0.25">
      <c r="A219" s="1">
        <v>45875</v>
      </c>
      <c r="B219" s="4">
        <f>IFERROR(Merged_data[[#This Row],[BTCUSD_Close]]/Merged_data!D218-1,"")</f>
        <v>1.3001073886942605E-2</v>
      </c>
      <c r="C219" s="4">
        <f>IFERROR(Merged_data[[#This Row],[XAUUSD_Close]]/Merged_data!C218-1, "")</f>
        <v>-3.410339569847709E-3</v>
      </c>
      <c r="D219" s="4">
        <f>IFERROR(Merged_data[[#This Row],[AAPL_Close]]/Merged_data!B218-1,"")</f>
        <v>5.0906761285235635E-2</v>
      </c>
      <c r="E219" s="18">
        <f t="shared" si="15"/>
        <v>1.7808214723714386E-2</v>
      </c>
      <c r="F219" s="19">
        <f t="shared" si="16"/>
        <v>17808.214723714387</v>
      </c>
      <c r="G219" t="b">
        <f t="shared" si="17"/>
        <v>0</v>
      </c>
      <c r="H219" t="b">
        <f t="shared" si="18"/>
        <v>0</v>
      </c>
      <c r="I219" t="b">
        <f t="shared" ca="1" si="19"/>
        <v>0</v>
      </c>
    </row>
    <row r="220" spans="1:9" x14ac:dyDescent="0.25">
      <c r="A220" s="1">
        <v>45876</v>
      </c>
      <c r="B220" s="4">
        <f>IFERROR(Merged_data[[#This Row],[BTCUSD_Close]]/Merged_data!D219-1,"")</f>
        <v>1.7978328684514544E-2</v>
      </c>
      <c r="C220" s="4">
        <f>IFERROR(Merged_data[[#This Row],[XAUUSD_Close]]/Merged_data!C219-1, "")</f>
        <v>8.4333398132883097E-3</v>
      </c>
      <c r="D220" s="4">
        <f>IFERROR(Merged_data[[#This Row],[AAPL_Close]]/Merged_data!B219-1,"")</f>
        <v>3.1793669402110147E-2</v>
      </c>
      <c r="E220" s="18">
        <f t="shared" si="15"/>
        <v>1.8304935351302731E-2</v>
      </c>
      <c r="F220" s="19">
        <f t="shared" si="16"/>
        <v>18304.935351302731</v>
      </c>
      <c r="G220" t="b">
        <f t="shared" si="17"/>
        <v>0</v>
      </c>
      <c r="H220" t="b">
        <f t="shared" si="18"/>
        <v>0</v>
      </c>
      <c r="I220" t="b">
        <f t="shared" ca="1" si="19"/>
        <v>0</v>
      </c>
    </row>
    <row r="221" spans="1:9" x14ac:dyDescent="0.25">
      <c r="A221" s="1">
        <v>45877</v>
      </c>
      <c r="B221" s="4">
        <f>IFERROR(Merged_data[[#This Row],[BTCUSD_Close]]/Merged_data!D220-1,"")</f>
        <v>-5.710529909860651E-3</v>
      </c>
      <c r="C221" s="4">
        <f>IFERROR(Merged_data[[#This Row],[XAUUSD_Close]]/Merged_data!C220-1, "")</f>
        <v>2.1337461518999845E-4</v>
      </c>
      <c r="D221" s="4">
        <f>IFERROR(Merged_data[[#This Row],[AAPL_Close]]/Merged_data!B220-1,"")</f>
        <v>4.235786029177846E-2</v>
      </c>
      <c r="E221" s="18">
        <f t="shared" si="15"/>
        <v>1.1079548960651341E-2</v>
      </c>
      <c r="F221" s="19">
        <f t="shared" si="16"/>
        <v>11079.548960651342</v>
      </c>
      <c r="G221" t="b">
        <f t="shared" si="17"/>
        <v>0</v>
      </c>
      <c r="H221" t="b">
        <f t="shared" si="18"/>
        <v>0</v>
      </c>
      <c r="I221" t="b">
        <f t="shared" ca="1" si="19"/>
        <v>0</v>
      </c>
    </row>
    <row r="222" spans="1:9" x14ac:dyDescent="0.25">
      <c r="A222" s="1">
        <v>45880</v>
      </c>
      <c r="B222" s="4">
        <f>IFERROR(Merged_data[[#This Row],[BTCUSD_Close]]/Merged_data!D221-1,"")</f>
        <v>1.9238858889280008E-2</v>
      </c>
      <c r="C222" s="4">
        <f>IFERROR(Merged_data[[#This Row],[XAUUSD_Close]]/Merged_data!C221-1, "")</f>
        <v>-1.6442523992167168E-2</v>
      </c>
      <c r="D222" s="4">
        <f>IFERROR(Merged_data[[#This Row],[AAPL_Close]]/Merged_data!B221-1,"")</f>
        <v>-9.4615216917374179E-3</v>
      </c>
      <c r="E222" s="18">
        <f t="shared" si="15"/>
        <v>-3.6438084376040902E-3</v>
      </c>
      <c r="F222" s="19">
        <f t="shared" si="16"/>
        <v>3643.8084376040902</v>
      </c>
      <c r="G222" t="b">
        <f t="shared" si="17"/>
        <v>0</v>
      </c>
      <c r="H222" t="b">
        <f t="shared" si="18"/>
        <v>0</v>
      </c>
      <c r="I222" t="b">
        <f t="shared" ca="1" si="19"/>
        <v>0</v>
      </c>
    </row>
    <row r="223" spans="1:9" x14ac:dyDescent="0.25">
      <c r="A223" s="1">
        <v>45881</v>
      </c>
      <c r="B223" s="4">
        <f>IFERROR(Merged_data[[#This Row],[BTCUSD_Close]]/Merged_data!D222-1,"")</f>
        <v>9.9305953303459038E-3</v>
      </c>
      <c r="C223" s="4">
        <f>IFERROR(Merged_data[[#This Row],[XAUUSD_Close]]/Merged_data!C222-1, "")</f>
        <v>1.6693466960846504E-3</v>
      </c>
      <c r="D223" s="4">
        <f>IFERROR(Merged_data[[#This Row],[AAPL_Close]]/Merged_data!B222-1,"")</f>
        <v>1.0872435953869219E-2</v>
      </c>
      <c r="E223" s="18">
        <f t="shared" si="15"/>
        <v>6.9086480636983971E-3</v>
      </c>
      <c r="F223" s="19">
        <f t="shared" si="16"/>
        <v>6908.648063698397</v>
      </c>
      <c r="G223" t="b">
        <f t="shared" si="17"/>
        <v>0</v>
      </c>
      <c r="H223" t="b">
        <f t="shared" si="18"/>
        <v>0</v>
      </c>
      <c r="I223" t="b">
        <f t="shared" ca="1" si="19"/>
        <v>0</v>
      </c>
    </row>
    <row r="224" spans="1:9" x14ac:dyDescent="0.25">
      <c r="A224" s="1">
        <v>45882</v>
      </c>
      <c r="B224" s="4">
        <f>IFERROR(Merged_data[[#This Row],[BTCUSD_Close]]/Merged_data!D223-1,"")</f>
        <v>2.2318040416002827E-2</v>
      </c>
      <c r="C224" s="4">
        <f>IFERROR(Merged_data[[#This Row],[XAUUSD_Close]]/Merged_data!C223-1, "")</f>
        <v>2.326619785825601E-3</v>
      </c>
      <c r="D224" s="4">
        <f>IFERROR(Merged_data[[#This Row],[AAPL_Close]]/Merged_data!B223-1,"")</f>
        <v>1.6024384933594593E-2</v>
      </c>
      <c r="E224" s="18">
        <f t="shared" si="15"/>
        <v>1.2433375519209467E-2</v>
      </c>
      <c r="F224" s="19">
        <f t="shared" si="16"/>
        <v>12433.375519209467</v>
      </c>
      <c r="G224" t="b">
        <f t="shared" si="17"/>
        <v>0</v>
      </c>
      <c r="H224" t="b">
        <f t="shared" si="18"/>
        <v>0</v>
      </c>
      <c r="I224" t="b">
        <f t="shared" ca="1" si="19"/>
        <v>0</v>
      </c>
    </row>
    <row r="225" spans="1:9" x14ac:dyDescent="0.25">
      <c r="A225" s="1">
        <v>45883</v>
      </c>
      <c r="B225" s="4">
        <f>IFERROR(Merged_data[[#This Row],[BTCUSD_Close]]/Merged_data!D224-1,"")</f>
        <v>-3.7526819438892467E-2</v>
      </c>
      <c r="C225" s="4">
        <f>IFERROR(Merged_data[[#This Row],[XAUUSD_Close]]/Merged_data!C224-1, "")</f>
        <v>-6.0965525872357373E-3</v>
      </c>
      <c r="D225" s="4">
        <f>IFERROR(Merged_data[[#This Row],[AAPL_Close]]/Merged_data!B224-1,"")</f>
        <v>-2.3571765310933523E-3</v>
      </c>
      <c r="E225" s="18">
        <f t="shared" si="15"/>
        <v>-1.4403819825890039E-2</v>
      </c>
      <c r="F225" s="19">
        <f t="shared" si="16"/>
        <v>14403.819825890039</v>
      </c>
      <c r="G225" t="b">
        <f t="shared" si="17"/>
        <v>0</v>
      </c>
      <c r="H225" t="b">
        <f t="shared" si="18"/>
        <v>0</v>
      </c>
      <c r="I225" t="b">
        <f t="shared" ca="1" si="19"/>
        <v>0</v>
      </c>
    </row>
    <row r="226" spans="1:9" x14ac:dyDescent="0.25">
      <c r="A226" s="1">
        <v>45884</v>
      </c>
      <c r="B226" s="4">
        <f>IFERROR(Merged_data[[#This Row],[BTCUSD_Close]]/Merged_data!D225-1,"")</f>
        <v>-8.5184651505776365E-3</v>
      </c>
      <c r="C226" s="4">
        <f>IFERROR(Merged_data[[#This Row],[XAUUSD_Close]]/Merged_data!C225-1, "")</f>
        <v>1.0792871308502594E-3</v>
      </c>
      <c r="D226" s="4">
        <f>IFERROR(Merged_data[[#This Row],[AAPL_Close]]/Merged_data!B225-1,"")</f>
        <v>-5.112123034624938E-3</v>
      </c>
      <c r="E226" s="18">
        <f t="shared" si="15"/>
        <v>-3.6574616032206686E-3</v>
      </c>
      <c r="F226" s="19">
        <f t="shared" si="16"/>
        <v>3657.4616032206686</v>
      </c>
      <c r="G226" t="b">
        <f t="shared" si="17"/>
        <v>0</v>
      </c>
      <c r="H226" t="b">
        <f t="shared" si="18"/>
        <v>0</v>
      </c>
      <c r="I226" t="b">
        <f t="shared" ca="1" si="19"/>
        <v>0</v>
      </c>
    </row>
    <row r="227" spans="1:9" x14ac:dyDescent="0.25">
      <c r="A227" s="1">
        <v>45887</v>
      </c>
      <c r="B227" s="4">
        <f>IFERROR(Merged_data[[#This Row],[BTCUSD_Close]]/Merged_data!D226-1,"")</f>
        <v>-2.1799716176243988E-3</v>
      </c>
      <c r="C227" s="4">
        <f>IFERROR(Merged_data[[#This Row],[XAUUSD_Close]]/Merged_data!C226-1, "")</f>
        <v>-1.8627578699275116E-3</v>
      </c>
      <c r="D227" s="4">
        <f>IFERROR(Merged_data[[#This Row],[AAPL_Close]]/Merged_data!B226-1,"")</f>
        <v>-3.0225830130835574E-3</v>
      </c>
      <c r="E227" s="18">
        <f t="shared" si="15"/>
        <v>-2.3058695371833914E-3</v>
      </c>
      <c r="F227" s="19">
        <f t="shared" si="16"/>
        <v>2305.8695371833915</v>
      </c>
      <c r="G227" t="b">
        <f t="shared" si="17"/>
        <v>0</v>
      </c>
      <c r="H227" t="b">
        <f t="shared" si="18"/>
        <v>0</v>
      </c>
      <c r="I227" t="b">
        <f t="shared" ca="1" si="19"/>
        <v>0</v>
      </c>
    </row>
    <row r="228" spans="1:9" x14ac:dyDescent="0.25">
      <c r="A228" s="1">
        <v>45888</v>
      </c>
      <c r="B228" s="4">
        <f>IFERROR(Merged_data[[#This Row],[BTCUSD_Close]]/Merged_data!D227-1,"")</f>
        <v>-2.8178788372073105E-2</v>
      </c>
      <c r="C228" s="4">
        <f>IFERROR(Merged_data[[#This Row],[XAUUSD_Close]]/Merged_data!C227-1, "")</f>
        <v>-5.1051406951572176E-3</v>
      </c>
      <c r="D228" s="4">
        <f>IFERROR(Merged_data[[#This Row],[AAPL_Close]]/Merged_data!B227-1,"")</f>
        <v>-1.4292520247736196E-3</v>
      </c>
      <c r="E228" s="18">
        <f t="shared" si="15"/>
        <v>-1.0924468397116905E-2</v>
      </c>
      <c r="F228" s="19">
        <f t="shared" si="16"/>
        <v>10924.468397116905</v>
      </c>
      <c r="G228" t="b">
        <f t="shared" si="17"/>
        <v>0</v>
      </c>
      <c r="H228" t="b">
        <f t="shared" si="18"/>
        <v>0</v>
      </c>
      <c r="I228" t="b">
        <f t="shared" ca="1" si="19"/>
        <v>0</v>
      </c>
    </row>
    <row r="229" spans="1:9" x14ac:dyDescent="0.25">
      <c r="A229" s="1">
        <v>45889</v>
      </c>
      <c r="B229" s="4">
        <f>IFERROR(Merged_data[[#This Row],[BTCUSD_Close]]/Merged_data!D228-1,"")</f>
        <v>8.4633694789737479E-3</v>
      </c>
      <c r="C229" s="4">
        <f>IFERROR(Merged_data[[#This Row],[XAUUSD_Close]]/Merged_data!C228-1, "")</f>
        <v>9.8359419765372547E-3</v>
      </c>
      <c r="D229" s="4">
        <f>IFERROR(Merged_data[[#This Row],[AAPL_Close]]/Merged_data!B228-1,"")</f>
        <v>-1.9734559333795976E-2</v>
      </c>
      <c r="E229" s="18">
        <f t="shared" si="15"/>
        <v>5.5301983416823457E-4</v>
      </c>
      <c r="F229" s="19">
        <f t="shared" si="16"/>
        <v>553.01983416823452</v>
      </c>
      <c r="G229" t="b">
        <f t="shared" si="17"/>
        <v>0</v>
      </c>
      <c r="H229" t="b">
        <f t="shared" si="18"/>
        <v>0</v>
      </c>
      <c r="I229" t="b">
        <f t="shared" ca="1" si="19"/>
        <v>0</v>
      </c>
    </row>
    <row r="230" spans="1:9" x14ac:dyDescent="0.25">
      <c r="A230" s="1">
        <v>45890</v>
      </c>
      <c r="B230" s="4">
        <f>IFERROR(Merged_data[[#This Row],[BTCUSD_Close]]/Merged_data!D229-1,"")</f>
        <v>-1.548212256316106E-2</v>
      </c>
      <c r="C230" s="4">
        <f>IFERROR(Merged_data[[#This Row],[XAUUSD_Close]]/Merged_data!C229-1, "")</f>
        <v>-2.8191601351643669E-3</v>
      </c>
      <c r="D230" s="4">
        <f>IFERROR(Merged_data[[#This Row],[AAPL_Close]]/Merged_data!B229-1,"")</f>
        <v>-4.9112871111897105E-3</v>
      </c>
      <c r="E230" s="18">
        <f t="shared" si="15"/>
        <v>-7.2456869563709784E-3</v>
      </c>
      <c r="F230" s="19">
        <f t="shared" si="16"/>
        <v>7245.6869563709788</v>
      </c>
      <c r="G230" t="b">
        <f t="shared" si="17"/>
        <v>0</v>
      </c>
      <c r="H230" t="b">
        <f t="shared" si="18"/>
        <v>0</v>
      </c>
      <c r="I230" t="b">
        <f t="shared" ca="1" si="19"/>
        <v>0</v>
      </c>
    </row>
    <row r="231" spans="1:9" x14ac:dyDescent="0.25">
      <c r="A231" s="1">
        <v>45891</v>
      </c>
      <c r="B231" s="4">
        <f>IFERROR(Merged_data[[#This Row],[BTCUSD_Close]]/Merged_data!D230-1,"")</f>
        <v>3.5500226427157111E-2</v>
      </c>
      <c r="C231" s="4">
        <f>IFERROR(Merged_data[[#This Row],[XAUUSD_Close]]/Merged_data!C230-1, "")</f>
        <v>1.0230378173596177E-2</v>
      </c>
      <c r="D231" s="4">
        <f>IFERROR(Merged_data[[#This Row],[AAPL_Close]]/Merged_data!B230-1,"")</f>
        <v>1.2716763005780285E-2</v>
      </c>
      <c r="E231" s="18">
        <f t="shared" si="15"/>
        <v>1.855724809931969E-2</v>
      </c>
      <c r="F231" s="19">
        <f t="shared" si="16"/>
        <v>18557.248099319691</v>
      </c>
      <c r="G231" t="b">
        <f t="shared" si="17"/>
        <v>0</v>
      </c>
      <c r="H231" t="b">
        <f t="shared" si="18"/>
        <v>0</v>
      </c>
      <c r="I231" t="b">
        <f t="shared" ca="1" si="19"/>
        <v>0</v>
      </c>
    </row>
    <row r="232" spans="1:9" x14ac:dyDescent="0.25">
      <c r="A232" s="1">
        <v>45894</v>
      </c>
      <c r="B232" s="4">
        <f>IFERROR(Merged_data[[#This Row],[BTCUSD_Close]]/Merged_data!D231-1,"")</f>
        <v>-5.7607381428093629E-2</v>
      </c>
      <c r="C232" s="4">
        <f>IFERROR(Merged_data[[#This Row],[XAUUSD_Close]]/Merged_data!C231-1, "")</f>
        <v>-2.2115269170396301E-3</v>
      </c>
      <c r="D232" s="4">
        <f>IFERROR(Merged_data[[#This Row],[AAPL_Close]]/Merged_data!B231-1,"")</f>
        <v>-2.6343519494204104E-3</v>
      </c>
      <c r="E232" s="18">
        <f t="shared" si="15"/>
        <v>-1.8957130780070063E-2</v>
      </c>
      <c r="F232" s="19">
        <f t="shared" si="16"/>
        <v>18957.130780070063</v>
      </c>
      <c r="G232" t="b">
        <f t="shared" si="17"/>
        <v>0</v>
      </c>
      <c r="H232" t="b">
        <f t="shared" si="18"/>
        <v>0</v>
      </c>
      <c r="I232" t="b">
        <f t="shared" ca="1" si="19"/>
        <v>0</v>
      </c>
    </row>
    <row r="233" spans="1:9" x14ac:dyDescent="0.25">
      <c r="A233" s="1">
        <v>45895</v>
      </c>
      <c r="B233" s="4">
        <f>IFERROR(Merged_data[[#This Row],[BTCUSD_Close]]/Merged_data!D232-1,"")</f>
        <v>1.5541542689196497E-2</v>
      </c>
      <c r="C233" s="4">
        <f>IFERROR(Merged_data[[#This Row],[XAUUSD_Close]]/Merged_data!C232-1, "")</f>
        <v>8.2922952366095704E-3</v>
      </c>
      <c r="D233" s="4">
        <f>IFERROR(Merged_data[[#This Row],[AAPL_Close]]/Merged_data!B232-1,"")</f>
        <v>9.4646944884662076E-3</v>
      </c>
      <c r="E233" s="18">
        <f t="shared" si="15"/>
        <v>1.0818789247942639E-2</v>
      </c>
      <c r="F233" s="19">
        <f t="shared" si="16"/>
        <v>10818.789247942639</v>
      </c>
      <c r="G233" t="b">
        <f t="shared" si="17"/>
        <v>0</v>
      </c>
      <c r="H233" t="b">
        <f t="shared" si="18"/>
        <v>0</v>
      </c>
      <c r="I233" t="b">
        <f t="shared" ca="1" si="19"/>
        <v>0</v>
      </c>
    </row>
    <row r="234" spans="1:9" x14ac:dyDescent="0.25">
      <c r="A234" s="1">
        <v>45896</v>
      </c>
      <c r="B234" s="4">
        <f>IFERROR(Merged_data[[#This Row],[BTCUSD_Close]]/Merged_data!D233-1,"")</f>
        <v>-5.1968066519125777E-4</v>
      </c>
      <c r="C234" s="4">
        <f>IFERROR(Merged_data[[#This Row],[XAUUSD_Close]]/Merged_data!C233-1, "")</f>
        <v>1.1167801372253816E-3</v>
      </c>
      <c r="D234" s="4">
        <f>IFERROR(Merged_data[[#This Row],[AAPL_Close]]/Merged_data!B233-1,"")</f>
        <v>5.1458723998081268E-3</v>
      </c>
      <c r="E234" s="18">
        <f t="shared" si="15"/>
        <v>1.8345695752752132E-3</v>
      </c>
      <c r="F234" s="19">
        <f t="shared" si="16"/>
        <v>1834.5695752752131</v>
      </c>
      <c r="G234" t="b">
        <f t="shared" si="17"/>
        <v>0</v>
      </c>
      <c r="H234" t="b">
        <f t="shared" si="18"/>
        <v>0</v>
      </c>
      <c r="I234" t="b">
        <f t="shared" ca="1" si="19"/>
        <v>0</v>
      </c>
    </row>
    <row r="235" spans="1:9" x14ac:dyDescent="0.25">
      <c r="A235" s="1">
        <v>45897</v>
      </c>
      <c r="B235" s="4">
        <f>IFERROR(Merged_data[[#This Row],[BTCUSD_Close]]/Merged_data!D234-1,"")</f>
        <v>4.464405776833491E-3</v>
      </c>
      <c r="C235" s="4">
        <f>IFERROR(Merged_data[[#This Row],[XAUUSD_Close]]/Merged_data!C234-1, "")</f>
        <v>5.6335955378625791E-3</v>
      </c>
      <c r="D235" s="4">
        <f>IFERROR(Merged_data[[#This Row],[AAPL_Close]]/Merged_data!B234-1,"")</f>
        <v>8.9808668488871035E-3</v>
      </c>
      <c r="E235" s="18">
        <f t="shared" si="15"/>
        <v>6.2870200028612103E-3</v>
      </c>
      <c r="F235" s="19">
        <f t="shared" si="16"/>
        <v>6287.0200028612107</v>
      </c>
      <c r="G235" t="b">
        <f t="shared" si="17"/>
        <v>0</v>
      </c>
      <c r="H235" t="b">
        <f t="shared" si="18"/>
        <v>0</v>
      </c>
      <c r="I235" t="b">
        <f t="shared" ca="1" si="19"/>
        <v>0</v>
      </c>
    </row>
    <row r="236" spans="1:9" x14ac:dyDescent="0.25">
      <c r="A236" s="1">
        <v>45898</v>
      </c>
      <c r="B236" s="4">
        <f>IFERROR(Merged_data[[#This Row],[BTCUSD_Close]]/Merged_data!D235-1,"")</f>
        <v>-3.4351656001499364E-2</v>
      </c>
      <c r="C236" s="4">
        <f>IFERROR(Merged_data[[#This Row],[XAUUSD_Close]]/Merged_data!C235-1, "")</f>
        <v>1.0460645990256534E-2</v>
      </c>
      <c r="D236" s="4">
        <f>IFERROR(Merged_data[[#This Row],[AAPL_Close]]/Merged_data!B235-1,"")</f>
        <v>-1.8059855521156409E-3</v>
      </c>
      <c r="E236" s="18">
        <f t="shared" si="15"/>
        <v>-6.6630340699818883E-3</v>
      </c>
      <c r="F236" s="19">
        <f t="shared" si="16"/>
        <v>6663.034069981888</v>
      </c>
      <c r="G236" t="b">
        <f t="shared" si="17"/>
        <v>0</v>
      </c>
      <c r="H236" t="b">
        <f t="shared" si="18"/>
        <v>0</v>
      </c>
      <c r="I236" t="b">
        <f t="shared" ca="1" si="19"/>
        <v>0</v>
      </c>
    </row>
    <row r="237" spans="1:9" x14ac:dyDescent="0.25">
      <c r="A237" s="1">
        <v>45902</v>
      </c>
      <c r="B237" s="4">
        <f>IFERROR(Merged_data[[#This Row],[BTCUSD_Close]]/Merged_data!D236-1,"")</f>
        <v>2.7726945045194906E-2</v>
      </c>
      <c r="C237" s="4">
        <f>IFERROR(Merged_data[[#This Row],[XAUUSD_Close]]/Merged_data!C236-1, "")</f>
        <v>2.3395624146415939E-2</v>
      </c>
      <c r="D237" s="4">
        <f>IFERROR(Merged_data[[#This Row],[AAPL_Close]]/Merged_data!B236-1,"")</f>
        <v>-1.0424743689153027E-2</v>
      </c>
      <c r="E237" s="18">
        <f t="shared" si="15"/>
        <v>1.454891006537894E-2</v>
      </c>
      <c r="F237" s="19">
        <f t="shared" si="16"/>
        <v>14548.910065378939</v>
      </c>
      <c r="G237" t="b">
        <f t="shared" si="17"/>
        <v>0</v>
      </c>
      <c r="H237" t="b">
        <f t="shared" si="18"/>
        <v>0</v>
      </c>
      <c r="I237" t="b">
        <f t="shared" ca="1" si="19"/>
        <v>0</v>
      </c>
    </row>
    <row r="238" spans="1:9" x14ac:dyDescent="0.25">
      <c r="A238" s="1">
        <v>45903</v>
      </c>
      <c r="B238" s="4">
        <f>IFERROR(Merged_data[[#This Row],[BTCUSD_Close]]/Merged_data!D237-1,"")</f>
        <v>7.518120829511421E-3</v>
      </c>
      <c r="C238" s="4">
        <f>IFERROR(Merged_data[[#This Row],[XAUUSD_Close]]/Merged_data!C237-1, "")</f>
        <v>7.4947815319299504E-3</v>
      </c>
      <c r="D238" s="4">
        <f>IFERROR(Merged_data[[#This Row],[AAPL_Close]]/Merged_data!B237-1,"")</f>
        <v>3.8089848511231095E-2</v>
      </c>
      <c r="E238" s="18">
        <f t="shared" si="15"/>
        <v>1.6680303414994734E-2</v>
      </c>
      <c r="F238" s="19">
        <f t="shared" si="16"/>
        <v>16680.303414994734</v>
      </c>
      <c r="G238" t="b">
        <f t="shared" si="17"/>
        <v>0</v>
      </c>
      <c r="H238" t="b">
        <f t="shared" si="18"/>
        <v>0</v>
      </c>
      <c r="I238" t="b">
        <f t="shared" ca="1" si="19"/>
        <v>0</v>
      </c>
    </row>
    <row r="239" spans="1:9" x14ac:dyDescent="0.25">
      <c r="A239" s="1">
        <v>45904</v>
      </c>
      <c r="B239" s="4">
        <f>IFERROR(Merged_data[[#This Row],[BTCUSD_Close]]/Merged_data!D238-1,"")</f>
        <v>-1.3495903029437484E-2</v>
      </c>
      <c r="C239" s="4">
        <f>IFERROR(Merged_data[[#This Row],[XAUUSD_Close]]/Merged_data!C238-1, "")</f>
        <v>-3.8346951417362884E-3</v>
      </c>
      <c r="D239" s="4">
        <f>IFERROR(Merged_data[[#This Row],[AAPL_Close]]/Merged_data!B238-1,"")</f>
        <v>5.4933534616514734E-3</v>
      </c>
      <c r="E239" s="18">
        <f t="shared" si="15"/>
        <v>-3.9346429270303183E-3</v>
      </c>
      <c r="F239" s="19">
        <f t="shared" si="16"/>
        <v>3934.6429270303183</v>
      </c>
      <c r="G239" t="b">
        <f t="shared" si="17"/>
        <v>0</v>
      </c>
      <c r="H239" t="b">
        <f t="shared" si="18"/>
        <v>0</v>
      </c>
      <c r="I239" t="b">
        <f t="shared" ca="1" si="19"/>
        <v>0</v>
      </c>
    </row>
    <row r="240" spans="1:9" x14ac:dyDescent="0.25">
      <c r="A240" s="1">
        <v>45905</v>
      </c>
      <c r="B240" s="4">
        <f>IFERROR(Merged_data[[#This Row],[BTCUSD_Close]]/Merged_data!D239-1,"")</f>
        <v>1.0504695897649352E-2</v>
      </c>
      <c r="C240" s="4">
        <f>IFERROR(Merged_data[[#This Row],[XAUUSD_Close]]/Merged_data!C239-1, "")</f>
        <v>1.3742419179036292E-2</v>
      </c>
      <c r="D240" s="4">
        <f>IFERROR(Merged_data[[#This Row],[AAPL_Close]]/Merged_data!B239-1,"")</f>
        <v>-3.7534406539330156E-4</v>
      </c>
      <c r="E240" s="18">
        <f t="shared" si="15"/>
        <v>8.5357732212913325E-3</v>
      </c>
      <c r="F240" s="19">
        <f t="shared" si="16"/>
        <v>8535.7732212913324</v>
      </c>
      <c r="G240" t="b">
        <f t="shared" si="17"/>
        <v>0</v>
      </c>
      <c r="H240" t="b">
        <f t="shared" si="18"/>
        <v>0</v>
      </c>
      <c r="I240" t="b">
        <f t="shared" ca="1" si="19"/>
        <v>0</v>
      </c>
    </row>
    <row r="241" spans="1:9" x14ac:dyDescent="0.25">
      <c r="A241" s="1">
        <v>45908</v>
      </c>
      <c r="B241" s="4">
        <f>IFERROR(Merged_data[[#This Row],[BTCUSD_Close]]/Merged_data!D240-1,"")</f>
        <v>5.9543529453900401E-3</v>
      </c>
      <c r="C241" s="4">
        <f>IFERROR(Merged_data[[#This Row],[XAUUSD_Close]]/Merged_data!C240-1, "")</f>
        <v>1.1498921324121669E-2</v>
      </c>
      <c r="D241" s="4">
        <f>IFERROR(Merged_data[[#This Row],[AAPL_Close]]/Merged_data!B240-1,"")</f>
        <v>-7.5514205849221971E-3</v>
      </c>
      <c r="E241" s="18">
        <f t="shared" si="15"/>
        <v>4.1204482377890216E-3</v>
      </c>
      <c r="F241" s="19">
        <f t="shared" si="16"/>
        <v>4120.4482377890217</v>
      </c>
      <c r="G241" t="b">
        <f t="shared" si="17"/>
        <v>0</v>
      </c>
      <c r="H241" t="b">
        <f t="shared" si="18"/>
        <v>0</v>
      </c>
      <c r="I241" t="b">
        <f t="shared" ca="1" si="19"/>
        <v>0</v>
      </c>
    </row>
    <row r="242" spans="1:9" x14ac:dyDescent="0.25">
      <c r="A242" s="1">
        <v>45909</v>
      </c>
      <c r="B242" s="4">
        <f>IFERROR(Merged_data[[#This Row],[BTCUSD_Close]]/Merged_data!D241-1,"")</f>
        <v>-9.1323388044290965E-3</v>
      </c>
      <c r="C242" s="4">
        <f>IFERROR(Merged_data[[#This Row],[XAUUSD_Close]]/Merged_data!C241-1, "")</f>
        <v>-2.7530101594600564E-3</v>
      </c>
      <c r="D242" s="4">
        <f>IFERROR(Merged_data[[#This Row],[AAPL_Close]]/Merged_data!B241-1,"")</f>
        <v>-1.4839414831007258E-2</v>
      </c>
      <c r="E242" s="18">
        <f t="shared" si="15"/>
        <v>-8.2927301544149287E-3</v>
      </c>
      <c r="F242" s="19">
        <f t="shared" si="16"/>
        <v>8292.7301544149286</v>
      </c>
      <c r="G242" t="b">
        <f t="shared" si="17"/>
        <v>0</v>
      </c>
      <c r="H242" t="b">
        <f t="shared" si="18"/>
        <v>0</v>
      </c>
      <c r="I242" t="b">
        <f t="shared" ca="1" si="19"/>
        <v>0</v>
      </c>
    </row>
    <row r="243" spans="1:9" x14ac:dyDescent="0.25">
      <c r="A243" s="1">
        <v>45910</v>
      </c>
      <c r="B243" s="4">
        <f>IFERROR(Merged_data[[#This Row],[BTCUSD_Close]]/Merged_data!D242-1,"")</f>
        <v>2.2969404071073063E-2</v>
      </c>
      <c r="C243" s="4">
        <f>IFERROR(Merged_data[[#This Row],[XAUUSD_Close]]/Merged_data!C242-1, "")</f>
        <v>4.0526639474243176E-3</v>
      </c>
      <c r="D243" s="4">
        <f>IFERROR(Merged_data[[#This Row],[AAPL_Close]]/Merged_data!B242-1,"")</f>
        <v>-3.2259441007040812E-2</v>
      </c>
      <c r="E243" s="18">
        <f t="shared" si="15"/>
        <v>-1.1659455018205988E-3</v>
      </c>
      <c r="F243" s="19">
        <f t="shared" si="16"/>
        <v>1165.9455018205988</v>
      </c>
      <c r="G243" t="b">
        <f t="shared" si="17"/>
        <v>0</v>
      </c>
      <c r="H243" t="b">
        <f t="shared" si="18"/>
        <v>0</v>
      </c>
      <c r="I243" t="b">
        <f t="shared" ca="1" si="19"/>
        <v>0</v>
      </c>
    </row>
    <row r="244" spans="1:9" x14ac:dyDescent="0.25">
      <c r="A244" s="1">
        <v>45911</v>
      </c>
      <c r="B244" s="4">
        <f>IFERROR(Merged_data[[#This Row],[BTCUSD_Close]]/Merged_data!D243-1,"")</f>
        <v>5.7956251811133175E-3</v>
      </c>
      <c r="C244" s="4">
        <f>IFERROR(Merged_data[[#This Row],[XAUUSD_Close]]/Merged_data!C243-1, "")</f>
        <v>-1.8320627460890471E-3</v>
      </c>
      <c r="D244" s="4">
        <f>IFERROR(Merged_data[[#This Row],[AAPL_Close]]/Merged_data!B243-1,"")</f>
        <v>1.4286344195070466E-2</v>
      </c>
      <c r="E244" s="18">
        <f t="shared" si="15"/>
        <v>5.2917657144195161E-3</v>
      </c>
      <c r="F244" s="19">
        <f t="shared" si="16"/>
        <v>5291.7657144195164</v>
      </c>
      <c r="G244" t="b">
        <f t="shared" si="17"/>
        <v>0</v>
      </c>
      <c r="H244" t="b">
        <f t="shared" si="18"/>
        <v>0</v>
      </c>
      <c r="I244" t="b">
        <f t="shared" ca="1" si="19"/>
        <v>0</v>
      </c>
    </row>
    <row r="245" spans="1:9" x14ac:dyDescent="0.25">
      <c r="A245" s="1">
        <v>45912</v>
      </c>
      <c r="B245" s="4">
        <f>IFERROR(Merged_data[[#This Row],[BTCUSD_Close]]/Merged_data!D244-1,"")</f>
        <v>1.8098638891556496E-2</v>
      </c>
      <c r="C245" s="4">
        <f>IFERROR(Merged_data[[#This Row],[XAUUSD_Close]]/Merged_data!C244-1, "")</f>
        <v>2.7930385920884593E-3</v>
      </c>
      <c r="D245" s="4">
        <f>IFERROR(Merged_data[[#This Row],[AAPL_Close]]/Merged_data!B244-1,"")</f>
        <v>1.7562926574794524E-2</v>
      </c>
      <c r="E245" s="18">
        <f t="shared" si="15"/>
        <v>1.181568507674069E-2</v>
      </c>
      <c r="F245" s="19">
        <f t="shared" si="16"/>
        <v>11815.68507674069</v>
      </c>
      <c r="G245" t="b">
        <f t="shared" si="17"/>
        <v>0</v>
      </c>
      <c r="H245" t="b">
        <f t="shared" si="18"/>
        <v>0</v>
      </c>
      <c r="I245" t="b">
        <f t="shared" ca="1" si="19"/>
        <v>0</v>
      </c>
    </row>
    <row r="246" spans="1:9" x14ac:dyDescent="0.25">
      <c r="A246" s="1">
        <v>45915</v>
      </c>
      <c r="B246" s="4">
        <f>IFERROR(Merged_data[[#This Row],[BTCUSD_Close]]/Merged_data!D245-1,"")</f>
        <v>-9.0042191198161925E-3</v>
      </c>
      <c r="C246" s="4">
        <f>IFERROR(Merged_data[[#This Row],[XAUUSD_Close]]/Merged_data!C245-1, "")</f>
        <v>9.6208068470728936E-3</v>
      </c>
      <c r="D246" s="4">
        <f>IFERROR(Merged_data[[#This Row],[AAPL_Close]]/Merged_data!B245-1,"")</f>
        <v>1.1235955056179803E-2</v>
      </c>
      <c r="E246" s="18">
        <f t="shared" si="15"/>
        <v>4.5178435197382408E-3</v>
      </c>
      <c r="F246" s="19">
        <f t="shared" si="16"/>
        <v>4517.8435197382405</v>
      </c>
      <c r="G246" t="b">
        <f t="shared" si="17"/>
        <v>0</v>
      </c>
      <c r="H246" t="b">
        <f t="shared" si="18"/>
        <v>0</v>
      </c>
      <c r="I246" t="b">
        <f t="shared" ca="1" si="19"/>
        <v>0</v>
      </c>
    </row>
    <row r="247" spans="1:9" x14ac:dyDescent="0.25">
      <c r="A247" s="1">
        <v>45916</v>
      </c>
      <c r="B247" s="4">
        <f>IFERROR(Merged_data[[#This Row],[BTCUSD_Close]]/Merged_data!D246-1,"")</f>
        <v>1.1119572177705539E-2</v>
      </c>
      <c r="C247" s="4">
        <f>IFERROR(Merged_data[[#This Row],[XAUUSD_Close]]/Merged_data!C246-1, "")</f>
        <v>2.8701540669349157E-3</v>
      </c>
      <c r="D247" s="4">
        <f>IFERROR(Merged_data[[#This Row],[AAPL_Close]]/Merged_data!B246-1,"")</f>
        <v>6.1258977608789067E-3</v>
      </c>
      <c r="E247" s="18">
        <f t="shared" si="15"/>
        <v>6.3217026083493E-3</v>
      </c>
      <c r="F247" s="19">
        <f t="shared" si="16"/>
        <v>6321.7026083493001</v>
      </c>
      <c r="G247" t="b">
        <f t="shared" si="17"/>
        <v>0</v>
      </c>
      <c r="H247" t="b">
        <f t="shared" si="18"/>
        <v>0</v>
      </c>
      <c r="I247" t="b">
        <f t="shared" ca="1" si="19"/>
        <v>0</v>
      </c>
    </row>
    <row r="248" spans="1:9" x14ac:dyDescent="0.25">
      <c r="A248" s="1">
        <v>45917</v>
      </c>
      <c r="B248" s="4">
        <f>IFERROR(Merged_data[[#This Row],[BTCUSD_Close]]/Merged_data!D247-1,"")</f>
        <v>-6.4272082295651067E-3</v>
      </c>
      <c r="C248" s="4">
        <f>IFERROR(Merged_data[[#This Row],[XAUUSD_Close]]/Merged_data!C247-1, "")</f>
        <v>-8.1725186019314666E-3</v>
      </c>
      <c r="D248" s="4">
        <f>IFERROR(Merged_data[[#This Row],[AAPL_Close]]/Merged_data!B247-1,"")</f>
        <v>3.5271887465881946E-3</v>
      </c>
      <c r="E248" s="18">
        <f t="shared" si="15"/>
        <v>-4.1390132856656599E-3</v>
      </c>
      <c r="F248" s="19">
        <f t="shared" si="16"/>
        <v>4139.0132856656601</v>
      </c>
      <c r="G248" t="b">
        <f t="shared" si="17"/>
        <v>0</v>
      </c>
      <c r="H248" t="b">
        <f t="shared" si="18"/>
        <v>0</v>
      </c>
      <c r="I248" t="b">
        <f t="shared" ca="1" si="19"/>
        <v>0</v>
      </c>
    </row>
    <row r="249" spans="1:9" x14ac:dyDescent="0.25">
      <c r="A249" s="1">
        <v>45918</v>
      </c>
      <c r="B249" s="4">
        <f>IFERROR(Merged_data[[#This Row],[BTCUSD_Close]]/Merged_data!D248-1,"")</f>
        <v>1.0861700661521478E-2</v>
      </c>
      <c r="C249" s="4">
        <f>IFERROR(Merged_data[[#This Row],[XAUUSD_Close]]/Merged_data!C248-1, "")</f>
        <v>-4.1465713934393245E-3</v>
      </c>
      <c r="D249" s="4">
        <f>IFERROR(Merged_data[[#This Row],[AAPL_Close]]/Merged_data!B248-1,"")</f>
        <v>-4.6445457968953274E-3</v>
      </c>
      <c r="E249" s="18">
        <f t="shared" si="15"/>
        <v>2.0651790201211564E-4</v>
      </c>
      <c r="F249" s="19">
        <f t="shared" si="16"/>
        <v>206.51790201211563</v>
      </c>
      <c r="G249" t="b">
        <f t="shared" si="17"/>
        <v>0</v>
      </c>
      <c r="H249" t="b">
        <f t="shared" si="18"/>
        <v>0</v>
      </c>
      <c r="I249" t="b">
        <f t="shared" ca="1" si="19"/>
        <v>0</v>
      </c>
    </row>
    <row r="250" spans="1:9" x14ac:dyDescent="0.25">
      <c r="A250" s="1">
        <v>45919</v>
      </c>
      <c r="B250" s="4">
        <f>IFERROR(Merged_data[[#This Row],[BTCUSD_Close]]/Merged_data!D249-1,"")</f>
        <v>-1.8294605349489124E-2</v>
      </c>
      <c r="C250" s="4">
        <f>IFERROR(Merged_data[[#This Row],[XAUUSD_Close]]/Merged_data!C249-1, "")</f>
        <v>1.0967286097449014E-2</v>
      </c>
      <c r="D250" s="4">
        <f>IFERROR(Merged_data[[#This Row],[AAPL_Close]]/Merged_data!B249-1,"")</f>
        <v>3.2032957793845629E-2</v>
      </c>
      <c r="E250" s="18">
        <f t="shared" si="15"/>
        <v>8.5084201722865575E-3</v>
      </c>
      <c r="F250" s="19">
        <f t="shared" si="16"/>
        <v>8508.4201722865582</v>
      </c>
      <c r="G250" t="b">
        <f t="shared" si="17"/>
        <v>0</v>
      </c>
      <c r="H250" t="b">
        <f t="shared" si="18"/>
        <v>0</v>
      </c>
      <c r="I250" t="b">
        <f t="shared" ca="1" si="19"/>
        <v>0</v>
      </c>
    </row>
    <row r="251" spans="1:9" x14ac:dyDescent="0.25">
      <c r="A251" s="1">
        <v>45922</v>
      </c>
      <c r="B251" s="4">
        <f>IFERROR(Merged_data[[#This Row],[BTCUSD_Close]]/Merged_data!D250-1,"")</f>
        <v>-1.9312559673639429E-2</v>
      </c>
      <c r="C251" s="4">
        <f>IFERROR(Merged_data[[#This Row],[XAUUSD_Close]]/Merged_data!C250-1, "")</f>
        <v>1.6842428099754558E-2</v>
      </c>
      <c r="D251" s="4">
        <f>IFERROR(Merged_data[[#This Row],[AAPL_Close]]/Merged_data!B250-1,"")</f>
        <v>4.3095723014256571E-2</v>
      </c>
      <c r="E251" s="18">
        <f t="shared" si="15"/>
        <v>1.3871920242086966E-2</v>
      </c>
      <c r="F251" s="19">
        <f t="shared" si="16"/>
        <v>13871.920242086966</v>
      </c>
      <c r="G251" t="b">
        <f t="shared" si="17"/>
        <v>0</v>
      </c>
      <c r="H251" t="b">
        <f t="shared" si="18"/>
        <v>0</v>
      </c>
      <c r="I251" t="b">
        <f t="shared" ca="1" si="19"/>
        <v>0</v>
      </c>
    </row>
  </sheetData>
  <conditionalFormatting sqref="G1:I1048576">
    <cfRule type="cellIs" dxfId="1" priority="2" operator="equal">
      <formula>TRUE</formula>
    </cfRule>
  </conditionalFormatting>
  <conditionalFormatting sqref="K19">
    <cfRule type="cellIs" dxfId="0" priority="1" operator="lessThan">
      <formula>$L$5</formula>
    </cfRule>
  </conditionalFormatting>
  <hyperlinks>
    <hyperlink ref="G1" r:id="rId1" display="His@99CI" xr:uid="{C13966F7-E9E5-4BB9-B151-FD73C2D34A4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29A6-F0B2-402B-A7B6-1BF4E9CE91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01F80-1BEF-4B3E-863A-419E9C019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Merged_data</vt:lpstr>
      <vt:lpstr>Merge1</vt:lpstr>
      <vt:lpstr>AAPL_US</vt:lpstr>
      <vt:lpstr>XAUUSD</vt:lpstr>
      <vt:lpstr>BTCUSD</vt:lpstr>
      <vt:lpstr>BTC_tbl</vt:lpstr>
      <vt:lpstr>Gold_tbl</vt:lpstr>
      <vt:lpstr>Sheet1</vt:lpstr>
      <vt:lpstr>AAPL_tbl</vt:lpstr>
      <vt:lpstr>Historical</vt:lpstr>
      <vt:lpstr>Parametric</vt:lpstr>
      <vt:lpstr>Monte_Carlo</vt:lpstr>
      <vt:lpstr>Kupeic Test</vt:lpstr>
      <vt:lpstr>Charts</vt:lpstr>
      <vt:lpstr>Merge1!ExternalData_5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VAIBHAV YADAV</cp:lastModifiedBy>
  <dcterms:created xsi:type="dcterms:W3CDTF">2015-06-05T18:17:20Z</dcterms:created>
  <dcterms:modified xsi:type="dcterms:W3CDTF">2025-09-23T17:10:53Z</dcterms:modified>
</cp:coreProperties>
</file>