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C\Desktop\"/>
    </mc:Choice>
  </mc:AlternateContent>
  <xr:revisionPtr revIDLastSave="0" documentId="13_ncr:1_{080E0075-ACA5-4611-A031-59096733B276}" xr6:coauthVersionLast="46" xr6:coauthVersionMax="46" xr10:uidLastSave="{00000000-0000-0000-0000-000000000000}"/>
  <bookViews>
    <workbookView xWindow="-108" yWindow="-108" windowWidth="23256" windowHeight="12576" xr2:uid="{C27925E3-AE0E-42B6-BF77-3640748F10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" l="1"/>
  <c r="AC17" i="1"/>
  <c r="AE17" i="1"/>
  <c r="AD17" i="1"/>
  <c r="AD16" i="1"/>
  <c r="AD15" i="1"/>
  <c r="AH11" i="1"/>
  <c r="AI11" i="1"/>
  <c r="AJ11" i="1"/>
  <c r="AH10" i="1"/>
  <c r="AI10" i="1"/>
  <c r="AJ10" i="1"/>
  <c r="AI9" i="1"/>
  <c r="AJ9" i="1"/>
  <c r="AH9" i="1"/>
  <c r="AC13" i="1"/>
  <c r="AB13" i="1"/>
  <c r="Z9" i="1"/>
  <c r="Z10" i="1" s="1"/>
  <c r="AA10" i="1" s="1"/>
  <c r="C17" i="1"/>
  <c r="AC6" i="1"/>
  <c r="Z4" i="1"/>
  <c r="AA4" i="1"/>
  <c r="AB4" i="1"/>
  <c r="Y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J6" i="1"/>
  <c r="J3" i="1"/>
  <c r="J4" i="1"/>
  <c r="J5" i="1"/>
  <c r="J2" i="1"/>
  <c r="AC4" i="1" l="1"/>
  <c r="AD4" i="1" l="1"/>
  <c r="AE6" i="1" s="1"/>
  <c r="Z11" i="1"/>
  <c r="Z13" i="1" s="1"/>
</calcChain>
</file>

<file path=xl/sharedStrings.xml><?xml version="1.0" encoding="utf-8"?>
<sst xmlns="http://schemas.openxmlformats.org/spreadsheetml/2006/main" count="87" uniqueCount="83">
  <si>
    <t>Shirt</t>
  </si>
  <si>
    <t>Top</t>
  </si>
  <si>
    <t>Jeans</t>
  </si>
  <si>
    <t>Skirt</t>
  </si>
  <si>
    <t xml:space="preserve">B2 </t>
  </si>
  <si>
    <t xml:space="preserve">B1 </t>
  </si>
  <si>
    <t xml:space="preserve">T2 </t>
  </si>
  <si>
    <t xml:space="preserve">T1 </t>
  </si>
  <si>
    <t>PRODUCT CODE</t>
  </si>
  <si>
    <t xml:space="preserve"> PRODUCT</t>
  </si>
  <si>
    <t>Sr No </t>
  </si>
  <si>
    <t>Particulars </t>
  </si>
  <si>
    <t>Amt</t>
  </si>
  <si>
    <t>1 </t>
  </si>
  <si>
    <t>Rent </t>
  </si>
  <si>
    <t>2 </t>
  </si>
  <si>
    <t>Salaries </t>
  </si>
  <si>
    <t>3 </t>
  </si>
  <si>
    <t>Warehouse Rent </t>
  </si>
  <si>
    <t>4 </t>
  </si>
  <si>
    <t>Bills </t>
  </si>
  <si>
    <t>5 </t>
  </si>
  <si>
    <t>Miscellaneous </t>
  </si>
  <si>
    <t>6 </t>
  </si>
  <si>
    <t>Office Stationery </t>
  </si>
  <si>
    <t>7 </t>
  </si>
  <si>
    <t>Stock </t>
  </si>
  <si>
    <t>8 </t>
  </si>
  <si>
    <t>Bank Loan (EMI) </t>
  </si>
  <si>
    <t>Total Expenses </t>
  </si>
  <si>
    <t>Product Code </t>
  </si>
  <si>
    <t>Product </t>
  </si>
  <si>
    <t>Product Cost </t>
  </si>
  <si>
    <t>Quantity </t>
  </si>
  <si>
    <t>Total Amt</t>
  </si>
  <si>
    <t>B1 </t>
  </si>
  <si>
    <t>Jeans </t>
  </si>
  <si>
    <t>T1 </t>
  </si>
  <si>
    <t>Shirt </t>
  </si>
  <si>
    <t>B2 </t>
  </si>
  <si>
    <t>Skirt </t>
  </si>
  <si>
    <t>T2 </t>
  </si>
  <si>
    <t>Top </t>
  </si>
  <si>
    <t>B1</t>
  </si>
  <si>
    <t>T1</t>
  </si>
  <si>
    <t>B2</t>
  </si>
  <si>
    <t>T2</t>
  </si>
  <si>
    <t>Profit</t>
  </si>
  <si>
    <t>Total</t>
  </si>
  <si>
    <t>&lt;= Profit</t>
  </si>
  <si>
    <t>daily expense</t>
  </si>
  <si>
    <t>Set Price</t>
  </si>
  <si>
    <t>Revenue</t>
  </si>
  <si>
    <t>B1(jeans) 200</t>
  </si>
  <si>
    <t>T2(Top) 200</t>
  </si>
  <si>
    <t>T1(Shirt) 150</t>
  </si>
  <si>
    <t>B2(skirt) 150</t>
  </si>
  <si>
    <t>discount</t>
  </si>
  <si>
    <t>Yeh amount merko sari teamo se zyada chahiye</t>
  </si>
  <si>
    <t>Is for month</t>
  </si>
  <si>
    <t>for 1 day</t>
  </si>
  <si>
    <t>Max Limit (100)</t>
  </si>
  <si>
    <t>Rupee spent per person</t>
  </si>
  <si>
    <t>Product bought per customer</t>
  </si>
  <si>
    <t>Total Product Bought</t>
  </si>
  <si>
    <t>Avg price of one product</t>
  </si>
  <si>
    <t>Spent</t>
  </si>
  <si>
    <t>Discount</t>
  </si>
  <si>
    <t>Scheme</t>
  </si>
  <si>
    <t>600 off</t>
  </si>
  <si>
    <t>Flat</t>
  </si>
  <si>
    <t>250 off</t>
  </si>
  <si>
    <t>No repeatation of product design</t>
  </si>
  <si>
    <t>Branded clothes at competition sale price</t>
  </si>
  <si>
    <t>Every rupee spent on our product will affect china's economy</t>
  </si>
  <si>
    <t>Made in India Product</t>
  </si>
  <si>
    <t>1050 off</t>
  </si>
  <si>
    <r>
      <t xml:space="preserve">Buy 5000 worth goods by only paying </t>
    </r>
    <r>
      <rPr>
        <b/>
        <sz val="11"/>
        <color theme="1"/>
        <rFont val="Calibri"/>
        <family val="2"/>
        <scheme val="minor"/>
      </rPr>
      <t>4749</t>
    </r>
  </si>
  <si>
    <r>
      <t xml:space="preserve">Buy 6000 worth goods by only paying </t>
    </r>
    <r>
      <rPr>
        <b/>
        <sz val="11"/>
        <color theme="1"/>
        <rFont val="Calibri"/>
        <family val="2"/>
        <scheme val="minor"/>
      </rPr>
      <t>5099</t>
    </r>
  </si>
  <si>
    <r>
      <t xml:space="preserve">Buy 7000 worth goods by only paying </t>
    </r>
    <r>
      <rPr>
        <b/>
        <sz val="11"/>
        <color theme="1"/>
        <rFont val="Calibri"/>
        <family val="2"/>
        <scheme val="minor"/>
      </rPr>
      <t>5950</t>
    </r>
  </si>
  <si>
    <t>Challu</t>
  </si>
  <si>
    <t>Funny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</si>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</sst>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entury Schoolbook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entury Schoolbook"/>
      <family val="1"/>
    </font>
    <font>
      <sz val="11"/>
      <color rgb="FF000000"/>
      <name val="Times New Roman"/>
      <family val="1"/>
    </font>
    <font>
      <sz val="10"/>
      <color rgb="FF000000"/>
      <name val="Century Schoolbook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2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6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9" fontId="0" fillId="0" borderId="5" xfId="0" applyNumberFormat="1" applyBorder="1"/>
    <xf numFmtId="0" fontId="2" fillId="0" borderId="5" xfId="0" applyFont="1" applyBorder="1"/>
    <xf numFmtId="8" fontId="0" fillId="0" borderId="0" xfId="0" applyNumberFormat="1"/>
    <xf numFmtId="0" fontId="9" fillId="2" borderId="5" xfId="0" applyFont="1" applyFill="1" applyBorder="1"/>
    <xf numFmtId="0" fontId="1" fillId="0" borderId="6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5BD4-B9AF-4F92-81F6-4350E12525E9}">
  <dimension ref="A1:AL22"/>
  <sheetViews>
    <sheetView tabSelected="1" topLeftCell="U1" zoomScale="115" zoomScaleNormal="115" workbookViewId="0">
      <selection activeCell="AE6" sqref="AE6:AF7"/>
    </sheetView>
  </sheetViews>
  <sheetFormatPr defaultRowHeight="14.4" x14ac:dyDescent="0.3"/>
  <cols>
    <col min="1" max="1" width="14.33203125" bestFit="1" customWidth="1"/>
    <col min="2" max="2" width="18.21875" customWidth="1"/>
    <col min="3" max="3" width="12.88671875" bestFit="1" customWidth="1"/>
    <col min="6" max="6" width="8.33203125" bestFit="1" customWidth="1"/>
    <col min="10" max="10" width="12.77734375" bestFit="1" customWidth="1"/>
    <col min="12" max="13" width="8.88671875" customWidth="1"/>
    <col min="24" max="24" width="13.5546875" customWidth="1"/>
    <col min="25" max="25" width="12.44140625" customWidth="1"/>
    <col min="26" max="26" width="14.77734375" customWidth="1"/>
    <col min="27" max="27" width="11.6640625" customWidth="1"/>
    <col min="28" max="28" width="11.44140625" customWidth="1"/>
    <col min="37" max="37" width="52.21875" bestFit="1" customWidth="1"/>
  </cols>
  <sheetData>
    <row r="1" spans="1:38" ht="31.8" thickBot="1" x14ac:dyDescent="0.35">
      <c r="A1" s="15" t="s">
        <v>8</v>
      </c>
      <c r="B1" s="15" t="s">
        <v>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48</v>
      </c>
      <c r="X1" s="3"/>
      <c r="Y1" s="5" t="s">
        <v>53</v>
      </c>
      <c r="Z1" s="5" t="s">
        <v>55</v>
      </c>
      <c r="AA1" s="5" t="s">
        <v>56</v>
      </c>
      <c r="AB1" s="18" t="s">
        <v>54</v>
      </c>
      <c r="AC1" s="20"/>
    </row>
    <row r="2" spans="1:38" ht="15" thickBot="1" x14ac:dyDescent="0.35">
      <c r="A2" s="3" t="s">
        <v>7</v>
      </c>
      <c r="B2" s="3" t="s">
        <v>0</v>
      </c>
      <c r="F2" s="11" t="s">
        <v>35</v>
      </c>
      <c r="G2" s="11" t="s">
        <v>36</v>
      </c>
      <c r="H2" s="11">
        <v>200</v>
      </c>
      <c r="I2" s="11">
        <v>3000</v>
      </c>
      <c r="J2" s="12">
        <f>H2*I2</f>
        <v>600000</v>
      </c>
      <c r="M2">
        <v>200</v>
      </c>
      <c r="N2">
        <v>150</v>
      </c>
      <c r="O2">
        <v>150</v>
      </c>
      <c r="P2">
        <v>200</v>
      </c>
      <c r="Q2" s="1">
        <v>1.1000000000000001</v>
      </c>
      <c r="R2">
        <f>M2*Q2</f>
        <v>220.00000000000003</v>
      </c>
      <c r="S2">
        <f>N2*Q2</f>
        <v>165</v>
      </c>
      <c r="T2">
        <f>O2*Q2</f>
        <v>165</v>
      </c>
      <c r="U2">
        <f>P2*Q2</f>
        <v>220.00000000000003</v>
      </c>
      <c r="V2">
        <f>SUM(R2:U2)</f>
        <v>770</v>
      </c>
      <c r="X2" s="17" t="s">
        <v>51</v>
      </c>
      <c r="Y2" s="3">
        <v>599</v>
      </c>
      <c r="Z2" s="3">
        <v>199</v>
      </c>
      <c r="AA2" s="3">
        <v>249</v>
      </c>
      <c r="AB2" s="6">
        <v>449</v>
      </c>
      <c r="AC2" s="21"/>
      <c r="AH2" s="28" t="s">
        <v>66</v>
      </c>
      <c r="AI2" s="28" t="s">
        <v>67</v>
      </c>
      <c r="AJ2" s="28" t="s">
        <v>70</v>
      </c>
      <c r="AK2" s="28" t="s">
        <v>68</v>
      </c>
    </row>
    <row r="3" spans="1:38" ht="15" thickBot="1" x14ac:dyDescent="0.35">
      <c r="A3" s="3" t="s">
        <v>6</v>
      </c>
      <c r="B3" s="3" t="s">
        <v>1</v>
      </c>
      <c r="F3" s="11" t="s">
        <v>37</v>
      </c>
      <c r="G3" s="11" t="s">
        <v>38</v>
      </c>
      <c r="H3" s="11">
        <v>150</v>
      </c>
      <c r="I3" s="11">
        <v>3000</v>
      </c>
      <c r="J3" s="12">
        <f t="shared" ref="J3:J5" si="0">H3*I3</f>
        <v>450000</v>
      </c>
      <c r="M3">
        <v>200</v>
      </c>
      <c r="N3">
        <v>150</v>
      </c>
      <c r="O3">
        <v>150</v>
      </c>
      <c r="P3">
        <v>200</v>
      </c>
      <c r="Q3" s="1">
        <v>1.1100000000000001</v>
      </c>
      <c r="R3">
        <f t="shared" ref="R3:R22" si="1">M3*Q3</f>
        <v>222.00000000000003</v>
      </c>
      <c r="S3">
        <f t="shared" ref="S3:S22" si="2">N3*Q3</f>
        <v>166.50000000000003</v>
      </c>
      <c r="T3">
        <f t="shared" ref="T3:T22" si="3">O3*Q3</f>
        <v>166.50000000000003</v>
      </c>
      <c r="U3">
        <f t="shared" ref="U3:U22" si="4">P3*Q3</f>
        <v>222.00000000000003</v>
      </c>
      <c r="V3">
        <f t="shared" ref="V3:V22" si="5">SUM(R3:U3)</f>
        <v>777.00000000000011</v>
      </c>
      <c r="X3" s="3" t="s">
        <v>61</v>
      </c>
      <c r="Y3" s="3">
        <v>100</v>
      </c>
      <c r="Z3" s="3">
        <v>100</v>
      </c>
      <c r="AA3" s="3">
        <v>100</v>
      </c>
      <c r="AB3" s="6">
        <v>100</v>
      </c>
      <c r="AC3" s="23" t="s">
        <v>52</v>
      </c>
      <c r="AH3" s="28">
        <v>5000</v>
      </c>
      <c r="AI3" s="28">
        <v>5</v>
      </c>
      <c r="AJ3" s="28" t="s">
        <v>71</v>
      </c>
      <c r="AK3" t="s">
        <v>77</v>
      </c>
    </row>
    <row r="4" spans="1:38" ht="15" thickBot="1" x14ac:dyDescent="0.35">
      <c r="A4" s="3" t="s">
        <v>5</v>
      </c>
      <c r="B4" s="3" t="s">
        <v>2</v>
      </c>
      <c r="F4" s="11" t="s">
        <v>39</v>
      </c>
      <c r="G4" s="11" t="s">
        <v>40</v>
      </c>
      <c r="H4" s="11">
        <v>150</v>
      </c>
      <c r="I4" s="11">
        <v>3000</v>
      </c>
      <c r="J4" s="12">
        <f t="shared" si="0"/>
        <v>450000</v>
      </c>
      <c r="M4">
        <v>200</v>
      </c>
      <c r="N4">
        <v>150</v>
      </c>
      <c r="O4">
        <v>150</v>
      </c>
      <c r="P4">
        <v>200</v>
      </c>
      <c r="Q4" s="1">
        <v>1.1200000000000001</v>
      </c>
      <c r="R4">
        <f t="shared" si="1"/>
        <v>224.00000000000003</v>
      </c>
      <c r="S4">
        <f t="shared" si="2"/>
        <v>168.00000000000003</v>
      </c>
      <c r="T4">
        <f t="shared" si="3"/>
        <v>168.00000000000003</v>
      </c>
      <c r="U4">
        <f t="shared" si="4"/>
        <v>224.00000000000003</v>
      </c>
      <c r="V4">
        <f t="shared" si="5"/>
        <v>784.00000000000011</v>
      </c>
      <c r="X4" s="3"/>
      <c r="Y4" s="3">
        <f>Y2*Y3</f>
        <v>59900</v>
      </c>
      <c r="Z4" s="3">
        <f t="shared" ref="Z4:AB4" si="6">Z2*Z3</f>
        <v>19900</v>
      </c>
      <c r="AA4" s="3">
        <f t="shared" si="6"/>
        <v>24900</v>
      </c>
      <c r="AB4" s="6">
        <f t="shared" si="6"/>
        <v>44900</v>
      </c>
      <c r="AC4" s="22">
        <f>SUM(Y4:AB4)</f>
        <v>149600</v>
      </c>
      <c r="AD4" s="19">
        <f>AC4-AC6</f>
        <v>72933.333333333328</v>
      </c>
      <c r="AE4" s="4" t="s">
        <v>49</v>
      </c>
      <c r="AH4" s="28">
        <v>6000</v>
      </c>
      <c r="AI4" s="28">
        <v>10</v>
      </c>
      <c r="AJ4" s="28" t="s">
        <v>69</v>
      </c>
      <c r="AK4" t="s">
        <v>78</v>
      </c>
    </row>
    <row r="5" spans="1:38" ht="15" thickBot="1" x14ac:dyDescent="0.35">
      <c r="A5" s="3" t="s">
        <v>4</v>
      </c>
      <c r="B5" s="3" t="s">
        <v>3</v>
      </c>
      <c r="F5" s="11" t="s">
        <v>41</v>
      </c>
      <c r="G5" s="11" t="s">
        <v>42</v>
      </c>
      <c r="H5" s="11">
        <v>200</v>
      </c>
      <c r="I5" s="11">
        <v>3000</v>
      </c>
      <c r="J5" s="12">
        <f t="shared" si="0"/>
        <v>600000</v>
      </c>
      <c r="M5">
        <v>200</v>
      </c>
      <c r="N5">
        <v>150</v>
      </c>
      <c r="O5">
        <v>150</v>
      </c>
      <c r="P5">
        <v>200</v>
      </c>
      <c r="Q5" s="1">
        <v>1.1299999999999999</v>
      </c>
      <c r="R5">
        <f t="shared" si="1"/>
        <v>225.99999999999997</v>
      </c>
      <c r="S5">
        <f t="shared" si="2"/>
        <v>169.49999999999997</v>
      </c>
      <c r="T5">
        <f t="shared" si="3"/>
        <v>169.49999999999997</v>
      </c>
      <c r="U5">
        <f t="shared" si="4"/>
        <v>225.99999999999997</v>
      </c>
      <c r="V5">
        <f t="shared" si="5"/>
        <v>790.99999999999989</v>
      </c>
      <c r="AH5" s="28">
        <v>7000</v>
      </c>
      <c r="AI5" s="28">
        <v>15</v>
      </c>
      <c r="AJ5" s="28" t="s">
        <v>76</v>
      </c>
      <c r="AK5" t="s">
        <v>79</v>
      </c>
    </row>
    <row r="6" spans="1:38" ht="15" thickBot="1" x14ac:dyDescent="0.35">
      <c r="F6" s="13"/>
      <c r="G6" s="13"/>
      <c r="H6" s="13"/>
      <c r="I6" s="13"/>
      <c r="J6" s="12">
        <f>SUM(J2:J5)</f>
        <v>2100000</v>
      </c>
      <c r="M6">
        <v>200</v>
      </c>
      <c r="N6">
        <v>150</v>
      </c>
      <c r="O6">
        <v>150</v>
      </c>
      <c r="P6">
        <v>200</v>
      </c>
      <c r="Q6" s="1">
        <v>1.1399999999999999</v>
      </c>
      <c r="R6">
        <f t="shared" si="1"/>
        <v>227.99999999999997</v>
      </c>
      <c r="S6">
        <f t="shared" si="2"/>
        <v>170.99999999999997</v>
      </c>
      <c r="T6">
        <f t="shared" si="3"/>
        <v>170.99999999999997</v>
      </c>
      <c r="U6">
        <f t="shared" si="4"/>
        <v>227.99999999999997</v>
      </c>
      <c r="V6">
        <f t="shared" si="5"/>
        <v>797.99999999999989</v>
      </c>
      <c r="AB6" s="24" t="s">
        <v>50</v>
      </c>
      <c r="AC6" s="24">
        <f>2300000/30</f>
        <v>76666.666666666672</v>
      </c>
      <c r="AE6" s="31">
        <f>AD4-(AC7*AD4)</f>
        <v>61993.333333333328</v>
      </c>
      <c r="AF6" s="32"/>
      <c r="AK6" t="s">
        <v>72</v>
      </c>
      <c r="AL6" t="s">
        <v>82</v>
      </c>
    </row>
    <row r="7" spans="1:38" ht="15" thickBot="1" x14ac:dyDescent="0.35">
      <c r="A7" s="7" t="s">
        <v>10</v>
      </c>
      <c r="B7" s="7" t="s">
        <v>11</v>
      </c>
      <c r="C7" s="7" t="s">
        <v>12</v>
      </c>
      <c r="M7">
        <v>200</v>
      </c>
      <c r="N7">
        <v>150</v>
      </c>
      <c r="O7">
        <v>150</v>
      </c>
      <c r="P7">
        <v>200</v>
      </c>
      <c r="Q7" s="1">
        <v>1.1499999999999999</v>
      </c>
      <c r="R7">
        <f t="shared" si="1"/>
        <v>229.99999999999997</v>
      </c>
      <c r="S7">
        <f t="shared" si="2"/>
        <v>172.5</v>
      </c>
      <c r="T7">
        <f t="shared" si="3"/>
        <v>172.5</v>
      </c>
      <c r="U7">
        <f t="shared" si="4"/>
        <v>229.99999999999997</v>
      </c>
      <c r="V7">
        <f t="shared" si="5"/>
        <v>805</v>
      </c>
      <c r="AB7" s="3" t="s">
        <v>57</v>
      </c>
      <c r="AC7" s="14">
        <v>0.15</v>
      </c>
      <c r="AE7" s="33"/>
      <c r="AF7" s="34"/>
      <c r="AK7" t="s">
        <v>73</v>
      </c>
      <c r="AL7" t="s">
        <v>81</v>
      </c>
    </row>
    <row r="8" spans="1:38" ht="15" thickBot="1" x14ac:dyDescent="0.35">
      <c r="A8" s="7" t="s">
        <v>13</v>
      </c>
      <c r="B8" s="7" t="s">
        <v>14</v>
      </c>
      <c r="C8" s="8">
        <v>50000</v>
      </c>
      <c r="M8">
        <v>200</v>
      </c>
      <c r="N8">
        <v>150</v>
      </c>
      <c r="O8">
        <v>150</v>
      </c>
      <c r="P8">
        <v>200</v>
      </c>
      <c r="Q8" s="1">
        <v>1.1599999999999999</v>
      </c>
      <c r="R8">
        <f t="shared" si="1"/>
        <v>231.99999999999997</v>
      </c>
      <c r="S8">
        <f t="shared" si="2"/>
        <v>174</v>
      </c>
      <c r="T8">
        <f t="shared" si="3"/>
        <v>174</v>
      </c>
      <c r="U8">
        <f t="shared" si="4"/>
        <v>231.99999999999997</v>
      </c>
      <c r="V8">
        <f t="shared" si="5"/>
        <v>812</v>
      </c>
      <c r="AE8" s="35" t="s">
        <v>58</v>
      </c>
      <c r="AF8" s="36"/>
      <c r="AK8" t="s">
        <v>74</v>
      </c>
      <c r="AL8" t="s">
        <v>80</v>
      </c>
    </row>
    <row r="9" spans="1:38" ht="29.4" thickBot="1" x14ac:dyDescent="0.35">
      <c r="A9" s="7" t="s">
        <v>15</v>
      </c>
      <c r="B9" s="7" t="s">
        <v>16</v>
      </c>
      <c r="C9" s="8">
        <v>30000</v>
      </c>
      <c r="M9">
        <v>200</v>
      </c>
      <c r="N9">
        <v>150</v>
      </c>
      <c r="O9">
        <v>150</v>
      </c>
      <c r="P9">
        <v>200</v>
      </c>
      <c r="Q9" s="1">
        <v>1.17</v>
      </c>
      <c r="R9">
        <f t="shared" si="1"/>
        <v>234</v>
      </c>
      <c r="S9">
        <f t="shared" si="2"/>
        <v>175.5</v>
      </c>
      <c r="T9">
        <f t="shared" si="3"/>
        <v>175.5</v>
      </c>
      <c r="U9">
        <f t="shared" si="4"/>
        <v>234</v>
      </c>
      <c r="V9">
        <f t="shared" si="5"/>
        <v>819</v>
      </c>
      <c r="Y9" s="25" t="s">
        <v>64</v>
      </c>
      <c r="Z9">
        <f>SUM(Y3:AB3)</f>
        <v>400</v>
      </c>
      <c r="AE9" s="37"/>
      <c r="AF9" s="38"/>
      <c r="AH9">
        <f>4750*20</f>
        <v>95000</v>
      </c>
      <c r="AI9">
        <f>AH9-AC6-AJ9</f>
        <v>13333.333333333328</v>
      </c>
      <c r="AJ9">
        <f>250*20</f>
        <v>5000</v>
      </c>
      <c r="AK9" t="s">
        <v>75</v>
      </c>
    </row>
    <row r="10" spans="1:38" ht="43.8" thickBot="1" x14ac:dyDescent="0.35">
      <c r="A10" s="7" t="s">
        <v>17</v>
      </c>
      <c r="B10" s="7" t="s">
        <v>18</v>
      </c>
      <c r="C10" s="8">
        <v>10000</v>
      </c>
      <c r="M10">
        <v>200</v>
      </c>
      <c r="N10">
        <v>150</v>
      </c>
      <c r="O10">
        <v>150</v>
      </c>
      <c r="P10">
        <v>200</v>
      </c>
      <c r="Q10" s="1">
        <v>1.18</v>
      </c>
      <c r="R10">
        <f t="shared" si="1"/>
        <v>236</v>
      </c>
      <c r="S10">
        <f t="shared" si="2"/>
        <v>177</v>
      </c>
      <c r="T10">
        <f t="shared" si="3"/>
        <v>177</v>
      </c>
      <c r="U10">
        <f t="shared" si="4"/>
        <v>236</v>
      </c>
      <c r="V10">
        <f t="shared" si="5"/>
        <v>826</v>
      </c>
      <c r="Y10" s="25" t="s">
        <v>63</v>
      </c>
      <c r="Z10">
        <f>Z9/20</f>
        <v>20</v>
      </c>
      <c r="AA10">
        <f>Z10*4</f>
        <v>80</v>
      </c>
      <c r="AE10" s="37"/>
      <c r="AF10" s="38"/>
      <c r="AH10">
        <f>5400*20</f>
        <v>108000</v>
      </c>
      <c r="AI10">
        <f>AH10-AC6-AJ10</f>
        <v>13333.333333333328</v>
      </c>
      <c r="AJ10">
        <f>900*20</f>
        <v>18000</v>
      </c>
    </row>
    <row r="11" spans="1:38" ht="29.4" thickBot="1" x14ac:dyDescent="0.35">
      <c r="A11" s="7" t="s">
        <v>19</v>
      </c>
      <c r="B11" s="9" t="s">
        <v>20</v>
      </c>
      <c r="C11" s="8">
        <v>30000</v>
      </c>
      <c r="M11">
        <v>200</v>
      </c>
      <c r="N11">
        <v>150</v>
      </c>
      <c r="O11">
        <v>150</v>
      </c>
      <c r="P11">
        <v>200</v>
      </c>
      <c r="Q11" s="1">
        <v>1.19</v>
      </c>
      <c r="R11">
        <f t="shared" si="1"/>
        <v>238</v>
      </c>
      <c r="S11">
        <f t="shared" si="2"/>
        <v>178.5</v>
      </c>
      <c r="T11">
        <f t="shared" si="3"/>
        <v>178.5</v>
      </c>
      <c r="U11">
        <f t="shared" si="4"/>
        <v>238</v>
      </c>
      <c r="V11">
        <f t="shared" si="5"/>
        <v>833</v>
      </c>
      <c r="Y11" s="26" t="s">
        <v>62</v>
      </c>
      <c r="Z11" s="3">
        <f>AC4/20</f>
        <v>7480</v>
      </c>
      <c r="AE11" s="37"/>
      <c r="AF11" s="38"/>
      <c r="AH11">
        <f>5950*20</f>
        <v>119000</v>
      </c>
      <c r="AI11">
        <f>AH11-AC6-AJ11</f>
        <v>21333.333333333328</v>
      </c>
      <c r="AJ11">
        <f>1050*20</f>
        <v>21000</v>
      </c>
    </row>
    <row r="12" spans="1:38" ht="15" thickBot="1" x14ac:dyDescent="0.35">
      <c r="A12" s="7" t="s">
        <v>21</v>
      </c>
      <c r="B12" s="7" t="s">
        <v>22</v>
      </c>
      <c r="C12" s="8">
        <v>15000</v>
      </c>
      <c r="M12">
        <v>200</v>
      </c>
      <c r="N12">
        <v>150</v>
      </c>
      <c r="O12">
        <v>150</v>
      </c>
      <c r="P12">
        <v>200</v>
      </c>
      <c r="Q12" s="1">
        <v>1.2</v>
      </c>
      <c r="R12">
        <f t="shared" si="1"/>
        <v>240</v>
      </c>
      <c r="S12">
        <f t="shared" si="2"/>
        <v>180</v>
      </c>
      <c r="T12">
        <f t="shared" si="3"/>
        <v>180</v>
      </c>
      <c r="U12">
        <f t="shared" si="4"/>
        <v>240</v>
      </c>
      <c r="V12">
        <f t="shared" si="5"/>
        <v>840</v>
      </c>
      <c r="AE12" s="39"/>
      <c r="AF12" s="40"/>
    </row>
    <row r="13" spans="1:38" ht="29.4" thickBot="1" x14ac:dyDescent="0.35">
      <c r="A13" s="7" t="s">
        <v>23</v>
      </c>
      <c r="B13" s="7" t="s">
        <v>24</v>
      </c>
      <c r="C13" s="8">
        <v>5000</v>
      </c>
      <c r="M13">
        <v>200</v>
      </c>
      <c r="N13">
        <v>150</v>
      </c>
      <c r="O13">
        <v>150</v>
      </c>
      <c r="P13">
        <v>200</v>
      </c>
      <c r="Q13" s="1">
        <v>1.21</v>
      </c>
      <c r="R13">
        <f t="shared" si="1"/>
        <v>242</v>
      </c>
      <c r="S13">
        <f t="shared" si="2"/>
        <v>181.5</v>
      </c>
      <c r="T13">
        <f t="shared" si="3"/>
        <v>181.5</v>
      </c>
      <c r="U13">
        <f t="shared" si="4"/>
        <v>242</v>
      </c>
      <c r="V13">
        <f t="shared" si="5"/>
        <v>847</v>
      </c>
      <c r="Y13" s="27" t="s">
        <v>65</v>
      </c>
      <c r="Z13">
        <f>Z11/Z10</f>
        <v>374</v>
      </c>
      <c r="AB13">
        <f>20*20000</f>
        <v>400000</v>
      </c>
      <c r="AC13">
        <f>84800/400000*100</f>
        <v>21.2</v>
      </c>
    </row>
    <row r="14" spans="1:38" ht="15" thickBot="1" x14ac:dyDescent="0.35">
      <c r="A14" s="7" t="s">
        <v>25</v>
      </c>
      <c r="B14" s="7" t="s">
        <v>26</v>
      </c>
      <c r="C14" s="8">
        <v>2100000</v>
      </c>
      <c r="M14">
        <v>200</v>
      </c>
      <c r="N14">
        <v>150</v>
      </c>
      <c r="O14">
        <v>150</v>
      </c>
      <c r="P14">
        <v>200</v>
      </c>
      <c r="Q14" s="1">
        <v>1.22</v>
      </c>
      <c r="R14">
        <f t="shared" si="1"/>
        <v>244</v>
      </c>
      <c r="S14">
        <f t="shared" si="2"/>
        <v>183</v>
      </c>
      <c r="T14">
        <f t="shared" si="3"/>
        <v>183</v>
      </c>
      <c r="U14">
        <f t="shared" si="4"/>
        <v>244</v>
      </c>
      <c r="V14">
        <f t="shared" si="5"/>
        <v>854</v>
      </c>
    </row>
    <row r="15" spans="1:38" ht="30.6" customHeight="1" thickBot="1" x14ac:dyDescent="0.35">
      <c r="A15" s="7" t="s">
        <v>27</v>
      </c>
      <c r="B15" s="10" t="s">
        <v>28</v>
      </c>
      <c r="C15" s="8">
        <v>60000</v>
      </c>
      <c r="M15">
        <v>200</v>
      </c>
      <c r="N15">
        <v>150</v>
      </c>
      <c r="O15">
        <v>150</v>
      </c>
      <c r="P15">
        <v>200</v>
      </c>
      <c r="Q15" s="1">
        <v>1.23</v>
      </c>
      <c r="R15">
        <f t="shared" si="1"/>
        <v>246</v>
      </c>
      <c r="S15">
        <f t="shared" si="2"/>
        <v>184.5</v>
      </c>
      <c r="T15">
        <f t="shared" si="3"/>
        <v>184.5</v>
      </c>
      <c r="U15">
        <f t="shared" si="4"/>
        <v>246</v>
      </c>
      <c r="V15">
        <f t="shared" si="5"/>
        <v>861</v>
      </c>
      <c r="AC15">
        <v>74800</v>
      </c>
      <c r="AD15">
        <f>AC15-(AC15*0.15)</f>
        <v>63580</v>
      </c>
    </row>
    <row r="16" spans="1:38" ht="15" thickBot="1" x14ac:dyDescent="0.35">
      <c r="A16" s="29" t="s">
        <v>29</v>
      </c>
      <c r="B16" s="30"/>
      <c r="C16" s="8">
        <v>2300000</v>
      </c>
      <c r="D16" t="s">
        <v>59</v>
      </c>
      <c r="M16">
        <v>200</v>
      </c>
      <c r="N16">
        <v>150</v>
      </c>
      <c r="O16">
        <v>150</v>
      </c>
      <c r="P16">
        <v>200</v>
      </c>
      <c r="Q16" s="1">
        <v>1.24</v>
      </c>
      <c r="R16">
        <f t="shared" si="1"/>
        <v>248</v>
      </c>
      <c r="S16">
        <f t="shared" si="2"/>
        <v>186</v>
      </c>
      <c r="T16">
        <f t="shared" si="3"/>
        <v>186</v>
      </c>
      <c r="U16">
        <f t="shared" si="4"/>
        <v>248</v>
      </c>
      <c r="V16">
        <f t="shared" si="5"/>
        <v>868</v>
      </c>
      <c r="AC16">
        <v>74800</v>
      </c>
      <c r="AD16">
        <f>AC16-(AC16*0.15)</f>
        <v>63580</v>
      </c>
    </row>
    <row r="17" spans="3:31" x14ac:dyDescent="0.3">
      <c r="C17" s="16">
        <f>C16/30</f>
        <v>76666.666666666672</v>
      </c>
      <c r="D17" t="s">
        <v>60</v>
      </c>
      <c r="M17">
        <v>200</v>
      </c>
      <c r="N17">
        <v>150</v>
      </c>
      <c r="O17">
        <v>150</v>
      </c>
      <c r="P17">
        <v>200</v>
      </c>
      <c r="Q17" s="1">
        <v>1.25</v>
      </c>
      <c r="R17">
        <f t="shared" si="1"/>
        <v>250</v>
      </c>
      <c r="S17">
        <f t="shared" si="2"/>
        <v>187.5</v>
      </c>
      <c r="T17">
        <f t="shared" si="3"/>
        <v>187.5</v>
      </c>
      <c r="U17">
        <f t="shared" si="4"/>
        <v>250</v>
      </c>
      <c r="V17">
        <f t="shared" si="5"/>
        <v>875</v>
      </c>
      <c r="AA17">
        <f>AC17-AD17</f>
        <v>22440</v>
      </c>
      <c r="AC17">
        <f>SUM(AC15:AC16)</f>
        <v>149600</v>
      </c>
      <c r="AD17">
        <f>SUM(AD15:AD16)</f>
        <v>127160</v>
      </c>
      <c r="AE17">
        <f>AD17-AC6</f>
        <v>50493.333333333328</v>
      </c>
    </row>
    <row r="18" spans="3:31" x14ac:dyDescent="0.3">
      <c r="M18">
        <v>200</v>
      </c>
      <c r="N18">
        <v>150</v>
      </c>
      <c r="O18">
        <v>150</v>
      </c>
      <c r="P18">
        <v>200</v>
      </c>
      <c r="Q18" s="1">
        <v>1.26</v>
      </c>
      <c r="R18">
        <f t="shared" si="1"/>
        <v>252</v>
      </c>
      <c r="S18">
        <f t="shared" si="2"/>
        <v>189</v>
      </c>
      <c r="T18">
        <f t="shared" si="3"/>
        <v>189</v>
      </c>
      <c r="U18">
        <f t="shared" si="4"/>
        <v>252</v>
      </c>
      <c r="V18">
        <f t="shared" si="5"/>
        <v>882</v>
      </c>
    </row>
    <row r="19" spans="3:31" x14ac:dyDescent="0.3">
      <c r="M19">
        <v>200</v>
      </c>
      <c r="N19">
        <v>150</v>
      </c>
      <c r="O19">
        <v>150</v>
      </c>
      <c r="P19">
        <v>200</v>
      </c>
      <c r="Q19" s="1">
        <v>1.27</v>
      </c>
      <c r="R19">
        <f t="shared" si="1"/>
        <v>254</v>
      </c>
      <c r="S19">
        <f t="shared" si="2"/>
        <v>190.5</v>
      </c>
      <c r="T19">
        <f t="shared" si="3"/>
        <v>190.5</v>
      </c>
      <c r="U19">
        <f t="shared" si="4"/>
        <v>254</v>
      </c>
      <c r="V19">
        <f t="shared" si="5"/>
        <v>889</v>
      </c>
    </row>
    <row r="20" spans="3:31" x14ac:dyDescent="0.3">
      <c r="M20">
        <v>200</v>
      </c>
      <c r="N20">
        <v>150</v>
      </c>
      <c r="O20">
        <v>150</v>
      </c>
      <c r="P20">
        <v>200</v>
      </c>
      <c r="Q20" s="1">
        <v>1.28</v>
      </c>
      <c r="R20">
        <f t="shared" si="1"/>
        <v>256</v>
      </c>
      <c r="S20">
        <f t="shared" si="2"/>
        <v>192</v>
      </c>
      <c r="T20">
        <f t="shared" si="3"/>
        <v>192</v>
      </c>
      <c r="U20">
        <f t="shared" si="4"/>
        <v>256</v>
      </c>
      <c r="V20">
        <f t="shared" si="5"/>
        <v>896</v>
      </c>
    </row>
    <row r="21" spans="3:31" x14ac:dyDescent="0.3">
      <c r="M21">
        <v>200</v>
      </c>
      <c r="N21">
        <v>150</v>
      </c>
      <c r="O21">
        <v>150</v>
      </c>
      <c r="P21">
        <v>200</v>
      </c>
      <c r="Q21" s="1">
        <v>1.29</v>
      </c>
      <c r="R21">
        <f t="shared" si="1"/>
        <v>258</v>
      </c>
      <c r="S21">
        <f t="shared" si="2"/>
        <v>193.5</v>
      </c>
      <c r="T21">
        <f t="shared" si="3"/>
        <v>193.5</v>
      </c>
      <c r="U21">
        <f t="shared" si="4"/>
        <v>258</v>
      </c>
      <c r="V21">
        <f t="shared" si="5"/>
        <v>903</v>
      </c>
    </row>
    <row r="22" spans="3:31" x14ac:dyDescent="0.3">
      <c r="M22">
        <v>200</v>
      </c>
      <c r="N22">
        <v>150</v>
      </c>
      <c r="O22">
        <v>150</v>
      </c>
      <c r="P22">
        <v>200</v>
      </c>
      <c r="Q22" s="1">
        <v>1.3</v>
      </c>
      <c r="R22">
        <f t="shared" si="1"/>
        <v>260</v>
      </c>
      <c r="S22">
        <f t="shared" si="2"/>
        <v>195</v>
      </c>
      <c r="T22">
        <f t="shared" si="3"/>
        <v>195</v>
      </c>
      <c r="U22">
        <f t="shared" si="4"/>
        <v>260</v>
      </c>
      <c r="V22">
        <f t="shared" si="5"/>
        <v>910</v>
      </c>
    </row>
  </sheetData>
  <mergeCells count="3">
    <mergeCell ref="A16:B16"/>
    <mergeCell ref="AE6:AF7"/>
    <mergeCell ref="AE8:A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2021-02-17T15:02:10Z</dcterms:created>
  <dcterms:modified xsi:type="dcterms:W3CDTF">2021-02-20T06:57:33Z</dcterms:modified>
</cp:coreProperties>
</file>