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 Material\Marketing Predictive Analytics\Project\"/>
    </mc:Choice>
  </mc:AlternateContent>
  <bookViews>
    <workbookView xWindow="0" yWindow="0" windowWidth="14380" windowHeight="6250" activeTab="7"/>
  </bookViews>
  <sheets>
    <sheet name="Elasticity" sheetId="2" r:id="rId1"/>
    <sheet name="segment 1" sheetId="3" r:id="rId2"/>
    <sheet name="segment2" sheetId="4" r:id="rId3"/>
    <sheet name="segment3" sheetId="5" r:id="rId4"/>
    <sheet name="Segment4" sheetId="6" r:id="rId5"/>
    <sheet name="segment 5" sheetId="7" r:id="rId6"/>
    <sheet name="segment 6" sheetId="8" r:id="rId7"/>
    <sheet name="Sheet7" sheetId="9" r:id="rId8"/>
  </sheets>
  <definedNames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7" hidden="1">2</definedName>
    <definedName name="solver_ver" localSheetId="0" hidden="1">16</definedName>
    <definedName name="solver_ver" localSheetId="1" hidden="1">16</definedName>
    <definedName name="solver_ver" localSheetId="2" hidden="1">16</definedName>
    <definedName name="solver_ver" localSheetId="7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9" l="1"/>
  <c r="D9" i="9"/>
  <c r="B9" i="9"/>
  <c r="E6" i="8"/>
  <c r="E6" i="7"/>
  <c r="E6" i="6"/>
  <c r="E6" i="4"/>
  <c r="E6" i="3"/>
  <c r="F6" i="3" s="1"/>
  <c r="F7" i="3" s="1"/>
  <c r="E7" i="3" s="1"/>
  <c r="R7" i="2"/>
  <c r="R8" i="2"/>
  <c r="R9" i="2"/>
  <c r="R10" i="2"/>
  <c r="R11" i="2"/>
  <c r="R6" i="2"/>
  <c r="D8" i="8"/>
  <c r="D15" i="8" s="1"/>
  <c r="D8" i="7"/>
  <c r="D15" i="7" s="1"/>
  <c r="E7" i="5"/>
  <c r="D8" i="6"/>
  <c r="D15" i="6" s="1"/>
  <c r="D8" i="5"/>
  <c r="D15" i="5" s="1"/>
  <c r="E6" i="5"/>
  <c r="D8" i="4"/>
  <c r="D15" i="4" s="1"/>
  <c r="D15" i="3"/>
  <c r="O15" i="2"/>
  <c r="Q13" i="2"/>
  <c r="Q7" i="2"/>
  <c r="Q8" i="2"/>
  <c r="Q9" i="2"/>
  <c r="Q10" i="2"/>
  <c r="Q11" i="2"/>
  <c r="Q6" i="2"/>
  <c r="G25" i="2"/>
  <c r="C25" i="2"/>
  <c r="C16" i="2"/>
  <c r="G16" i="2"/>
  <c r="G7" i="2"/>
  <c r="C7" i="2"/>
  <c r="D8" i="3"/>
  <c r="F6" i="8" l="1"/>
  <c r="F7" i="8" s="1"/>
  <c r="E7" i="8" s="1"/>
  <c r="E8" i="8" s="1"/>
  <c r="F6" i="7"/>
  <c r="F7" i="7" s="1"/>
  <c r="E7" i="7" s="1"/>
  <c r="E8" i="7" s="1"/>
  <c r="E8" i="3"/>
  <c r="F8" i="3" s="1"/>
  <c r="F6" i="6"/>
  <c r="F7" i="6" s="1"/>
  <c r="F6" i="5"/>
  <c r="F7" i="5" s="1"/>
  <c r="E8" i="5" s="1"/>
  <c r="F6" i="4"/>
  <c r="F7" i="4" s="1"/>
  <c r="N7" i="2"/>
  <c r="N8" i="2"/>
  <c r="N9" i="2"/>
  <c r="N10" i="2"/>
  <c r="N11" i="2"/>
  <c r="N6" i="2"/>
  <c r="E7" i="4" l="1"/>
  <c r="E8" i="4" s="1"/>
  <c r="F8" i="8"/>
  <c r="E15" i="8"/>
  <c r="F17" i="8" s="1"/>
  <c r="F19" i="8" s="1"/>
  <c r="F8" i="7"/>
  <c r="E15" i="7"/>
  <c r="F17" i="7" s="1"/>
  <c r="F19" i="7" s="1"/>
  <c r="E7" i="6"/>
  <c r="E8" i="6" s="1"/>
  <c r="E15" i="3"/>
  <c r="F17" i="3" s="1"/>
  <c r="F19" i="3" s="1"/>
  <c r="F8" i="5"/>
  <c r="E15" i="5"/>
  <c r="F17" i="5" s="1"/>
  <c r="F19" i="5" s="1"/>
  <c r="N13" i="2"/>
  <c r="C12" i="2"/>
  <c r="G21" i="2"/>
  <c r="G12" i="2"/>
  <c r="G3" i="2"/>
  <c r="C21" i="2"/>
  <c r="C3" i="2"/>
  <c r="E15" i="4" l="1"/>
  <c r="F17" i="4" s="1"/>
  <c r="F19" i="4" s="1"/>
  <c r="F8" i="4"/>
  <c r="E15" i="6"/>
  <c r="F17" i="6" s="1"/>
  <c r="F8" i="6"/>
  <c r="F19" i="6" l="1"/>
  <c r="C1" i="9"/>
  <c r="C3" i="9" s="1"/>
  <c r="D3" i="9" s="1"/>
</calcChain>
</file>

<file path=xl/sharedStrings.xml><?xml version="1.0" encoding="utf-8"?>
<sst xmlns="http://schemas.openxmlformats.org/spreadsheetml/2006/main" count="124" uniqueCount="35">
  <si>
    <t>Elasticity</t>
  </si>
  <si>
    <t>B</t>
  </si>
  <si>
    <t>P</t>
  </si>
  <si>
    <t>Q</t>
  </si>
  <si>
    <t>Cluster 1</t>
  </si>
  <si>
    <t>Cluster 2</t>
  </si>
  <si>
    <t>Cluster 3</t>
  </si>
  <si>
    <t>Cluster 4</t>
  </si>
  <si>
    <t>Cluster 5</t>
  </si>
  <si>
    <t>Cluster 6</t>
  </si>
  <si>
    <t>Total revenue</t>
  </si>
  <si>
    <t>Cluster Summary</t>
  </si>
  <si>
    <t>Cluster</t>
  </si>
  <si>
    <t>Frequency</t>
  </si>
  <si>
    <t>revenue per customer</t>
  </si>
  <si>
    <t>InElastic</t>
  </si>
  <si>
    <t>Price</t>
  </si>
  <si>
    <t>Time1</t>
  </si>
  <si>
    <t>Time2</t>
  </si>
  <si>
    <t>Change</t>
  </si>
  <si>
    <t>Units</t>
  </si>
  <si>
    <t>Total Revenue</t>
  </si>
  <si>
    <t>TR</t>
  </si>
  <si>
    <t>per person Elasticity revenue</t>
  </si>
  <si>
    <t>Total</t>
  </si>
  <si>
    <t>Revenue</t>
  </si>
  <si>
    <t xml:space="preserve">Change in </t>
  </si>
  <si>
    <t>percent</t>
  </si>
  <si>
    <t>Total addition</t>
  </si>
  <si>
    <t>Percentage increase</t>
  </si>
  <si>
    <t>initial revenue</t>
  </si>
  <si>
    <t>cluster146</t>
  </si>
  <si>
    <t>Old</t>
  </si>
  <si>
    <t>Increase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</si>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</sst>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/>
      <bottom/>
      <diagonal/>
    </border>
    <border>
      <left/>
      <right/>
      <top style="thin">
        <color rgb="FFC1C1C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Fill="1" applyBorder="1"/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2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opLeftCell="A4" workbookViewId="0">
      <selection activeCell="C24" sqref="C24"/>
    </sheetView>
  </sheetViews>
  <sheetFormatPr defaultRowHeight="14.5" x14ac:dyDescent="0.35"/>
  <cols>
    <col min="2" max="2" width="12" customWidth="1"/>
    <col min="3" max="3" width="11.36328125" bestFit="1" customWidth="1"/>
    <col min="6" max="6" width="14.453125" customWidth="1"/>
    <col min="7" max="7" width="11.81640625" customWidth="1"/>
    <col min="11" max="11" width="8.81640625" bestFit="1" customWidth="1"/>
    <col min="12" max="12" width="9.453125" bestFit="1" customWidth="1"/>
    <col min="13" max="13" width="16.26953125" bestFit="1" customWidth="1"/>
    <col min="14" max="14" width="17.08984375" bestFit="1" customWidth="1"/>
    <col min="15" max="15" width="12" bestFit="1" customWidth="1"/>
    <col min="16" max="16" width="13.81640625" bestFit="1" customWidth="1"/>
    <col min="17" max="17" width="15.90625" bestFit="1" customWidth="1"/>
  </cols>
  <sheetData>
    <row r="1" spans="2:18" x14ac:dyDescent="0.35">
      <c r="B1" s="1" t="s">
        <v>4</v>
      </c>
      <c r="C1" s="2"/>
      <c r="F1" s="1" t="s">
        <v>7</v>
      </c>
      <c r="G1" s="2"/>
    </row>
    <row r="2" spans="2:18" x14ac:dyDescent="0.35">
      <c r="B2" s="3"/>
      <c r="C2" s="4"/>
      <c r="F2" s="3"/>
      <c r="G2" s="4"/>
      <c r="K2" s="14" t="s">
        <v>11</v>
      </c>
      <c r="L2" s="15"/>
      <c r="M2" s="15"/>
      <c r="N2" s="15"/>
      <c r="O2" s="15"/>
      <c r="P2" s="15"/>
      <c r="Q2" s="15"/>
    </row>
    <row r="3" spans="2:18" ht="43.5" x14ac:dyDescent="0.35">
      <c r="B3" s="3" t="s">
        <v>0</v>
      </c>
      <c r="C3" s="4">
        <f>C4*C5/C6</f>
        <v>-0.34543143869992521</v>
      </c>
      <c r="F3" s="3" t="s">
        <v>0</v>
      </c>
      <c r="G3" s="4">
        <f>G4*G5/G6</f>
        <v>-0.41971716979196177</v>
      </c>
      <c r="K3" s="11" t="s">
        <v>12</v>
      </c>
      <c r="L3" s="12" t="s">
        <v>13</v>
      </c>
      <c r="M3" s="12" t="s">
        <v>14</v>
      </c>
      <c r="N3" s="12" t="s">
        <v>10</v>
      </c>
      <c r="O3" s="12"/>
      <c r="P3" s="12" t="s">
        <v>23</v>
      </c>
      <c r="Q3" s="12" t="s">
        <v>24</v>
      </c>
      <c r="R3" s="12" t="s">
        <v>27</v>
      </c>
    </row>
    <row r="4" spans="2:18" x14ac:dyDescent="0.35">
      <c r="B4" s="3" t="s">
        <v>1</v>
      </c>
      <c r="C4" s="6">
        <v>-0.50133000000000005</v>
      </c>
      <c r="F4" s="3" t="s">
        <v>1</v>
      </c>
      <c r="G4" s="6">
        <v>-10.640180000000001</v>
      </c>
      <c r="K4" s="7"/>
      <c r="L4" s="13"/>
      <c r="M4" s="13"/>
      <c r="N4" s="12"/>
      <c r="O4" s="12"/>
      <c r="P4" s="13"/>
      <c r="Q4" s="12"/>
    </row>
    <row r="5" spans="2:18" x14ac:dyDescent="0.35">
      <c r="B5" s="3" t="s">
        <v>2</v>
      </c>
      <c r="C5" s="6">
        <v>28.585269499999999</v>
      </c>
      <c r="D5" s="6"/>
      <c r="F5" s="3" t="s">
        <v>2</v>
      </c>
      <c r="G5" s="6">
        <v>21.3639701</v>
      </c>
      <c r="I5" s="6"/>
      <c r="K5" s="7"/>
      <c r="L5" s="13"/>
      <c r="M5" s="13"/>
      <c r="N5" s="12"/>
      <c r="O5" s="13"/>
      <c r="P5" s="13"/>
      <c r="Q5" s="13"/>
    </row>
    <row r="6" spans="2:18" ht="15" thickBot="1" x14ac:dyDescent="0.4">
      <c r="B6" s="5" t="s">
        <v>3</v>
      </c>
      <c r="C6" s="7">
        <v>41.486244599999999</v>
      </c>
      <c r="D6" s="7"/>
      <c r="F6" s="5" t="s">
        <v>3</v>
      </c>
      <c r="G6" s="7">
        <v>541.59444440000004</v>
      </c>
      <c r="I6" s="7"/>
      <c r="K6" s="11">
        <v>1</v>
      </c>
      <c r="L6" s="6">
        <v>3017</v>
      </c>
      <c r="M6" s="6">
        <v>1072.6300000000001</v>
      </c>
      <c r="N6" s="13">
        <f>L6*M6</f>
        <v>3236124.7100000004</v>
      </c>
      <c r="O6" s="13"/>
      <c r="P6" s="13">
        <v>1185.8954824339196</v>
      </c>
      <c r="Q6" s="13">
        <f>L6*P6</f>
        <v>3577846.6705031353</v>
      </c>
      <c r="R6">
        <f>Q6*100/$Q$13</f>
        <v>17.095211125801839</v>
      </c>
    </row>
    <row r="7" spans="2:18" x14ac:dyDescent="0.35">
      <c r="B7" s="10" t="s">
        <v>22</v>
      </c>
      <c r="C7" s="9">
        <f>C5*C6</f>
        <v>1185.8954824339196</v>
      </c>
      <c r="D7" s="9"/>
      <c r="F7" s="10"/>
      <c r="G7" s="9">
        <f>G5*G6</f>
        <v>11570.607516487713</v>
      </c>
      <c r="I7" s="9"/>
      <c r="K7" s="11">
        <v>2</v>
      </c>
      <c r="L7" s="6">
        <v>525</v>
      </c>
      <c r="M7" s="6">
        <v>2183.75</v>
      </c>
      <c r="N7" s="13">
        <f t="shared" ref="N7:N11" si="0">L7*M7</f>
        <v>1146468.75</v>
      </c>
      <c r="O7" s="13"/>
      <c r="P7" s="13">
        <v>2319.8138838551858</v>
      </c>
      <c r="Q7" s="13">
        <f t="shared" ref="Q7:Q11" si="1">L7*P7</f>
        <v>1217902.2890239726</v>
      </c>
      <c r="R7">
        <f t="shared" ref="R7:R11" si="2">Q7*100/$Q$13</f>
        <v>5.8192255506953527</v>
      </c>
    </row>
    <row r="8" spans="2:18" x14ac:dyDescent="0.35">
      <c r="B8" s="8"/>
      <c r="C8" s="9"/>
      <c r="D8" s="9"/>
      <c r="F8" s="8"/>
      <c r="G8" s="9"/>
      <c r="I8" s="9"/>
      <c r="K8" s="11">
        <v>3</v>
      </c>
      <c r="L8" s="6">
        <v>1684</v>
      </c>
      <c r="M8" s="6">
        <v>3027.94</v>
      </c>
      <c r="N8" s="13">
        <f t="shared" si="0"/>
        <v>5099050.96</v>
      </c>
      <c r="O8" s="13"/>
      <c r="P8" s="13">
        <v>3042.9627252348332</v>
      </c>
      <c r="Q8" s="13">
        <f t="shared" si="1"/>
        <v>5124349.2292954596</v>
      </c>
      <c r="R8">
        <f t="shared" si="2"/>
        <v>24.484512620219913</v>
      </c>
    </row>
    <row r="9" spans="2:18" ht="15" thickBot="1" x14ac:dyDescent="0.4">
      <c r="K9" s="11">
        <v>4</v>
      </c>
      <c r="L9" s="6">
        <v>360</v>
      </c>
      <c r="M9" s="6">
        <v>11065.89</v>
      </c>
      <c r="N9" s="13">
        <f t="shared" si="0"/>
        <v>3983720.4</v>
      </c>
      <c r="O9" s="13"/>
      <c r="P9" s="13">
        <v>11570.607516487713</v>
      </c>
      <c r="Q9" s="13">
        <f t="shared" si="1"/>
        <v>4165418.7059355765</v>
      </c>
      <c r="R9">
        <f t="shared" si="2"/>
        <v>19.902672965948881</v>
      </c>
    </row>
    <row r="10" spans="2:18" x14ac:dyDescent="0.35">
      <c r="B10" s="1" t="s">
        <v>5</v>
      </c>
      <c r="C10" s="2"/>
      <c r="F10" s="1" t="s">
        <v>8</v>
      </c>
      <c r="G10" s="2"/>
      <c r="K10" s="11">
        <v>5</v>
      </c>
      <c r="L10" s="6">
        <v>3970</v>
      </c>
      <c r="M10" s="6">
        <v>1609.12</v>
      </c>
      <c r="N10" s="13">
        <f t="shared" si="0"/>
        <v>6388206.3999999994</v>
      </c>
      <c r="O10" s="13"/>
      <c r="P10" s="13">
        <v>812.30317477074357</v>
      </c>
      <c r="Q10" s="13">
        <f t="shared" si="1"/>
        <v>3224843.6038398519</v>
      </c>
      <c r="R10">
        <f t="shared" si="2"/>
        <v>15.408536846991643</v>
      </c>
    </row>
    <row r="11" spans="2:18" x14ac:dyDescent="0.35">
      <c r="B11" s="3"/>
      <c r="C11" s="4"/>
      <c r="F11" s="3"/>
      <c r="G11" s="4"/>
      <c r="K11" s="11">
        <v>6</v>
      </c>
      <c r="L11" s="6">
        <v>444</v>
      </c>
      <c r="M11" s="6">
        <v>7604.19</v>
      </c>
      <c r="N11" s="13">
        <f t="shared" si="0"/>
        <v>3376260.36</v>
      </c>
      <c r="O11" s="13"/>
      <c r="P11" s="13">
        <v>8149.9563498238113</v>
      </c>
      <c r="Q11" s="13">
        <f t="shared" si="1"/>
        <v>3618580.6193217724</v>
      </c>
      <c r="R11">
        <f t="shared" si="2"/>
        <v>17.289840890342386</v>
      </c>
    </row>
    <row r="12" spans="2:18" x14ac:dyDescent="0.35">
      <c r="B12" s="3" t="s">
        <v>0</v>
      </c>
      <c r="C12" s="4">
        <f>C13*C14/C15</f>
        <v>-0.14866433618637515</v>
      </c>
      <c r="F12" s="3" t="s">
        <v>0</v>
      </c>
      <c r="G12" s="4">
        <f>G13*G14/G15</f>
        <v>-0.1488149693363531</v>
      </c>
    </row>
    <row r="13" spans="2:18" x14ac:dyDescent="0.35">
      <c r="B13" s="3" t="s">
        <v>1</v>
      </c>
      <c r="C13" s="6">
        <v>-2.068E-2</v>
      </c>
      <c r="F13" s="3" t="s">
        <v>1</v>
      </c>
      <c r="G13" s="6">
        <v>-0.14657000000000001</v>
      </c>
      <c r="N13" s="13">
        <f>SUM(N6:N11)</f>
        <v>23229831.580000002</v>
      </c>
      <c r="Q13" s="13">
        <f>SUM(Q6:Q11)</f>
        <v>20928941.117919765</v>
      </c>
    </row>
    <row r="14" spans="2:18" x14ac:dyDescent="0.35">
      <c r="B14" s="3" t="s">
        <v>2</v>
      </c>
      <c r="C14" s="6">
        <v>129.13819219999999</v>
      </c>
      <c r="D14" s="6"/>
      <c r="F14" s="3" t="s">
        <v>2</v>
      </c>
      <c r="G14" s="6">
        <v>28.7183736</v>
      </c>
      <c r="I14" s="6"/>
    </row>
    <row r="15" spans="2:18" ht="15" thickBot="1" x14ac:dyDescent="0.4">
      <c r="B15" s="5" t="s">
        <v>3</v>
      </c>
      <c r="C15" s="7">
        <v>17.9638095</v>
      </c>
      <c r="D15" s="7"/>
      <c r="F15" s="5" t="s">
        <v>3</v>
      </c>
      <c r="G15" s="7">
        <v>28.285138499999999</v>
      </c>
      <c r="I15" s="7"/>
      <c r="O15">
        <f>N13-Q13</f>
        <v>2300890.4620802365</v>
      </c>
    </row>
    <row r="16" spans="2:18" x14ac:dyDescent="0.35">
      <c r="B16" s="10"/>
      <c r="C16" s="9">
        <f>C14*C15</f>
        <v>2319.8138838551858</v>
      </c>
      <c r="D16" s="9"/>
      <c r="F16" s="10"/>
      <c r="G16" s="9">
        <f>G14*G15</f>
        <v>812.30317477074357</v>
      </c>
      <c r="I16" s="9"/>
    </row>
    <row r="17" spans="2:9" x14ac:dyDescent="0.35">
      <c r="B17" s="8"/>
      <c r="C17" s="9"/>
      <c r="D17" s="9"/>
      <c r="F17" s="8"/>
      <c r="G17" s="9"/>
      <c r="I17" s="9"/>
    </row>
    <row r="18" spans="2:9" ht="15" thickBot="1" x14ac:dyDescent="0.4"/>
    <row r="19" spans="2:9" x14ac:dyDescent="0.35">
      <c r="B19" s="1" t="s">
        <v>6</v>
      </c>
      <c r="C19" s="2"/>
      <c r="F19" s="1" t="s">
        <v>9</v>
      </c>
      <c r="G19" s="2"/>
    </row>
    <row r="20" spans="2:9" x14ac:dyDescent="0.35">
      <c r="B20" s="3"/>
      <c r="C20" s="4"/>
      <c r="F20" s="3"/>
      <c r="G20" s="4"/>
    </row>
    <row r="21" spans="2:9" x14ac:dyDescent="0.35">
      <c r="B21" s="3" t="s">
        <v>0</v>
      </c>
      <c r="C21" s="4">
        <f>C22*C23/C24</f>
        <v>-0.12874032199869759</v>
      </c>
      <c r="F21" s="3" t="s">
        <v>0</v>
      </c>
      <c r="G21" s="4">
        <f>G22*G23/G24</f>
        <v>-0.301622901620901</v>
      </c>
    </row>
    <row r="22" spans="2:9" x14ac:dyDescent="0.35">
      <c r="B22" s="3" t="s">
        <v>1</v>
      </c>
      <c r="C22" s="6">
        <v>-0.71777000000000002</v>
      </c>
      <c r="F22" s="3" t="s">
        <v>1</v>
      </c>
      <c r="G22" s="6">
        <v>-5.18973</v>
      </c>
    </row>
    <row r="23" spans="2:9" x14ac:dyDescent="0.35">
      <c r="B23" s="3" t="s">
        <v>2</v>
      </c>
      <c r="C23" s="6">
        <v>23.3621582</v>
      </c>
      <c r="D23" s="6"/>
      <c r="F23" s="3" t="s">
        <v>2</v>
      </c>
      <c r="G23" s="6">
        <v>21.763934800000001</v>
      </c>
      <c r="I23" s="6"/>
    </row>
    <row r="24" spans="2:9" ht="15" thickBot="1" x14ac:dyDescent="0.4">
      <c r="B24" s="5" t="s">
        <v>3</v>
      </c>
      <c r="C24" s="7">
        <v>130.25178149999999</v>
      </c>
      <c r="D24" s="7"/>
      <c r="F24" s="5" t="s">
        <v>3</v>
      </c>
      <c r="G24" s="7">
        <v>374.47072070000002</v>
      </c>
      <c r="I24" s="7"/>
    </row>
    <row r="25" spans="2:9" x14ac:dyDescent="0.35">
      <c r="B25" s="10"/>
      <c r="C25" s="9">
        <f>C23*C24</f>
        <v>3042.9627252348332</v>
      </c>
      <c r="F25" s="10"/>
      <c r="G25" s="9">
        <f>G23*G24</f>
        <v>8149.9563498238113</v>
      </c>
    </row>
  </sheetData>
  <mergeCells count="1">
    <mergeCell ref="K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6" sqref="E6"/>
    </sheetView>
  </sheetViews>
  <sheetFormatPr defaultRowHeight="14.5" x14ac:dyDescent="0.35"/>
  <cols>
    <col min="3" max="3" width="12.90625" customWidth="1"/>
    <col min="4" max="4" width="12.453125" customWidth="1"/>
    <col min="5" max="5" width="11.26953125" customWidth="1"/>
    <col min="6" max="6" width="19.26953125" customWidth="1"/>
  </cols>
  <sheetData>
    <row r="3" spans="2:6" x14ac:dyDescent="0.35">
      <c r="B3" t="s">
        <v>15</v>
      </c>
    </row>
    <row r="4" spans="2:6" x14ac:dyDescent="0.35">
      <c r="B4" t="s">
        <v>16</v>
      </c>
      <c r="D4" t="s">
        <v>17</v>
      </c>
      <c r="E4" t="s">
        <v>18</v>
      </c>
      <c r="F4" t="s">
        <v>19</v>
      </c>
    </row>
    <row r="6" spans="2:6" x14ac:dyDescent="0.35">
      <c r="C6" t="s">
        <v>16</v>
      </c>
      <c r="D6" s="6">
        <v>28.585269499999999</v>
      </c>
      <c r="E6">
        <f>D6*1.05</f>
        <v>30.014532975000002</v>
      </c>
      <c r="F6">
        <f>E6-D6</f>
        <v>1.4292634750000026</v>
      </c>
    </row>
    <row r="7" spans="2:6" x14ac:dyDescent="0.35">
      <c r="C7" t="s">
        <v>20</v>
      </c>
      <c r="D7" s="7">
        <v>41.486244599999999</v>
      </c>
      <c r="E7">
        <f>D7+F7</f>
        <v>40.769711942078246</v>
      </c>
      <c r="F7">
        <f>F6*D7*D9/D6</f>
        <v>-0.71653265792175147</v>
      </c>
    </row>
    <row r="8" spans="2:6" x14ac:dyDescent="0.35">
      <c r="C8" t="s">
        <v>25</v>
      </c>
      <c r="D8">
        <f>D6*D7</f>
        <v>1185.8954824339196</v>
      </c>
      <c r="E8">
        <f>E6*E7</f>
        <v>1223.6838634667588</v>
      </c>
      <c r="F8">
        <f>E8-D8</f>
        <v>37.788381032839197</v>
      </c>
    </row>
    <row r="9" spans="2:6" x14ac:dyDescent="0.35">
      <c r="C9" t="s">
        <v>0</v>
      </c>
      <c r="D9" s="6">
        <v>-0.34543143869992521</v>
      </c>
    </row>
    <row r="13" spans="2:6" x14ac:dyDescent="0.35">
      <c r="C13" t="s">
        <v>13</v>
      </c>
      <c r="D13">
        <v>3017</v>
      </c>
    </row>
    <row r="15" spans="2:6" x14ac:dyDescent="0.35">
      <c r="C15" s="6" t="s">
        <v>21</v>
      </c>
      <c r="D15">
        <f>D8*$D$13</f>
        <v>3577846.6705031353</v>
      </c>
      <c r="E15">
        <f>E8*$D$13</f>
        <v>3691854.2160792113</v>
      </c>
    </row>
    <row r="16" spans="2:6" x14ac:dyDescent="0.35">
      <c r="C16" s="6"/>
    </row>
    <row r="17" spans="3:6" x14ac:dyDescent="0.35">
      <c r="C17" s="7"/>
      <c r="E17" t="s">
        <v>26</v>
      </c>
      <c r="F17">
        <f>E15-D15</f>
        <v>114007.54557607602</v>
      </c>
    </row>
    <row r="18" spans="3:6" x14ac:dyDescent="0.35">
      <c r="E18" t="s">
        <v>25</v>
      </c>
    </row>
    <row r="19" spans="3:6" x14ac:dyDescent="0.35">
      <c r="F19" s="16">
        <f>F17*100/D15</f>
        <v>3.186484946825396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E6" sqref="E6"/>
    </sheetView>
  </sheetViews>
  <sheetFormatPr defaultRowHeight="14.5" x14ac:dyDescent="0.35"/>
  <cols>
    <col min="4" max="4" width="13.54296875" customWidth="1"/>
    <col min="6" max="6" width="11.7265625" customWidth="1"/>
  </cols>
  <sheetData>
    <row r="3" spans="2:9" x14ac:dyDescent="0.35">
      <c r="B3" t="s">
        <v>15</v>
      </c>
    </row>
    <row r="4" spans="2:9" x14ac:dyDescent="0.35">
      <c r="B4" t="s">
        <v>16</v>
      </c>
      <c r="D4" t="s">
        <v>17</v>
      </c>
      <c r="E4" t="s">
        <v>18</v>
      </c>
      <c r="F4" t="s">
        <v>19</v>
      </c>
    </row>
    <row r="6" spans="2:9" x14ac:dyDescent="0.35">
      <c r="C6" t="s">
        <v>16</v>
      </c>
      <c r="D6" s="6">
        <v>129.13819219999999</v>
      </c>
      <c r="E6">
        <f>D6*1.1</f>
        <v>142.05201142000001</v>
      </c>
      <c r="F6">
        <f>E6-D6</f>
        <v>12.913819220000022</v>
      </c>
    </row>
    <row r="7" spans="2:9" x14ac:dyDescent="0.35">
      <c r="C7" t="s">
        <v>20</v>
      </c>
      <c r="D7" s="7">
        <v>17.9638095</v>
      </c>
      <c r="E7">
        <f>D7+F7</f>
        <v>17.6967517185304</v>
      </c>
      <c r="F7">
        <f>F6*D7*D9/D6</f>
        <v>-0.26705778146960041</v>
      </c>
    </row>
    <row r="8" spans="2:9" x14ac:dyDescent="0.35">
      <c r="C8" t="s">
        <v>25</v>
      </c>
      <c r="D8">
        <f>D6*D7</f>
        <v>2319.8138838551858</v>
      </c>
      <c r="E8">
        <f>E6*E7</f>
        <v>2513.8591772175855</v>
      </c>
      <c r="F8">
        <f>E8-D8</f>
        <v>194.04529336239966</v>
      </c>
    </row>
    <row r="9" spans="2:9" x14ac:dyDescent="0.35">
      <c r="C9" t="s">
        <v>0</v>
      </c>
      <c r="D9" s="6">
        <v>-0.14866433618637515</v>
      </c>
    </row>
    <row r="11" spans="2:9" x14ac:dyDescent="0.35">
      <c r="I11" s="6">
        <v>-2.068E-2</v>
      </c>
    </row>
    <row r="12" spans="2:9" x14ac:dyDescent="0.35">
      <c r="I12" s="6">
        <v>129.13819219999999</v>
      </c>
    </row>
    <row r="13" spans="2:9" x14ac:dyDescent="0.35">
      <c r="C13" t="s">
        <v>13</v>
      </c>
      <c r="D13">
        <v>525</v>
      </c>
      <c r="I13" s="7">
        <v>17.9638095</v>
      </c>
    </row>
    <row r="15" spans="2:9" ht="29" x14ac:dyDescent="0.35">
      <c r="C15" s="6" t="s">
        <v>21</v>
      </c>
      <c r="D15">
        <f>D8*$D$13</f>
        <v>1217902.2890239726</v>
      </c>
      <c r="E15">
        <f>E8*$D$13</f>
        <v>1319776.0680392324</v>
      </c>
    </row>
    <row r="16" spans="2:9" x14ac:dyDescent="0.35">
      <c r="C16" s="6"/>
    </row>
    <row r="17" spans="3:6" x14ac:dyDescent="0.35">
      <c r="C17" s="7"/>
      <c r="E17" t="s">
        <v>26</v>
      </c>
      <c r="F17">
        <f>E15-D15</f>
        <v>101873.77901525982</v>
      </c>
    </row>
    <row r="18" spans="3:6" x14ac:dyDescent="0.35">
      <c r="E18" t="s">
        <v>25</v>
      </c>
    </row>
    <row r="19" spans="3:6" x14ac:dyDescent="0.35">
      <c r="F19" s="16">
        <f>F17*100/D15</f>
        <v>8.364692301949896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E6" sqref="E6"/>
    </sheetView>
  </sheetViews>
  <sheetFormatPr defaultRowHeight="14.5" x14ac:dyDescent="0.35"/>
  <cols>
    <col min="4" max="4" width="13.36328125" customWidth="1"/>
    <col min="5" max="5" width="11.90625" customWidth="1"/>
    <col min="6" max="6" width="13.7265625" customWidth="1"/>
  </cols>
  <sheetData>
    <row r="3" spans="2:9" x14ac:dyDescent="0.35">
      <c r="B3" t="s">
        <v>15</v>
      </c>
    </row>
    <row r="4" spans="2:9" x14ac:dyDescent="0.35">
      <c r="B4" t="s">
        <v>16</v>
      </c>
      <c r="D4" t="s">
        <v>17</v>
      </c>
      <c r="E4" t="s">
        <v>18</v>
      </c>
      <c r="F4" t="s">
        <v>19</v>
      </c>
    </row>
    <row r="6" spans="2:9" x14ac:dyDescent="0.35">
      <c r="C6" t="s">
        <v>16</v>
      </c>
      <c r="D6" s="6">
        <v>23.3621582</v>
      </c>
      <c r="E6">
        <f>D6*1.1</f>
        <v>25.698374020000003</v>
      </c>
      <c r="F6">
        <f>E6-D6</f>
        <v>2.3362158200000032</v>
      </c>
    </row>
    <row r="7" spans="2:9" x14ac:dyDescent="0.35">
      <c r="C7" t="s">
        <v>20</v>
      </c>
      <c r="D7" s="7">
        <v>130.25178149999999</v>
      </c>
      <c r="E7">
        <f>D7+F7</f>
        <v>128.57491587087858</v>
      </c>
      <c r="F7">
        <f>F6*D7*D9/D6</f>
        <v>-1.6768656291214021</v>
      </c>
    </row>
    <row r="8" spans="2:9" x14ac:dyDescent="0.35">
      <c r="C8" t="s">
        <v>25</v>
      </c>
      <c r="D8">
        <f>D6*D7</f>
        <v>3042.9627252348332</v>
      </c>
      <c r="E8">
        <f>E6*E7</f>
        <v>3304.1662776398721</v>
      </c>
      <c r="F8">
        <f>E8-D8</f>
        <v>261.20355240503886</v>
      </c>
    </row>
    <row r="9" spans="2:9" x14ac:dyDescent="0.35">
      <c r="C9" t="s">
        <v>0</v>
      </c>
      <c r="D9" s="6">
        <v>-0.12874032199869759</v>
      </c>
    </row>
    <row r="11" spans="2:9" x14ac:dyDescent="0.35">
      <c r="I11" s="6">
        <v>-0.71777000000000002</v>
      </c>
    </row>
    <row r="12" spans="2:9" x14ac:dyDescent="0.35">
      <c r="I12" s="6">
        <v>23.3621582</v>
      </c>
    </row>
    <row r="13" spans="2:9" x14ac:dyDescent="0.35">
      <c r="C13" t="s">
        <v>13</v>
      </c>
      <c r="D13">
        <v>1684</v>
      </c>
      <c r="I13" s="7">
        <v>130.25178149999999</v>
      </c>
    </row>
    <row r="15" spans="2:9" ht="29" x14ac:dyDescent="0.35">
      <c r="C15" s="6" t="s">
        <v>21</v>
      </c>
      <c r="D15">
        <f>D8*$D$13</f>
        <v>5124349.2292954596</v>
      </c>
      <c r="E15">
        <f>E8*$D$13</f>
        <v>5564216.0115455445</v>
      </c>
    </row>
    <row r="16" spans="2:9" x14ac:dyDescent="0.35">
      <c r="C16" s="6"/>
    </row>
    <row r="17" spans="3:6" x14ac:dyDescent="0.35">
      <c r="C17" s="7"/>
      <c r="E17" t="s">
        <v>26</v>
      </c>
      <c r="F17">
        <f>E15-D15</f>
        <v>439866.78225008491</v>
      </c>
    </row>
    <row r="18" spans="3:6" x14ac:dyDescent="0.35">
      <c r="E18" t="s">
        <v>25</v>
      </c>
    </row>
    <row r="19" spans="3:6" x14ac:dyDescent="0.35">
      <c r="F19" s="16">
        <f>F17*100/D15</f>
        <v>8.5838564580143117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workbookViewId="0">
      <selection activeCell="E6" sqref="E6"/>
    </sheetView>
  </sheetViews>
  <sheetFormatPr defaultRowHeight="14.5" x14ac:dyDescent="0.35"/>
  <cols>
    <col min="4" max="4" width="11.81640625" customWidth="1"/>
    <col min="5" max="5" width="14.453125" customWidth="1"/>
  </cols>
  <sheetData>
    <row r="3" spans="2:8" x14ac:dyDescent="0.35">
      <c r="B3" t="s">
        <v>15</v>
      </c>
    </row>
    <row r="4" spans="2:8" x14ac:dyDescent="0.35">
      <c r="B4" t="s">
        <v>16</v>
      </c>
      <c r="D4" t="s">
        <v>17</v>
      </c>
      <c r="E4" t="s">
        <v>18</v>
      </c>
      <c r="F4" t="s">
        <v>19</v>
      </c>
    </row>
    <row r="6" spans="2:8" x14ac:dyDescent="0.35">
      <c r="C6" t="s">
        <v>16</v>
      </c>
      <c r="D6" s="6">
        <v>21.3639701</v>
      </c>
      <c r="E6">
        <f>D6*1.05</f>
        <v>22.432168605000001</v>
      </c>
      <c r="F6">
        <f>E6-D6</f>
        <v>1.0681985050000016</v>
      </c>
    </row>
    <row r="7" spans="2:8" x14ac:dyDescent="0.35">
      <c r="C7" t="s">
        <v>20</v>
      </c>
      <c r="D7" s="7">
        <v>541.59444440000004</v>
      </c>
      <c r="E7">
        <f>D7+F7</f>
        <v>530.22862003106911</v>
      </c>
      <c r="F7">
        <f>F6*D7*D9/D6</f>
        <v>-11.365824368930918</v>
      </c>
      <c r="H7" s="6">
        <v>21.3639701</v>
      </c>
    </row>
    <row r="8" spans="2:8" x14ac:dyDescent="0.35">
      <c r="C8" t="s">
        <v>25</v>
      </c>
      <c r="D8">
        <f>D6*D7</f>
        <v>11570.607516487713</v>
      </c>
      <c r="E8">
        <f>E6*E7</f>
        <v>11894.177803733422</v>
      </c>
      <c r="F8">
        <f>E8-D8</f>
        <v>323.57028724570955</v>
      </c>
      <c r="H8" s="7">
        <v>541.59444440000004</v>
      </c>
    </row>
    <row r="9" spans="2:8" x14ac:dyDescent="0.35">
      <c r="C9" t="s">
        <v>0</v>
      </c>
      <c r="D9" s="6">
        <v>-0.41971716979196177</v>
      </c>
    </row>
    <row r="13" spans="2:8" x14ac:dyDescent="0.35">
      <c r="C13" t="s">
        <v>13</v>
      </c>
      <c r="D13">
        <v>360</v>
      </c>
    </row>
    <row r="15" spans="2:8" ht="29" x14ac:dyDescent="0.35">
      <c r="C15" s="6" t="s">
        <v>21</v>
      </c>
      <c r="D15">
        <f>D8*$D$13</f>
        <v>4165418.7059355765</v>
      </c>
      <c r="E15">
        <f>E8*$D$13</f>
        <v>4281904.009344032</v>
      </c>
    </row>
    <row r="16" spans="2:8" x14ac:dyDescent="0.35">
      <c r="C16" s="6"/>
    </row>
    <row r="17" spans="3:6" x14ac:dyDescent="0.35">
      <c r="C17" s="7"/>
      <c r="E17" t="s">
        <v>26</v>
      </c>
      <c r="F17">
        <f>E15-D15</f>
        <v>116485.30340845557</v>
      </c>
    </row>
    <row r="18" spans="3:6" x14ac:dyDescent="0.35">
      <c r="E18" t="s">
        <v>25</v>
      </c>
    </row>
    <row r="19" spans="3:6" x14ac:dyDescent="0.35">
      <c r="F19" s="16">
        <f>F17*100/D15</f>
        <v>2.7964848585922004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6" sqref="E6"/>
    </sheetView>
  </sheetViews>
  <sheetFormatPr defaultRowHeight="14.5" x14ac:dyDescent="0.35"/>
  <sheetData>
    <row r="3" spans="2:6" x14ac:dyDescent="0.35">
      <c r="B3" t="s">
        <v>15</v>
      </c>
    </row>
    <row r="4" spans="2:6" x14ac:dyDescent="0.35">
      <c r="B4" t="s">
        <v>16</v>
      </c>
      <c r="D4" t="s">
        <v>17</v>
      </c>
      <c r="E4" t="s">
        <v>18</v>
      </c>
      <c r="F4" t="s">
        <v>19</v>
      </c>
    </row>
    <row r="6" spans="2:6" x14ac:dyDescent="0.35">
      <c r="C6" t="s">
        <v>16</v>
      </c>
      <c r="D6" s="6">
        <v>28.7183736</v>
      </c>
      <c r="E6">
        <f>D6*1.1</f>
        <v>31.590210960000004</v>
      </c>
      <c r="F6">
        <f>E6-D6</f>
        <v>2.8718373600000042</v>
      </c>
    </row>
    <row r="7" spans="2:6" x14ac:dyDescent="0.35">
      <c r="C7" t="s">
        <v>20</v>
      </c>
      <c r="D7" s="7">
        <v>28.285138499999999</v>
      </c>
      <c r="E7">
        <f>D7+F7</f>
        <v>27.864213298144797</v>
      </c>
      <c r="F7">
        <f>F6*D7*D9/D6</f>
        <v>-0.42092520185520066</v>
      </c>
    </row>
    <row r="8" spans="2:6" x14ac:dyDescent="0.35">
      <c r="C8" t="s">
        <v>25</v>
      </c>
      <c r="D8">
        <f>D6*D7</f>
        <v>812.30317477074357</v>
      </c>
      <c r="E8">
        <f>E6*E7</f>
        <v>880.23637632283157</v>
      </c>
      <c r="F8">
        <f>E8-D8</f>
        <v>67.933201552088008</v>
      </c>
    </row>
    <row r="9" spans="2:6" x14ac:dyDescent="0.35">
      <c r="C9" t="s">
        <v>0</v>
      </c>
      <c r="D9" s="6">
        <v>-0.1488149693363531</v>
      </c>
    </row>
    <row r="13" spans="2:6" x14ac:dyDescent="0.35">
      <c r="C13" t="s">
        <v>13</v>
      </c>
      <c r="D13">
        <v>3970</v>
      </c>
    </row>
    <row r="15" spans="2:6" ht="29" x14ac:dyDescent="0.35">
      <c r="C15" s="6" t="s">
        <v>21</v>
      </c>
      <c r="D15">
        <f>D8*$D$13</f>
        <v>3224843.6038398519</v>
      </c>
      <c r="E15">
        <f>E8*$D$13</f>
        <v>3494538.4140016413</v>
      </c>
    </row>
    <row r="16" spans="2:6" x14ac:dyDescent="0.35">
      <c r="C16" s="6"/>
    </row>
    <row r="17" spans="3:6" x14ac:dyDescent="0.35">
      <c r="C17" s="7"/>
      <c r="E17" t="s">
        <v>26</v>
      </c>
      <c r="F17">
        <f>E15-D15</f>
        <v>269694.81016178941</v>
      </c>
    </row>
    <row r="18" spans="3:6" x14ac:dyDescent="0.35">
      <c r="E18" t="s">
        <v>25</v>
      </c>
    </row>
    <row r="19" spans="3:6" x14ac:dyDescent="0.35">
      <c r="F19" s="16">
        <f>F17*100/D15</f>
        <v>8.3630353373001185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6" sqref="E6"/>
    </sheetView>
  </sheetViews>
  <sheetFormatPr defaultRowHeight="14.5" x14ac:dyDescent="0.35"/>
  <sheetData>
    <row r="3" spans="2:6" x14ac:dyDescent="0.35">
      <c r="B3" t="s">
        <v>15</v>
      </c>
    </row>
    <row r="4" spans="2:6" x14ac:dyDescent="0.35">
      <c r="B4" t="s">
        <v>16</v>
      </c>
      <c r="D4" t="s">
        <v>17</v>
      </c>
      <c r="E4" t="s">
        <v>18</v>
      </c>
      <c r="F4" t="s">
        <v>19</v>
      </c>
    </row>
    <row r="6" spans="2:6" x14ac:dyDescent="0.35">
      <c r="C6" t="s">
        <v>16</v>
      </c>
      <c r="D6" s="6">
        <v>21.763934800000001</v>
      </c>
      <c r="E6">
        <f>D6*1.05</f>
        <v>22.852131540000002</v>
      </c>
      <c r="F6">
        <f>E6-D6</f>
        <v>1.0881967400000008</v>
      </c>
    </row>
    <row r="7" spans="2:6" x14ac:dyDescent="0.35">
      <c r="C7" t="s">
        <v>20</v>
      </c>
      <c r="D7" s="7">
        <v>374.47072070000002</v>
      </c>
      <c r="E7">
        <f>D7+F7</f>
        <v>368.82327343251984</v>
      </c>
      <c r="F7">
        <f>F6*D7*D9/D6</f>
        <v>-5.647447267480203</v>
      </c>
    </row>
    <row r="8" spans="2:6" x14ac:dyDescent="0.35">
      <c r="C8" t="s">
        <v>25</v>
      </c>
      <c r="D8">
        <f>D6*D7</f>
        <v>8149.9563498238113</v>
      </c>
      <c r="E8">
        <f>E6*E7</f>
        <v>8428.3979594933317</v>
      </c>
      <c r="F8">
        <f>E8-D8</f>
        <v>278.4416096695204</v>
      </c>
    </row>
    <row r="9" spans="2:6" x14ac:dyDescent="0.35">
      <c r="C9" t="s">
        <v>0</v>
      </c>
      <c r="D9" s="6">
        <v>-0.301622901620901</v>
      </c>
    </row>
    <row r="13" spans="2:6" x14ac:dyDescent="0.35">
      <c r="C13" t="s">
        <v>13</v>
      </c>
      <c r="D13">
        <v>444</v>
      </c>
    </row>
    <row r="15" spans="2:6" ht="29" x14ac:dyDescent="0.35">
      <c r="C15" s="6" t="s">
        <v>21</v>
      </c>
      <c r="D15">
        <f>D8*$D$13</f>
        <v>3618580.6193217724</v>
      </c>
      <c r="E15">
        <f>E8*$D$13</f>
        <v>3742208.6940150391</v>
      </c>
    </row>
    <row r="16" spans="2:6" x14ac:dyDescent="0.35">
      <c r="C16" s="6"/>
    </row>
    <row r="17" spans="3:6" x14ac:dyDescent="0.35">
      <c r="C17" s="7"/>
      <c r="E17" t="s">
        <v>26</v>
      </c>
      <c r="F17">
        <f>E15-D15</f>
        <v>123628.07469326677</v>
      </c>
    </row>
    <row r="18" spans="3:6" x14ac:dyDescent="0.35">
      <c r="E18" t="s">
        <v>25</v>
      </c>
    </row>
    <row r="19" spans="3:6" x14ac:dyDescent="0.35">
      <c r="F19" s="16">
        <f>F17*100/D15</f>
        <v>3.4164797664902733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1" sqref="F11"/>
    </sheetView>
  </sheetViews>
  <sheetFormatPr defaultRowHeight="14.5" x14ac:dyDescent="0.35"/>
  <cols>
    <col min="1" max="1" width="14" customWidth="1"/>
  </cols>
  <sheetData>
    <row r="1" spans="1:6" x14ac:dyDescent="0.35">
      <c r="A1" t="s">
        <v>28</v>
      </c>
      <c r="C1">
        <f>'segment 1'!F17+segment2!F17+segment3!F17+Segment4!F17+'segment 5'!F17+'segment 6'!F17</f>
        <v>1165556.2951049325</v>
      </c>
    </row>
    <row r="2" spans="1:6" ht="29" x14ac:dyDescent="0.35">
      <c r="A2" s="13" t="s">
        <v>30</v>
      </c>
      <c r="C2" s="13">
        <v>20928941.117919765</v>
      </c>
    </row>
    <row r="3" spans="1:6" x14ac:dyDescent="0.35">
      <c r="A3" t="s">
        <v>29</v>
      </c>
      <c r="C3" s="17">
        <f>C1/C2</f>
        <v>5.5691125916875008E-2</v>
      </c>
      <c r="D3">
        <f>C3*100</f>
        <v>5.5691125916875004</v>
      </c>
    </row>
    <row r="8" spans="1:6" x14ac:dyDescent="0.35">
      <c r="B8" t="s">
        <v>33</v>
      </c>
      <c r="D8" t="s">
        <v>32</v>
      </c>
      <c r="F8" t="s">
        <v>34</v>
      </c>
    </row>
    <row r="9" spans="1:6" x14ac:dyDescent="0.35">
      <c r="A9" t="s">
        <v>31</v>
      </c>
      <c r="B9">
        <f>SUM('segment 1'!F17+Segment4!F17+'segment 6'!F17)</f>
        <v>354120.92367779836</v>
      </c>
      <c r="D9">
        <f>'segment 1'!D15+Segment4!D15+'segment 6'!D15</f>
        <v>11361845.995760484</v>
      </c>
      <c r="F9">
        <f>B9*100/D9</f>
        <v>3.116755180539621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Elasticity</vt:lpstr>
      <vt:lpstr>segment 1</vt:lpstr>
      <vt:lpstr>segment2</vt:lpstr>
      <vt:lpstr>segment3</vt:lpstr>
      <vt:lpstr>Segment4</vt:lpstr>
      <vt:lpstr>segment 5</vt:lpstr>
      <vt:lpstr>segment 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Pande</dc:creator>
  <cp:lastModifiedBy>Vaibhav Pande</cp:lastModifiedBy>
  <dcterms:created xsi:type="dcterms:W3CDTF">2017-07-16T21:07:13Z</dcterms:created>
  <dcterms:modified xsi:type="dcterms:W3CDTF">2017-07-30T01:55:33Z</dcterms:modified>
</cp:coreProperties>
</file>