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kadu\OneDrive\Desktop\"/>
    </mc:Choice>
  </mc:AlternateContent>
  <xr:revisionPtr revIDLastSave="0" documentId="13_ncr:1_{0ED03F00-D396-4090-B63B-A551B1E6B9F7}" xr6:coauthVersionLast="36" xr6:coauthVersionMax="47" xr10:uidLastSave="{00000000-0000-0000-0000-000000000000}"/>
  <bookViews>
    <workbookView xWindow="0" yWindow="0" windowWidth="19200" windowHeight="8070" xr2:uid="{00000000-000D-0000-FFFF-FFFF00000000}"/>
  </bookViews>
  <sheets>
    <sheet name="Inventory" sheetId="1" r:id="rId1"/>
    <sheet name="Transactions" sheetId="2" r:id="rId2"/>
    <sheet name="case_study" sheetId="3" r:id="rId3"/>
  </sheets>
  <definedNames>
    <definedName name="_xlnm._FilterDatabase" localSheetId="0" hidden="1">Inventory!$A$1:$I$51</definedName>
    <definedName name="_xlnm._FilterDatabase" localSheetId="1" hidden="1">Transactions!$A$1:$G$1</definedName>
  </definedNames>
  <calcPr calcId="191029"/>
  <pivotCaches>
    <pivotCache cacheId="29" r:id="rId4"/>
    <pivotCache cacheId="25" r:id="rId5"/>
  </pivotCaches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B3" i="3"/>
  <c r="B7" i="3" l="1"/>
</calcChain>
</file>

<file path=xl/sharedStrings.xml><?xml version="1.0" encoding="utf-8"?>
<sst xmlns="http://schemas.openxmlformats.org/spreadsheetml/2006/main" count="493" uniqueCount="168">
  <si>
    <t>Product ID</t>
  </si>
  <si>
    <t>Product Name</t>
  </si>
  <si>
    <t>Category</t>
  </si>
  <si>
    <t>Quantity in Stock</t>
  </si>
  <si>
    <t>Reorder Level</t>
  </si>
  <si>
    <t>Unit Price</t>
  </si>
  <si>
    <t>Supplier</t>
  </si>
  <si>
    <t>Location</t>
  </si>
  <si>
    <t>Last Restocked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</si>
  <si>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</si>
  <si>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</si>
  <si>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</si>
  <si>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</si>
  <si>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</si>
  <si>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</si>
  <si>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</si>
  <si>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</si>
  <si>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</si>
  <si>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</si>
  <si>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</si>
  <si>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</si>
  <si>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</si>
  <si>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</si>
  <si>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</si>
  <si>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</si>
  <si>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</si>
  <si>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</si>
  <si>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</si>
  <si>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</si>
  <si>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</si>
  <si>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</si>
  <si>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</si>
  <si>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</si>
  <si>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</si>
  <si>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</si>
  <si>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</si>
  <si>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</si>
  <si>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</si>
  <si>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</si>
  <si>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</si>
  <si>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</si>
  <si>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</si>
  <si>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</si>
  <si>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</si>
  <si>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</si>
  <si>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</si>
  <si>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</si>
  <si>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</si>
  <si>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</si>
  <si>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</si>
  <si>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</si>
  <si>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</si>
  <si>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</si>
  <si>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</si>
  <si>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</si>
  <si>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</si>
  <si>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</si>
  <si>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</si>
  <si>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</si>
  <si>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Router</t>
  </si>
  <si>
    <t>Monitor</t>
  </si>
  <si>
    <t>Desk</t>
  </si>
  <si>
    <t>Printer</t>
  </si>
  <si>
    <t>USB Hub</t>
  </si>
  <si>
    <t>Keyboard</t>
  </si>
  <si>
    <t>Webcam</t>
  </si>
  <si>
    <t>Mouse</t>
  </si>
  <si>
    <t>Laptop</t>
  </si>
  <si>
    <t>Chair</t>
  </si>
  <si>
    <t>Furniture</t>
  </si>
  <si>
    <t>Accessories</t>
  </si>
  <si>
    <t>Electronics</t>
  </si>
  <si>
    <t>MegaSupply</t>
  </si>
  <si>
    <t>GadgetWorld</t>
  </si>
  <si>
    <t>OfficePro</t>
  </si>
  <si>
    <t>TechSource</t>
  </si>
  <si>
    <t>Warehouse A</t>
  </si>
  <si>
    <t>Warehouse C</t>
  </si>
  <si>
    <t>Warehouse B</t>
  </si>
  <si>
    <t>Transaction ID</t>
  </si>
  <si>
    <t>Transaction Date</t>
  </si>
  <si>
    <t>Quantity Sold</t>
  </si>
  <si>
    <t>Selling Price</t>
  </si>
  <si>
    <t>Customer Region</t>
  </si>
  <si>
    <t>Salesperson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</si>
  <si>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</si>
  <si>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</si>
  <si>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</si>
  <si>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</si>
  <si>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</si>
  <si>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</si>
  <si>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</si>
  <si>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</si>
  <si>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</si>
  <si>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</si>
  <si>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</si>
  <si>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</si>
  <si>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</si>
  <si>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</si>
  <si>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</si>
  <si>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</si>
  <si>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</si>
  <si>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</si>
  <si>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</si>
  <si>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</si>
  <si>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</si>
  <si>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</si>
  <si>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</si>
  <si>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</si>
  <si>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</si>
  <si>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</si>
  <si>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</si>
  <si>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</si>
  <si>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</si>
  <si>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</si>
  <si>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</si>
  <si>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</si>
  <si>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</si>
  <si>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</si>
  <si>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</si>
  <si>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</si>
  <si>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</si>
  <si>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</si>
  <si>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</si>
  <si>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</si>
  <si>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West</t>
  </si>
  <si>
    <t>North</t>
  </si>
  <si>
    <t>South</t>
  </si>
  <si>
    <t>East</t>
  </si>
  <si>
    <t>Charlie</t>
  </si>
  <si>
    <t>Alice</t>
  </si>
  <si>
    <t>Diana</t>
  </si>
  <si>
    <t>Bob</t>
  </si>
  <si>
    <t>Section 1:</t>
  </si>
  <si>
    <r>
      <t xml:space="preserve">What is the </t>
    </r>
    <r>
      <rPr>
        <b/>
        <sz val="11"/>
        <color rgb="FF000000"/>
        <rFont val="Arial"/>
        <family val="2"/>
      </rPr>
      <t>total quantity in stock</t>
    </r>
    <r>
      <rPr>
        <sz val="11"/>
        <color rgb="FF000000"/>
        <rFont val="Arial"/>
        <family val="2"/>
      </rPr>
      <t xml:space="preserve"> for all products?</t>
    </r>
  </si>
  <si>
    <r>
      <t xml:space="preserve">Which product has the </t>
    </r>
    <r>
      <rPr>
        <b/>
        <sz val="11"/>
        <color rgb="FF000000"/>
        <rFont val="Arial"/>
        <family val="2"/>
      </rPr>
      <t>highest unit price</t>
    </r>
    <r>
      <rPr>
        <sz val="11"/>
        <color rgb="FF000000"/>
        <rFont val="Arial"/>
        <family val="2"/>
      </rPr>
      <t>?</t>
    </r>
  </si>
  <si>
    <r>
      <t xml:space="preserve">How many products are </t>
    </r>
    <r>
      <rPr>
        <b/>
        <sz val="11"/>
        <color rgb="FF000000"/>
        <rFont val="Arial"/>
        <family val="2"/>
      </rPr>
      <t>below their reorder level</t>
    </r>
    <r>
      <rPr>
        <sz val="11"/>
        <color rgb="FF000000"/>
        <rFont val="Arial"/>
        <family val="2"/>
      </rPr>
      <t>?</t>
    </r>
  </si>
  <si>
    <r>
      <t xml:space="preserve">Calculate the </t>
    </r>
    <r>
      <rPr>
        <b/>
        <sz val="11"/>
        <color rgb="FF000000"/>
        <rFont val="Arial"/>
        <family val="2"/>
      </rPr>
      <t>average unit price</t>
    </r>
    <r>
      <rPr>
        <sz val="11"/>
        <color rgb="FF000000"/>
        <rFont val="Arial"/>
        <family val="2"/>
      </rPr>
      <t xml:space="preserve"> for each category.</t>
    </r>
  </si>
  <si>
    <t>Section 2:</t>
  </si>
  <si>
    <r>
      <t xml:space="preserve">Use </t>
    </r>
    <r>
      <rPr>
        <sz val="11"/>
        <color rgb="FF188038"/>
        <rFont val="Courier New"/>
        <family val="1"/>
      </rPr>
      <t>VLOOKUP</t>
    </r>
    <r>
      <rPr>
        <sz val="11"/>
        <color rgb="FF000000"/>
        <rFont val="Arial"/>
        <family val="2"/>
      </rPr>
      <t xml:space="preserve"> to fetch the </t>
    </r>
    <r>
      <rPr>
        <b/>
        <sz val="11"/>
        <color rgb="FF000000"/>
        <rFont val="Arial"/>
        <family val="2"/>
      </rPr>
      <t>product name</t>
    </r>
    <r>
      <rPr>
        <sz val="11"/>
        <color rgb="FF000000"/>
        <rFont val="Arial"/>
        <family val="2"/>
      </rPr>
      <t xml:space="preserve"> in the Transactions sheet using </t>
    </r>
    <r>
      <rPr>
        <sz val="11"/>
        <color rgb="FF188038"/>
        <rFont val="Courier New"/>
        <family val="1"/>
      </rPr>
      <t>Product ID</t>
    </r>
    <r>
      <rPr>
        <sz val="11"/>
        <color rgb="FF000000"/>
        <rFont val="Arial"/>
        <family val="2"/>
      </rPr>
      <t>.</t>
    </r>
  </si>
  <si>
    <r>
      <t xml:space="preserve">Use </t>
    </r>
    <r>
      <rPr>
        <sz val="11"/>
        <color rgb="FF188038"/>
        <rFont val="Courier New"/>
        <family val="1"/>
      </rPr>
      <t>INDEX</t>
    </r>
    <r>
      <rPr>
        <sz val="11"/>
        <color rgb="FF000000"/>
        <rFont val="Arial"/>
        <family val="2"/>
      </rPr>
      <t xml:space="preserve"> and </t>
    </r>
    <r>
      <rPr>
        <sz val="11"/>
        <color rgb="FF188038"/>
        <rFont val="Courier New"/>
        <family val="1"/>
      </rPr>
      <t>MATCH</t>
    </r>
    <r>
      <rPr>
        <sz val="11"/>
        <color rgb="FF000000"/>
        <rFont val="Arial"/>
        <family val="2"/>
      </rPr>
      <t xml:space="preserve"> to get the </t>
    </r>
    <r>
      <rPr>
        <b/>
        <sz val="11"/>
        <color rgb="FF000000"/>
        <rFont val="Arial"/>
        <family val="2"/>
      </rPr>
      <t>unit price</t>
    </r>
    <r>
      <rPr>
        <sz val="11"/>
        <color rgb="FF000000"/>
        <rFont val="Arial"/>
        <family val="2"/>
      </rPr>
      <t xml:space="preserve"> for a given Product ID.</t>
    </r>
  </si>
  <si>
    <t>Section 3:</t>
  </si>
  <si>
    <r>
      <t xml:space="preserve">Create a Pivot Table showing </t>
    </r>
    <r>
      <rPr>
        <b/>
        <sz val="11"/>
        <color rgb="FF000000"/>
        <rFont val="Arial"/>
        <family val="2"/>
      </rPr>
      <t>total quantity sold by Category</t>
    </r>
    <r>
      <rPr>
        <sz val="11"/>
        <color rgb="FF000000"/>
        <rFont val="Arial"/>
        <family val="2"/>
      </rPr>
      <t>.</t>
    </r>
  </si>
  <si>
    <r>
      <t xml:space="preserve">Show </t>
    </r>
    <r>
      <rPr>
        <b/>
        <sz val="11"/>
        <color rgb="FF000000"/>
        <rFont val="Arial"/>
        <family val="2"/>
      </rPr>
      <t>total sales value</t>
    </r>
    <r>
      <rPr>
        <sz val="11"/>
        <color rgb="FF000000"/>
        <rFont val="Arial"/>
        <family val="2"/>
      </rPr>
      <t xml:space="preserve"> by Customer Region (Quantity Sold × Selling Price).</t>
    </r>
  </si>
  <si>
    <r>
      <t xml:space="preserve">Analyze </t>
    </r>
    <r>
      <rPr>
        <b/>
        <sz val="11"/>
        <color rgb="FF000000"/>
        <rFont val="Arial"/>
        <family val="2"/>
      </rPr>
      <t>total quantity in stock by location</t>
    </r>
    <r>
      <rPr>
        <sz val="11"/>
        <color rgb="FF000000"/>
        <rFont val="Arial"/>
        <family val="2"/>
      </rPr>
      <t xml:space="preserve"> and category.</t>
    </r>
  </si>
  <si>
    <r>
      <t xml:space="preserve">Identify the </t>
    </r>
    <r>
      <rPr>
        <b/>
        <sz val="11"/>
        <color rgb="FF000000"/>
        <rFont val="Arial"/>
        <family val="2"/>
      </rPr>
      <t>top 3 products</t>
    </r>
    <r>
      <rPr>
        <sz val="11"/>
        <color rgb="FF000000"/>
        <rFont val="Arial"/>
        <family val="2"/>
      </rPr>
      <t xml:space="preserve"> by total revenue generated.</t>
    </r>
  </si>
  <si>
    <t>Section 4:</t>
  </si>
  <si>
    <r>
      <t xml:space="preserve">Filter out all transactions where the </t>
    </r>
    <r>
      <rPr>
        <b/>
        <sz val="11"/>
        <color rgb="FF000000"/>
        <rFont val="Arial"/>
        <family val="2"/>
      </rPr>
      <t>selling price is below 100</t>
    </r>
    <r>
      <rPr>
        <sz val="11"/>
        <color rgb="FF000000"/>
        <rFont val="Arial"/>
        <family val="2"/>
      </rPr>
      <t>.</t>
    </r>
  </si>
  <si>
    <r>
      <t xml:space="preserve">Identify the </t>
    </r>
    <r>
      <rPr>
        <b/>
        <sz val="11"/>
        <color rgb="FF000000"/>
        <rFont val="Arial"/>
        <family val="2"/>
      </rPr>
      <t>least sold products</t>
    </r>
    <r>
      <rPr>
        <sz val="11"/>
        <color rgb="FF000000"/>
        <rFont val="Arial"/>
        <family val="2"/>
      </rPr>
      <t xml:space="preserve"> (based on total quantity sold).</t>
    </r>
  </si>
  <si>
    <r>
      <t xml:space="preserve">Use conditional formatting to highlight </t>
    </r>
    <r>
      <rPr>
        <b/>
        <sz val="11"/>
        <color rgb="FF000000"/>
        <rFont val="Arial"/>
        <family val="2"/>
      </rPr>
      <t>products with stock &lt; reorder level</t>
    </r>
    <r>
      <rPr>
        <sz val="11"/>
        <color rgb="FF000000"/>
        <rFont val="Arial"/>
        <family val="2"/>
      </rPr>
      <t>.</t>
    </r>
  </si>
  <si>
    <r>
      <t xml:space="preserve">Find out the </t>
    </r>
    <r>
      <rPr>
        <b/>
        <sz val="11"/>
        <color rgb="FF000000"/>
        <rFont val="Arial"/>
        <family val="2"/>
      </rPr>
      <t>most frequent salesperson</t>
    </r>
    <r>
      <rPr>
        <sz val="11"/>
        <color rgb="FF000000"/>
        <rFont val="Arial"/>
        <family val="2"/>
      </rPr>
      <t xml:space="preserve"> and how much they sold in total.</t>
    </r>
  </si>
  <si>
    <t>Charts &amp; Visualization</t>
  </si>
  <si>
    <r>
      <t xml:space="preserve">Create a </t>
    </r>
    <r>
      <rPr>
        <b/>
        <sz val="11"/>
        <color rgb="FF000000"/>
        <rFont val="Arial"/>
        <family val="2"/>
      </rPr>
      <t>bar chart</t>
    </r>
    <r>
      <rPr>
        <sz val="11"/>
        <color rgb="FF000000"/>
        <rFont val="Arial"/>
        <family val="2"/>
      </rPr>
      <t xml:space="preserve"> showing quantity sold by product.</t>
    </r>
  </si>
  <si>
    <t xml:space="preserve"> </t>
  </si>
  <si>
    <t>Reorder_Level</t>
  </si>
  <si>
    <t>Row Labels</t>
  </si>
  <si>
    <t>Grand Total</t>
  </si>
  <si>
    <t>Average of Unit Price</t>
  </si>
  <si>
    <t>Product_Name</t>
  </si>
  <si>
    <t>Supplier_Name</t>
  </si>
  <si>
    <t>Unit_Price</t>
  </si>
  <si>
    <t>Sum of Quantity Sold</t>
  </si>
  <si>
    <t>Total_sales</t>
  </si>
  <si>
    <t>Sum of Total_sales</t>
  </si>
  <si>
    <t>Sum of Quantity in Stock</t>
  </si>
  <si>
    <t>Column Labels</t>
  </si>
  <si>
    <t xml:space="preserve">Calculated in Transaction table </t>
  </si>
  <si>
    <t>Calculated in Transaction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</si>
</sst>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188038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/>
    <xf numFmtId="164" fontId="0" fillId="0" borderId="0" xfId="0" applyNumberFormat="1" applyAlignment="1"/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31">
    <dxf>
      <fill>
        <patternFill>
          <bgColor theme="5" tint="0.39994506668294322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yyyy\-mm\-dd\ hh:mm:ss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yyyy\-mm\-dd\ hh:mm:ss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product</a:t>
            </a:r>
          </a:p>
        </c:rich>
      </c:tx>
      <c:overlay val="0"/>
      <c:spPr>
        <a:solidFill>
          <a:schemeClr val="tx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Chair</c:v>
              </c:pt>
              <c:pt idx="1">
                <c:v>Desk</c:v>
              </c:pt>
              <c:pt idx="2">
                <c:v>Keyboard</c:v>
              </c:pt>
              <c:pt idx="3">
                <c:v>Laptop</c:v>
              </c:pt>
              <c:pt idx="4">
                <c:v>Monitor</c:v>
              </c:pt>
              <c:pt idx="5">
                <c:v>Mouse</c:v>
              </c:pt>
              <c:pt idx="6">
                <c:v>Printer</c:v>
              </c:pt>
              <c:pt idx="7">
                <c:v>Router</c:v>
              </c:pt>
              <c:pt idx="8">
                <c:v>USB Hub</c:v>
              </c:pt>
              <c:pt idx="9">
                <c:v>Webcam</c:v>
              </c:pt>
            </c:strLit>
          </c:cat>
          <c:val>
            <c:numLit>
              <c:formatCode>General</c:formatCode>
              <c:ptCount val="10"/>
              <c:pt idx="0">
                <c:v>20</c:v>
              </c:pt>
              <c:pt idx="1">
                <c:v>37</c:v>
              </c:pt>
              <c:pt idx="2">
                <c:v>16</c:v>
              </c:pt>
              <c:pt idx="3">
                <c:v>21</c:v>
              </c:pt>
              <c:pt idx="4">
                <c:v>13</c:v>
              </c:pt>
              <c:pt idx="5">
                <c:v>29</c:v>
              </c:pt>
              <c:pt idx="6">
                <c:v>17</c:v>
              </c:pt>
              <c:pt idx="7">
                <c:v>20</c:v>
              </c:pt>
              <c:pt idx="8">
                <c:v>11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8B1B-4656-A41D-3F849FB3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59904"/>
        <c:axId val="933316576"/>
      </c:barChart>
      <c:catAx>
        <c:axId val="9439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baseline="0">
                    <a:solidFill>
                      <a:schemeClr val="accent5">
                        <a:lumMod val="50000"/>
                      </a:schemeClr>
                    </a:solidFill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16576"/>
        <c:crosses val="autoZero"/>
        <c:auto val="1"/>
        <c:lblAlgn val="ctr"/>
        <c:lblOffset val="100"/>
        <c:noMultiLvlLbl val="0"/>
      </c:catAx>
      <c:valAx>
        <c:axId val="9333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5">
                        <a:lumMod val="50000"/>
                      </a:schemeClr>
                    </a:solidFill>
                  </a:rPr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134937</xdr:rowOff>
    </xdr:from>
    <xdr:to>
      <xdr:col>5</xdr:col>
      <xdr:colOff>714375</xdr:colOff>
      <xdr:row>50</xdr:row>
      <xdr:rowOff>169862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B1ECC-B54B-444E-B0B4-C54AC7E89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kadu" refreshedDate="45827.943828124997" createdVersion="6" refreshedVersion="6" minRefreshableVersion="3" recordCount="40" xr:uid="{978689D4-8942-44AF-936A-BDCF5190851B}">
  <cacheSource type="worksheet">
    <worksheetSource name="Transactions"/>
  </cacheSource>
  <cacheFields count="12">
    <cacheField name="Transaction ID" numFmtId="0">
      <sharedItems/>
    </cacheField>
    <cacheField name="Product ID" numFmtId="0">
      <sharedItems/>
    </cacheField>
    <cacheField name="Transaction Date" numFmtId="164">
      <sharedItems containsSemiMixedTypes="0" containsNonDate="0" containsDate="1" containsString="0" minDate="2025-01-01T00:00:00" maxDate="2025-06-13T00:00:00"/>
    </cacheField>
    <cacheField name="Quantity Sold" numFmtId="0">
      <sharedItems containsSemiMixedTypes="0" containsString="0" containsNumber="1" containsInteger="1" minValue="1" maxValue="9"/>
    </cacheField>
    <cacheField name="Selling Price" numFmtId="0">
      <sharedItems containsSemiMixedTypes="0" containsString="0" containsNumber="1" minValue="135.37" maxValue="1991.98"/>
    </cacheField>
    <cacheField name="Customer Region" numFmtId="0">
      <sharedItems count="4">
        <s v="West"/>
        <s v="North"/>
        <s v="South"/>
        <s v="East"/>
      </sharedItems>
    </cacheField>
    <cacheField name="Salesperson" numFmtId="0">
      <sharedItems count="4">
        <s v="Charlie"/>
        <s v="Alice"/>
        <s v="Diana"/>
        <s v="Bob"/>
      </sharedItems>
    </cacheField>
    <cacheField name="Product_Name" numFmtId="0">
      <sharedItems count="10">
        <s v="Monitor"/>
        <s v="Mouse"/>
        <s v="Router"/>
        <s v="Printer"/>
        <s v="Desk"/>
        <s v="Webcam"/>
        <s v="Keyboard"/>
        <s v="Laptop"/>
        <s v="Chair"/>
        <s v="USB Hub"/>
      </sharedItems>
    </cacheField>
    <cacheField name="Supplier_Name" numFmtId="0">
      <sharedItems containsNonDate="0" containsString="0" containsBlank="1"/>
    </cacheField>
    <cacheField name="Unit_Price" numFmtId="0">
      <sharedItems containsSemiMixedTypes="0" containsString="0" containsNumber="1" minValue="27.49" maxValue="1352.62"/>
    </cacheField>
    <cacheField name="Category" numFmtId="0">
      <sharedItems count="3">
        <s v="Electronics"/>
        <s v="Furniture"/>
        <s v="Accessories"/>
      </sharedItems>
    </cacheField>
    <cacheField name="Total_sales" numFmtId="0">
      <sharedItems containsSemiMixedTypes="0" containsString="0" containsNumber="1" minValue="135.37" maxValue="17234.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kadu" refreshedDate="45827.961126620372" createdVersion="6" refreshedVersion="6" minRefreshableVersion="3" recordCount="50" xr:uid="{71858087-ABE7-4B4A-BBA4-D0452900F307}">
  <cacheSource type="worksheet">
    <worksheetSource name="Inventory"/>
  </cacheSource>
  <cacheFields count="10">
    <cacheField name="Product ID" numFmtId="0">
      <sharedItems/>
    </cacheField>
    <cacheField name="Product Name" numFmtId="0">
      <sharedItems/>
    </cacheField>
    <cacheField name="Category" numFmtId="0">
      <sharedItems count="3">
        <s v="Furniture"/>
        <s v="Accessories"/>
        <s v="Electronics"/>
      </sharedItems>
    </cacheField>
    <cacheField name="Quantity in Stock" numFmtId="0">
      <sharedItems containsSemiMixedTypes="0" containsString="0" containsNumber="1" containsInteger="1" minValue="5" maxValue="98"/>
    </cacheField>
    <cacheField name="Reorder Level" numFmtId="0">
      <sharedItems containsSemiMixedTypes="0" containsString="0" containsNumber="1" containsInteger="1" minValue="10" maxValue="29"/>
    </cacheField>
    <cacheField name="Unit Price" numFmtId="0">
      <sharedItems containsSemiMixedTypes="0" containsString="0" containsNumber="1" minValue="27.49" maxValue="1406.36"/>
    </cacheField>
    <cacheField name="Supplier" numFmtId="0">
      <sharedItems/>
    </cacheField>
    <cacheField name="Location" numFmtId="0">
      <sharedItems count="3">
        <s v="Warehouse A"/>
        <s v="Warehouse C"/>
        <s v="Warehouse B"/>
      </sharedItems>
    </cacheField>
    <cacheField name="Last Restocked" numFmtId="164">
      <sharedItems containsSemiMixedTypes="0" containsNonDate="0" containsDate="1" containsString="0" minDate="2024-12-05T00:00:00" maxDate="2025-05-30T00:00:00"/>
    </cacheField>
    <cacheField name="Reorder_Leve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T5000"/>
    <s v="P1029"/>
    <d v="2025-01-29T00:00:00"/>
    <n v="2"/>
    <n v="1082.6300000000001"/>
    <x v="0"/>
    <x v="0"/>
    <x v="0"/>
    <m/>
    <n v="803.88"/>
    <x v="0"/>
    <n v="2165.2600000000002"/>
  </r>
  <r>
    <s v="T5001"/>
    <s v="P1046"/>
    <d v="2025-03-10T00:00:00"/>
    <n v="3"/>
    <n v="1008.23"/>
    <x v="0"/>
    <x v="1"/>
    <x v="1"/>
    <m/>
    <n v="33.61"/>
    <x v="1"/>
    <n v="3024.69"/>
  </r>
  <r>
    <s v="T5002"/>
    <s v="P1034"/>
    <d v="2025-02-16T00:00:00"/>
    <n v="2"/>
    <n v="797.55"/>
    <x v="1"/>
    <x v="0"/>
    <x v="2"/>
    <m/>
    <n v="956.99"/>
    <x v="0"/>
    <n v="1595.1"/>
  </r>
  <r>
    <s v="T5003"/>
    <s v="P1039"/>
    <d v="2025-04-04T00:00:00"/>
    <n v="3"/>
    <n v="616.34"/>
    <x v="1"/>
    <x v="1"/>
    <x v="0"/>
    <m/>
    <n v="1332.89"/>
    <x v="1"/>
    <n v="1849.02"/>
  </r>
  <r>
    <s v="T5004"/>
    <s v="P1015"/>
    <d v="2025-05-24T00:00:00"/>
    <n v="7"/>
    <n v="226.97"/>
    <x v="2"/>
    <x v="2"/>
    <x v="3"/>
    <m/>
    <n v="974.86"/>
    <x v="2"/>
    <n v="1588.79"/>
  </r>
  <r>
    <s v="T5005"/>
    <s v="P1012"/>
    <d v="2025-03-26T00:00:00"/>
    <n v="1"/>
    <n v="135.37"/>
    <x v="0"/>
    <x v="3"/>
    <x v="4"/>
    <m/>
    <n v="44.55"/>
    <x v="1"/>
    <n v="135.37"/>
  </r>
  <r>
    <s v="T5006"/>
    <s v="P1049"/>
    <d v="2025-02-08T00:00:00"/>
    <n v="8"/>
    <n v="1918.33"/>
    <x v="1"/>
    <x v="1"/>
    <x v="4"/>
    <m/>
    <n v="27.49"/>
    <x v="1"/>
    <n v="15346.64"/>
  </r>
  <r>
    <s v="T5007"/>
    <s v="P1041"/>
    <d v="2025-04-10T00:00:00"/>
    <n v="2"/>
    <n v="1698.87"/>
    <x v="3"/>
    <x v="0"/>
    <x v="1"/>
    <m/>
    <n v="970.21"/>
    <x v="0"/>
    <n v="3397.74"/>
  </r>
  <r>
    <s v="T5008"/>
    <s v="P1029"/>
    <d v="2025-02-02T00:00:00"/>
    <n v="3"/>
    <n v="729.16"/>
    <x v="3"/>
    <x v="2"/>
    <x v="0"/>
    <m/>
    <n v="803.88"/>
    <x v="0"/>
    <n v="2187.48"/>
  </r>
  <r>
    <s v="T5009"/>
    <s v="P1018"/>
    <d v="2025-04-11T00:00:00"/>
    <n v="9"/>
    <n v="1914.9"/>
    <x v="1"/>
    <x v="1"/>
    <x v="5"/>
    <m/>
    <n v="592.37"/>
    <x v="2"/>
    <n v="17234.100000000002"/>
  </r>
  <r>
    <s v="T5010"/>
    <s v="P1016"/>
    <d v="2025-01-23T00:00:00"/>
    <n v="7"/>
    <n v="1363.24"/>
    <x v="1"/>
    <x v="1"/>
    <x v="1"/>
    <m/>
    <n v="278.06"/>
    <x v="2"/>
    <n v="9542.68"/>
  </r>
  <r>
    <s v="T5011"/>
    <s v="P1018"/>
    <d v="2025-01-10T00:00:00"/>
    <n v="4"/>
    <n v="980.57"/>
    <x v="0"/>
    <x v="2"/>
    <x v="5"/>
    <m/>
    <n v="592.37"/>
    <x v="2"/>
    <n v="3922.28"/>
  </r>
  <r>
    <s v="T5012"/>
    <s v="P1027"/>
    <d v="2025-03-10T00:00:00"/>
    <n v="5"/>
    <n v="1001.26"/>
    <x v="0"/>
    <x v="1"/>
    <x v="6"/>
    <m/>
    <n v="1229.49"/>
    <x v="2"/>
    <n v="5006.3"/>
  </r>
  <r>
    <s v="T5013"/>
    <s v="P1025"/>
    <d v="2025-04-10T00:00:00"/>
    <n v="2"/>
    <n v="194.07"/>
    <x v="2"/>
    <x v="3"/>
    <x v="7"/>
    <m/>
    <n v="401.75"/>
    <x v="0"/>
    <n v="388.14"/>
  </r>
  <r>
    <s v="T5014"/>
    <s v="P1036"/>
    <d v="2025-02-03T00:00:00"/>
    <n v="8"/>
    <n v="210.66"/>
    <x v="0"/>
    <x v="1"/>
    <x v="8"/>
    <m/>
    <n v="536.83000000000004"/>
    <x v="0"/>
    <n v="1685.28"/>
  </r>
  <r>
    <s v="T5015"/>
    <s v="P1025"/>
    <d v="2025-05-18T00:00:00"/>
    <n v="4"/>
    <n v="1216.81"/>
    <x v="3"/>
    <x v="3"/>
    <x v="7"/>
    <m/>
    <n v="401.75"/>
    <x v="0"/>
    <n v="4867.24"/>
  </r>
  <r>
    <s v="T5016"/>
    <s v="P1022"/>
    <d v="2025-05-27T00:00:00"/>
    <n v="9"/>
    <n v="1120.8"/>
    <x v="3"/>
    <x v="3"/>
    <x v="9"/>
    <m/>
    <n v="187.94"/>
    <x v="1"/>
    <n v="10087.199999999999"/>
  </r>
  <r>
    <s v="T5017"/>
    <s v="P1008"/>
    <d v="2025-04-06T00:00:00"/>
    <n v="5"/>
    <n v="449.07"/>
    <x v="1"/>
    <x v="2"/>
    <x v="4"/>
    <m/>
    <n v="296.05"/>
    <x v="2"/>
    <n v="2245.35"/>
  </r>
  <r>
    <s v="T5018"/>
    <s v="P1011"/>
    <d v="2025-01-01T00:00:00"/>
    <n v="9"/>
    <n v="1894"/>
    <x v="0"/>
    <x v="1"/>
    <x v="4"/>
    <m/>
    <n v="1022.8"/>
    <x v="0"/>
    <n v="17046"/>
  </r>
  <r>
    <s v="T5019"/>
    <s v="P1000"/>
    <d v="2025-03-10T00:00:00"/>
    <n v="4"/>
    <n v="1569.15"/>
    <x v="2"/>
    <x v="2"/>
    <x v="2"/>
    <m/>
    <n v="1097.76"/>
    <x v="1"/>
    <n v="6276.6"/>
  </r>
  <r>
    <s v="T5020"/>
    <s v="P1000"/>
    <d v="2025-01-04T00:00:00"/>
    <n v="5"/>
    <n v="253.53"/>
    <x v="3"/>
    <x v="1"/>
    <x v="2"/>
    <m/>
    <n v="1097.76"/>
    <x v="1"/>
    <n v="1267.6500000000001"/>
  </r>
  <r>
    <s v="T5021"/>
    <s v="P1046"/>
    <d v="2025-01-16T00:00:00"/>
    <n v="9"/>
    <n v="1863.93"/>
    <x v="3"/>
    <x v="1"/>
    <x v="1"/>
    <m/>
    <n v="33.61"/>
    <x v="1"/>
    <n v="16775.37"/>
  </r>
  <r>
    <s v="T5022"/>
    <s v="P1033"/>
    <d v="2025-01-24T00:00:00"/>
    <n v="8"/>
    <n v="1949.27"/>
    <x v="2"/>
    <x v="0"/>
    <x v="6"/>
    <m/>
    <n v="1352.62"/>
    <x v="0"/>
    <n v="15594.16"/>
  </r>
  <r>
    <s v="T5023"/>
    <s v="P1031"/>
    <d v="2025-03-21T00:00:00"/>
    <n v="3"/>
    <n v="1991.98"/>
    <x v="2"/>
    <x v="1"/>
    <x v="6"/>
    <m/>
    <n v="157.79"/>
    <x v="0"/>
    <n v="5975.9400000000005"/>
  </r>
  <r>
    <s v="T5024"/>
    <s v="P1047"/>
    <d v="2025-01-02T00:00:00"/>
    <n v="1"/>
    <n v="140.07"/>
    <x v="3"/>
    <x v="2"/>
    <x v="0"/>
    <m/>
    <n v="170.18"/>
    <x v="1"/>
    <n v="140.07"/>
  </r>
  <r>
    <s v="T5025"/>
    <s v="P1024"/>
    <d v="2025-05-08T00:00:00"/>
    <n v="3"/>
    <n v="1481.96"/>
    <x v="3"/>
    <x v="3"/>
    <x v="8"/>
    <m/>
    <n v="1318.46"/>
    <x v="2"/>
    <n v="4445.88"/>
  </r>
  <r>
    <s v="T5026"/>
    <s v="P1039"/>
    <d v="2025-06-09T00:00:00"/>
    <n v="4"/>
    <n v="1105.45"/>
    <x v="2"/>
    <x v="1"/>
    <x v="0"/>
    <m/>
    <n v="1332.89"/>
    <x v="1"/>
    <n v="4421.8"/>
  </r>
  <r>
    <s v="T5027"/>
    <s v="P1044"/>
    <d v="2025-03-25T00:00:00"/>
    <n v="2"/>
    <n v="1420.49"/>
    <x v="3"/>
    <x v="0"/>
    <x v="9"/>
    <m/>
    <n v="1349.86"/>
    <x v="1"/>
    <n v="2840.98"/>
  </r>
  <r>
    <s v="T5028"/>
    <s v="P1000"/>
    <d v="2025-06-01T00:00:00"/>
    <n v="1"/>
    <n v="1938.24"/>
    <x v="1"/>
    <x v="2"/>
    <x v="2"/>
    <m/>
    <n v="1097.76"/>
    <x v="1"/>
    <n v="1938.24"/>
  </r>
  <r>
    <s v="T5029"/>
    <s v="P1015"/>
    <d v="2025-05-20T00:00:00"/>
    <n v="7"/>
    <n v="1385.42"/>
    <x v="1"/>
    <x v="1"/>
    <x v="3"/>
    <m/>
    <n v="974.86"/>
    <x v="2"/>
    <n v="9697.94"/>
  </r>
  <r>
    <s v="T5030"/>
    <s v="P1038"/>
    <d v="2025-06-12T00:00:00"/>
    <n v="8"/>
    <n v="1678.82"/>
    <x v="2"/>
    <x v="2"/>
    <x v="1"/>
    <m/>
    <n v="1347.72"/>
    <x v="0"/>
    <n v="13430.56"/>
  </r>
  <r>
    <s v="T5031"/>
    <s v="P1004"/>
    <d v="2025-05-04T00:00:00"/>
    <n v="7"/>
    <n v="1737.73"/>
    <x v="0"/>
    <x v="0"/>
    <x v="2"/>
    <m/>
    <n v="812.95"/>
    <x v="2"/>
    <n v="12164.11"/>
  </r>
  <r>
    <s v="T5032"/>
    <s v="P1021"/>
    <d v="2025-02-02T00:00:00"/>
    <n v="5"/>
    <n v="1681.81"/>
    <x v="2"/>
    <x v="0"/>
    <x v="7"/>
    <m/>
    <n v="524.78"/>
    <x v="2"/>
    <n v="8409.0499999999993"/>
  </r>
  <r>
    <s v="T5033"/>
    <s v="P1028"/>
    <d v="2025-06-10T00:00:00"/>
    <n v="1"/>
    <n v="869.4"/>
    <x v="2"/>
    <x v="2"/>
    <x v="2"/>
    <m/>
    <n v="841.7"/>
    <x v="1"/>
    <n v="869.4"/>
  </r>
  <r>
    <s v="T5034"/>
    <s v="P1002"/>
    <d v="2025-04-11T00:00:00"/>
    <n v="7"/>
    <n v="468.48"/>
    <x v="0"/>
    <x v="1"/>
    <x v="4"/>
    <m/>
    <n v="955.81"/>
    <x v="2"/>
    <n v="3279.36"/>
  </r>
  <r>
    <s v="T5035"/>
    <s v="P1011"/>
    <d v="2025-01-12T00:00:00"/>
    <n v="7"/>
    <n v="811.4"/>
    <x v="0"/>
    <x v="3"/>
    <x v="4"/>
    <m/>
    <n v="1022.8"/>
    <x v="0"/>
    <n v="5679.8"/>
  </r>
  <r>
    <s v="T5036"/>
    <s v="P1025"/>
    <d v="2025-03-08T00:00:00"/>
    <n v="9"/>
    <n v="1787.04"/>
    <x v="0"/>
    <x v="0"/>
    <x v="7"/>
    <m/>
    <n v="401.75"/>
    <x v="0"/>
    <n v="16083.36"/>
  </r>
  <r>
    <s v="T5037"/>
    <s v="P1015"/>
    <d v="2025-03-06T00:00:00"/>
    <n v="3"/>
    <n v="318.81"/>
    <x v="1"/>
    <x v="1"/>
    <x v="3"/>
    <m/>
    <n v="974.86"/>
    <x v="2"/>
    <n v="956.43000000000006"/>
  </r>
  <r>
    <s v="T5038"/>
    <s v="P1036"/>
    <d v="2025-06-10T00:00:00"/>
    <n v="9"/>
    <n v="1041.25"/>
    <x v="3"/>
    <x v="1"/>
    <x v="8"/>
    <m/>
    <n v="536.83000000000004"/>
    <x v="0"/>
    <n v="9371.25"/>
  </r>
  <r>
    <s v="T5039"/>
    <s v="P1021"/>
    <d v="2025-03-15T00:00:00"/>
    <n v="1"/>
    <n v="489.46"/>
    <x v="1"/>
    <x v="3"/>
    <x v="7"/>
    <m/>
    <n v="524.78"/>
    <x v="2"/>
    <n v="489.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P1000"/>
    <s v="Router"/>
    <x v="0"/>
    <n v="9"/>
    <n v="19"/>
    <n v="1097.76"/>
    <s v="MegaSupply"/>
    <x v="0"/>
    <d v="2025-05-25T00:00:00"/>
    <n v="1"/>
  </r>
  <r>
    <s v="P1001"/>
    <s v="Monitor"/>
    <x v="0"/>
    <n v="45"/>
    <n v="22"/>
    <n v="564.32000000000005"/>
    <s v="GadgetWorld"/>
    <x v="0"/>
    <d v="2025-01-08T00:00:00"/>
    <n v="0"/>
  </r>
  <r>
    <s v="P1002"/>
    <s v="Desk"/>
    <x v="1"/>
    <n v="32"/>
    <n v="15"/>
    <n v="955.81"/>
    <s v="GadgetWorld"/>
    <x v="1"/>
    <d v="2025-05-19T00:00:00"/>
    <n v="0"/>
  </r>
  <r>
    <s v="P1003"/>
    <s v="Printer"/>
    <x v="2"/>
    <n v="11"/>
    <n v="21"/>
    <n v="957.62"/>
    <s v="GadgetWorld"/>
    <x v="1"/>
    <d v="2024-12-26T00:00:00"/>
    <n v="1"/>
  </r>
  <r>
    <s v="P1004"/>
    <s v="Router"/>
    <x v="1"/>
    <n v="77"/>
    <n v="21"/>
    <n v="812.95"/>
    <s v="GadgetWorld"/>
    <x v="0"/>
    <d v="2025-03-09T00:00:00"/>
    <n v="0"/>
  </r>
  <r>
    <s v="P1005"/>
    <s v="USB Hub"/>
    <x v="1"/>
    <n v="76"/>
    <n v="29"/>
    <n v="153.63"/>
    <s v="OfficePro"/>
    <x v="0"/>
    <d v="2025-01-19T00:00:00"/>
    <n v="0"/>
  </r>
  <r>
    <s v="P1006"/>
    <s v="Keyboard"/>
    <x v="1"/>
    <n v="16"/>
    <n v="20"/>
    <n v="1256.25"/>
    <s v="MegaSupply"/>
    <x v="2"/>
    <d v="2025-05-02T00:00:00"/>
    <n v="1"/>
  </r>
  <r>
    <s v="P1007"/>
    <s v="Router"/>
    <x v="1"/>
    <n v="38"/>
    <n v="16"/>
    <n v="494.75"/>
    <s v="TechSource"/>
    <x v="0"/>
    <d v="2025-05-01T00:00:00"/>
    <n v="0"/>
  </r>
  <r>
    <s v="P1008"/>
    <s v="Desk"/>
    <x v="1"/>
    <n v="37"/>
    <n v="10"/>
    <n v="296.05"/>
    <s v="TechSource"/>
    <x v="2"/>
    <d v="2024-12-13T00:00:00"/>
    <n v="0"/>
  </r>
  <r>
    <s v="P1009"/>
    <s v="Printer"/>
    <x v="1"/>
    <n v="52"/>
    <n v="10"/>
    <n v="80.349999999999994"/>
    <s v="MegaSupply"/>
    <x v="0"/>
    <d v="2025-01-29T00:00:00"/>
    <n v="0"/>
  </r>
  <r>
    <s v="P1010"/>
    <s v="Monitor"/>
    <x v="1"/>
    <n v="27"/>
    <n v="29"/>
    <n v="894.52"/>
    <s v="TechSource"/>
    <x v="2"/>
    <d v="2025-04-14T00:00:00"/>
    <n v="1"/>
  </r>
  <r>
    <s v="P1011"/>
    <s v="Desk"/>
    <x v="2"/>
    <n v="66"/>
    <n v="22"/>
    <n v="1022.8"/>
    <s v="MegaSupply"/>
    <x v="1"/>
    <d v="2025-01-26T00:00:00"/>
    <n v="0"/>
  </r>
  <r>
    <s v="P1012"/>
    <s v="Desk"/>
    <x v="0"/>
    <n v="92"/>
    <n v="18"/>
    <n v="44.55"/>
    <s v="TechSource"/>
    <x v="0"/>
    <d v="2025-01-05T00:00:00"/>
    <n v="0"/>
  </r>
  <r>
    <s v="P1013"/>
    <s v="Keyboard"/>
    <x v="1"/>
    <n v="41"/>
    <n v="12"/>
    <n v="777.9"/>
    <s v="GadgetWorld"/>
    <x v="0"/>
    <d v="2025-05-22T00:00:00"/>
    <n v="0"/>
  </r>
  <r>
    <s v="P1014"/>
    <s v="Webcam"/>
    <x v="1"/>
    <n v="48"/>
    <n v="16"/>
    <n v="355.21"/>
    <s v="TechSource"/>
    <x v="0"/>
    <d v="2024-12-20T00:00:00"/>
    <n v="0"/>
  </r>
  <r>
    <s v="P1015"/>
    <s v="Printer"/>
    <x v="1"/>
    <n v="90"/>
    <n v="15"/>
    <n v="974.86"/>
    <s v="MegaSupply"/>
    <x v="0"/>
    <d v="2025-02-03T00:00:00"/>
    <n v="0"/>
  </r>
  <r>
    <s v="P1016"/>
    <s v="Mouse"/>
    <x v="1"/>
    <n v="95"/>
    <n v="17"/>
    <n v="278.06"/>
    <s v="MegaSupply"/>
    <x v="2"/>
    <d v="2024-12-08T00:00:00"/>
    <n v="0"/>
  </r>
  <r>
    <s v="P1017"/>
    <s v="Desk"/>
    <x v="1"/>
    <n v="39"/>
    <n v="18"/>
    <n v="1042.5899999999999"/>
    <s v="MegaSupply"/>
    <x v="0"/>
    <d v="2025-04-23T00:00:00"/>
    <n v="0"/>
  </r>
  <r>
    <s v="P1018"/>
    <s v="Webcam"/>
    <x v="1"/>
    <n v="69"/>
    <n v="14"/>
    <n v="592.37"/>
    <s v="MegaSupply"/>
    <x v="1"/>
    <d v="2025-04-21T00:00:00"/>
    <n v="0"/>
  </r>
  <r>
    <s v="P1019"/>
    <s v="Mouse"/>
    <x v="0"/>
    <n v="51"/>
    <n v="10"/>
    <n v="1406.36"/>
    <s v="MegaSupply"/>
    <x v="1"/>
    <d v="2025-03-25T00:00:00"/>
    <n v="0"/>
  </r>
  <r>
    <s v="P1020"/>
    <s v="Printer"/>
    <x v="0"/>
    <n v="82"/>
    <n v="28"/>
    <n v="223.53"/>
    <s v="OfficePro"/>
    <x v="0"/>
    <d v="2025-04-22T00:00:00"/>
    <n v="0"/>
  </r>
  <r>
    <s v="P1021"/>
    <s v="Laptop"/>
    <x v="1"/>
    <n v="7"/>
    <n v="19"/>
    <n v="524.78"/>
    <s v="OfficePro"/>
    <x v="1"/>
    <d v="2025-03-02T00:00:00"/>
    <n v="1"/>
  </r>
  <r>
    <s v="P1022"/>
    <s v="USB Hub"/>
    <x v="0"/>
    <n v="5"/>
    <n v="21"/>
    <n v="187.94"/>
    <s v="TechSource"/>
    <x v="0"/>
    <d v="2025-03-08T00:00:00"/>
    <n v="1"/>
  </r>
  <r>
    <s v="P1023"/>
    <s v="Webcam"/>
    <x v="2"/>
    <n v="9"/>
    <n v="24"/>
    <n v="1388.55"/>
    <s v="MegaSupply"/>
    <x v="0"/>
    <d v="2025-02-04T00:00:00"/>
    <n v="1"/>
  </r>
  <r>
    <s v="P1024"/>
    <s v="Chair"/>
    <x v="1"/>
    <n v="94"/>
    <n v="18"/>
    <n v="1318.46"/>
    <s v="TechSource"/>
    <x v="1"/>
    <d v="2025-01-01T00:00:00"/>
    <n v="0"/>
  </r>
  <r>
    <s v="P1025"/>
    <s v="Laptop"/>
    <x v="2"/>
    <n v="18"/>
    <n v="29"/>
    <n v="401.75"/>
    <s v="MegaSupply"/>
    <x v="0"/>
    <d v="2025-02-24T00:00:00"/>
    <n v="1"/>
  </r>
  <r>
    <s v="P1026"/>
    <s v="USB Hub"/>
    <x v="2"/>
    <n v="31"/>
    <n v="26"/>
    <n v="996.78"/>
    <s v="MegaSupply"/>
    <x v="1"/>
    <d v="2025-01-20T00:00:00"/>
    <n v="0"/>
  </r>
  <r>
    <s v="P1027"/>
    <s v="Keyboard"/>
    <x v="1"/>
    <n v="13"/>
    <n v="26"/>
    <n v="1229.49"/>
    <s v="OfficePro"/>
    <x v="2"/>
    <d v="2025-05-02T00:00:00"/>
    <n v="1"/>
  </r>
  <r>
    <s v="P1028"/>
    <s v="Router"/>
    <x v="0"/>
    <n v="83"/>
    <n v="29"/>
    <n v="841.7"/>
    <s v="OfficePro"/>
    <x v="0"/>
    <d v="2025-02-01T00:00:00"/>
    <n v="0"/>
  </r>
  <r>
    <s v="P1029"/>
    <s v="Monitor"/>
    <x v="2"/>
    <n v="19"/>
    <n v="21"/>
    <n v="803.88"/>
    <s v="GadgetWorld"/>
    <x v="2"/>
    <d v="2025-04-04T00:00:00"/>
    <n v="1"/>
  </r>
  <r>
    <s v="P1030"/>
    <s v="Chair"/>
    <x v="1"/>
    <n v="94"/>
    <n v="16"/>
    <n v="377.94"/>
    <s v="OfficePro"/>
    <x v="1"/>
    <d v="2025-04-29T00:00:00"/>
    <n v="0"/>
  </r>
  <r>
    <s v="P1031"/>
    <s v="Keyboard"/>
    <x v="2"/>
    <n v="46"/>
    <n v="11"/>
    <n v="157.79"/>
    <s v="GadgetWorld"/>
    <x v="2"/>
    <d v="2025-01-27T00:00:00"/>
    <n v="0"/>
  </r>
  <r>
    <s v="P1032"/>
    <s v="Printer"/>
    <x v="2"/>
    <n v="81"/>
    <n v="12"/>
    <n v="1347.88"/>
    <s v="GadgetWorld"/>
    <x v="2"/>
    <d v="2025-01-27T00:00:00"/>
    <n v="0"/>
  </r>
  <r>
    <s v="P1033"/>
    <s v="Keyboard"/>
    <x v="2"/>
    <n v="55"/>
    <n v="26"/>
    <n v="1352.62"/>
    <s v="GadgetWorld"/>
    <x v="1"/>
    <d v="2025-02-24T00:00:00"/>
    <n v="0"/>
  </r>
  <r>
    <s v="P1034"/>
    <s v="Router"/>
    <x v="2"/>
    <n v="67"/>
    <n v="14"/>
    <n v="956.99"/>
    <s v="GadgetWorld"/>
    <x v="2"/>
    <d v="2025-01-18T00:00:00"/>
    <n v="0"/>
  </r>
  <r>
    <s v="P1035"/>
    <s v="Printer"/>
    <x v="0"/>
    <n v="56"/>
    <n v="26"/>
    <n v="521.76"/>
    <s v="GadgetWorld"/>
    <x v="2"/>
    <d v="2025-05-29T00:00:00"/>
    <n v="0"/>
  </r>
  <r>
    <s v="P1036"/>
    <s v="Chair"/>
    <x v="2"/>
    <n v="8"/>
    <n v="26"/>
    <n v="536.83000000000004"/>
    <s v="TechSource"/>
    <x v="1"/>
    <d v="2025-05-19T00:00:00"/>
    <n v="1"/>
  </r>
  <r>
    <s v="P1037"/>
    <s v="Router"/>
    <x v="2"/>
    <n v="98"/>
    <n v="26"/>
    <n v="1094.4100000000001"/>
    <s v="OfficePro"/>
    <x v="2"/>
    <d v="2025-02-08T00:00:00"/>
    <n v="0"/>
  </r>
  <r>
    <s v="P1038"/>
    <s v="Mouse"/>
    <x v="2"/>
    <n v="27"/>
    <n v="11"/>
    <n v="1347.72"/>
    <s v="GadgetWorld"/>
    <x v="1"/>
    <d v="2024-12-15T00:00:00"/>
    <n v="0"/>
  </r>
  <r>
    <s v="P1039"/>
    <s v="Monitor"/>
    <x v="0"/>
    <n v="19"/>
    <n v="11"/>
    <n v="1332.89"/>
    <s v="MegaSupply"/>
    <x v="2"/>
    <d v="2025-01-23T00:00:00"/>
    <n v="0"/>
  </r>
  <r>
    <s v="P1040"/>
    <s v="Chair"/>
    <x v="2"/>
    <n v="47"/>
    <n v="14"/>
    <n v="1174.22"/>
    <s v="OfficePro"/>
    <x v="1"/>
    <d v="2025-03-11T00:00:00"/>
    <n v="0"/>
  </r>
  <r>
    <s v="P1041"/>
    <s v="Mouse"/>
    <x v="2"/>
    <n v="33"/>
    <n v="10"/>
    <n v="970.21"/>
    <s v="OfficePro"/>
    <x v="1"/>
    <d v="2024-12-08T00:00:00"/>
    <n v="0"/>
  </r>
  <r>
    <s v="P1042"/>
    <s v="USB Hub"/>
    <x v="0"/>
    <n v="40"/>
    <n v="10"/>
    <n v="144.53"/>
    <s v="GadgetWorld"/>
    <x v="2"/>
    <d v="2025-01-22T00:00:00"/>
    <n v="0"/>
  </r>
  <r>
    <s v="P1043"/>
    <s v="Chair"/>
    <x v="0"/>
    <n v="17"/>
    <n v="28"/>
    <n v="259.20999999999998"/>
    <s v="TechSource"/>
    <x v="2"/>
    <d v="2025-01-29T00:00:00"/>
    <n v="1"/>
  </r>
  <r>
    <s v="P1044"/>
    <s v="USB Hub"/>
    <x v="0"/>
    <n v="36"/>
    <n v="11"/>
    <n v="1349.86"/>
    <s v="GadgetWorld"/>
    <x v="2"/>
    <d v="2025-03-18T00:00:00"/>
    <n v="0"/>
  </r>
  <r>
    <s v="P1045"/>
    <s v="Printer"/>
    <x v="2"/>
    <n v="75"/>
    <n v="21"/>
    <n v="917.52"/>
    <s v="TechSource"/>
    <x v="0"/>
    <d v="2024-12-05T00:00:00"/>
    <n v="0"/>
  </r>
  <r>
    <s v="P1046"/>
    <s v="Mouse"/>
    <x v="0"/>
    <n v="63"/>
    <n v="15"/>
    <n v="33.61"/>
    <s v="MegaSupply"/>
    <x v="0"/>
    <d v="2025-03-13T00:00:00"/>
    <n v="0"/>
  </r>
  <r>
    <s v="P1047"/>
    <s v="Monitor"/>
    <x v="0"/>
    <n v="90"/>
    <n v="13"/>
    <n v="170.18"/>
    <s v="OfficePro"/>
    <x v="0"/>
    <d v="2024-12-06T00:00:00"/>
    <n v="0"/>
  </r>
  <r>
    <s v="P1048"/>
    <s v="Router"/>
    <x v="2"/>
    <n v="32"/>
    <n v="20"/>
    <n v="1001.98"/>
    <s v="MegaSupply"/>
    <x v="1"/>
    <d v="2025-03-19T00:00:00"/>
    <n v="0"/>
  </r>
  <r>
    <s v="P1049"/>
    <s v="Desk"/>
    <x v="0"/>
    <n v="70"/>
    <n v="26"/>
    <n v="27.49"/>
    <s v="TechSource"/>
    <x v="2"/>
    <d v="2025-03-26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2811C-7B21-4232-A7E5-2DE10FC674A3}" name="PivotTable11" cacheId="2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0">
  <location ref="B34:C35" firstHeaderRow="1" firstDataRow="1" firstDataCol="1"/>
  <pivotFields count="12">
    <pivotField showAll="0"/>
    <pivotField showAll="0"/>
    <pivotField numFmtId="164" showAll="0"/>
    <pivotField dataField="1" showAll="0"/>
    <pivotField showAll="0"/>
    <pivotField showAll="0"/>
    <pivotField axis="axisRow" showAll="0" measureFilter="1">
      <items count="5">
        <item x="1"/>
        <item x="3"/>
        <item x="0"/>
        <item x="2"/>
        <item t="default"/>
      </items>
    </pivotField>
    <pivotField showAll="0">
      <items count="11">
        <item x="8"/>
        <item x="4"/>
        <item x="6"/>
        <item x="7"/>
        <item x="0"/>
        <item x="1"/>
        <item x="3"/>
        <item x="2"/>
        <item x="9"/>
        <item x="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">
    <i>
      <x/>
    </i>
  </rowItems>
  <colItems count="1">
    <i/>
  </colItems>
  <dataFields count="1">
    <dataField name="Sum of Quantity Sold" fld="3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99953-8467-4DE3-B7AA-4D89BD67DD0A}" name="PivotTable8" cacheId="2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30:C31" firstHeaderRow="1" firstDataRow="1" firstDataCol="1"/>
  <pivotFields count="12">
    <pivotField showAll="0"/>
    <pivotField showAll="0"/>
    <pivotField numFmtId="164" showAll="0"/>
    <pivotField dataField="1" showAll="0"/>
    <pivotField showAll="0"/>
    <pivotField showAll="0"/>
    <pivotField showAll="0"/>
    <pivotField axis="axisRow" showAll="0" measureFilter="1">
      <items count="11">
        <item x="8"/>
        <item x="4"/>
        <item x="6"/>
        <item x="7"/>
        <item x="0"/>
        <item x="1"/>
        <item x="3"/>
        <item x="2"/>
        <item x="9"/>
        <item x="5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">
    <i>
      <x v="8"/>
    </i>
  </rowItems>
  <colItems count="1">
    <i/>
  </colItems>
  <dataFields count="1">
    <dataField name="Sum of Quantity Sold" fld="3" baseField="0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488FF-1A80-4159-ABC9-7381C15CF200}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5:N29" firstHeaderRow="1" firstDataRow="1" firstDataCol="1"/>
  <pivotFields count="12">
    <pivotField showAll="0"/>
    <pivotField showAll="0"/>
    <pivotField numFmtId="164" showAll="0"/>
    <pivotField showAll="0"/>
    <pivotField showAll="0"/>
    <pivotField showAll="0"/>
    <pivotField showAll="0"/>
    <pivotField axis="axisRow" showAll="0" measureFilter="1">
      <items count="11">
        <item x="8"/>
        <item x="4"/>
        <item x="6"/>
        <item x="7"/>
        <item x="0"/>
        <item x="1"/>
        <item x="3"/>
        <item x="2"/>
        <item x="9"/>
        <item x="5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4">
    <i>
      <x v="1"/>
    </i>
    <i>
      <x v="3"/>
    </i>
    <i>
      <x v="5"/>
    </i>
    <i t="grand">
      <x/>
    </i>
  </rowItems>
  <colItems count="1">
    <i/>
  </colItems>
  <dataFields count="1">
    <dataField name="Sum of Total_sales" fld="11" baseField="0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D9F4-1EEF-4303-81EB-E8D8DFCC92D1}" name="PivotTable5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23:K27" firstHeaderRow="1" firstDataRow="2" firstDataCol="1"/>
  <pivotFields count="10">
    <pivotField showAll="0"/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164" showAll="0"/>
    <pivotField showAll="0"/>
  </pivotFields>
  <rowFields count="1">
    <field x="7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name="Sum of Quantity in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DCE0E-E24F-4AB8-92BF-1C22AF793E8B}" name="PivotTable4" cacheId="2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E21:F25" firstHeaderRow="1" firstDataRow="1" firstDataCol="1"/>
  <pivotFields count="12">
    <pivotField showAll="0"/>
    <pivotField showAll="0"/>
    <pivotField numFmtId="164"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_sal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7AFE6-F82C-4646-BA08-BB692761D7AE}" name="PivotTable3" cacheId="2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19:C22" firstHeaderRow="1" firstDataRow="1" firstDataCol="1"/>
  <pivotFields count="12"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Sum of Quantity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836FC-6FBC-4C37-BACC-8A0B0DDB08A8}" name="PivotTable2" cacheId="2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9:C12" firstHeaderRow="1" firstDataRow="1" firstDataCol="1"/>
  <pivotFields count="10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Average of Unit Price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70BAE-8A3D-405B-A42D-79FE3C634585}" name="Inventory" displayName="Inventory" ref="A1:J51" totalsRowShown="0" headerRowDxfId="30" dataDxfId="28" headerRowBorderDxfId="29" tableBorderDxfId="27">
  <autoFilter ref="A1:J51" xr:uid="{00000000-0001-0000-0000-000000000000}"/>
  <tableColumns count="10">
    <tableColumn id="1" xr3:uid="{2CD6CDE4-44EB-4199-9FA8-038B9BBB82E5}" name="Product ID" dataDxfId="26"/>
    <tableColumn id="2" xr3:uid="{A8847F8A-EAEF-426B-BDB8-82C7AC4FFFFC}" name="Product Name" dataDxfId="25"/>
    <tableColumn id="3" xr3:uid="{BE649491-434A-4F21-977B-F9854E048583}" name="Category" dataDxfId="24"/>
    <tableColumn id="4" xr3:uid="{9775E993-E2EC-47A3-8BF9-48C04482BCE0}" name="Quantity in Stock" dataDxfId="23"/>
    <tableColumn id="5" xr3:uid="{4FDF0C1E-E7A3-4DDC-91FD-C3343AE672BA}" name="Reorder Level" dataDxfId="22"/>
    <tableColumn id="6" xr3:uid="{E97F706E-067A-4EED-8D91-BE87AE57827D}" name="Unit Price" dataDxfId="21"/>
    <tableColumn id="7" xr3:uid="{8A89FE9B-C7B6-44BD-84E5-5FC8FDDBAF3E}" name="Supplier" dataDxfId="20"/>
    <tableColumn id="8" xr3:uid="{E749173C-7BD6-4218-A92D-C0CA813C7F62}" name="Location" dataDxfId="19"/>
    <tableColumn id="9" xr3:uid="{D17EA3CB-1706-4AC0-87EA-147344929C34}" name="Last Restocked" dataDxfId="18"/>
    <tableColumn id="10" xr3:uid="{1E21652B-194B-4363-959A-00EC18E0252D}" name="Reorder_Level" dataDxfId="17">
      <calculatedColumnFormula>IF(Inventory[[#This Row],[Quantity in Stock]]&lt;Inventory[[#This Row],[Reorder Level]],1,0)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2D985-D9F0-4B0E-B89B-BA446CBB3AED}" name="Transactions" displayName="Transactions" ref="A1:L41" totalsRowShown="0" headerRowDxfId="16" dataDxfId="14" headerRowBorderDxfId="15" tableBorderDxfId="13">
  <autoFilter ref="A1:L41" xr:uid="{6EAAD566-F5BF-439F-B099-9E560393AA57}"/>
  <tableColumns count="12">
    <tableColumn id="1" xr3:uid="{C58189EA-9498-4374-901E-388BF61C417C}" name="Transaction ID" dataDxfId="12"/>
    <tableColumn id="2" xr3:uid="{B75B19C5-7307-4F27-940F-2260A2428F95}" name="Product ID" dataDxfId="11"/>
    <tableColumn id="3" xr3:uid="{11B553F7-8800-4183-8BE3-3FF27B303E91}" name="Transaction Date" dataDxfId="10"/>
    <tableColumn id="4" xr3:uid="{9FCD7C8F-283B-4CA6-B0B5-8D1A53B3998E}" name="Quantity Sold" dataDxfId="9"/>
    <tableColumn id="5" xr3:uid="{71BB9FAD-60FB-46F1-9054-F91AC56E4F5F}" name="Selling Price" dataDxfId="8"/>
    <tableColumn id="6" xr3:uid="{FA776D10-E792-42E8-946A-383D6988BFB2}" name="Customer Region" dataDxfId="7"/>
    <tableColumn id="7" xr3:uid="{B2DF6C26-C275-48D8-8076-91AD9FC9CF09}" name="Salesperson" dataDxfId="6"/>
    <tableColumn id="8" xr3:uid="{D68DDAE8-3E1F-4123-BC11-DD1547253611}" name="Product_Name" dataDxfId="5">
      <calculatedColumnFormula>VLOOKUP(Transactions[[#This Row],[Product ID]],Inventory[[Product ID]:[Product Name]],2,)</calculatedColumnFormula>
    </tableColumn>
    <tableColumn id="9" xr3:uid="{32EF92F3-0D88-4C43-9D7A-A5ECEB3A202B}" name="Supplier_Name" dataDxfId="1">
      <calculatedColumnFormula>VLOOKUP(Transactions[[#This Row],[Product ID]],Inventory[[Product ID]:[Supplier]],7,0)</calculatedColumnFormula>
    </tableColumn>
    <tableColumn id="10" xr3:uid="{FF971C41-84D4-43C7-9B0A-42000F404136}" name="Unit_Price" dataDxfId="4">
      <calculatedColumnFormula>INDEX(Inventory!F:F,MATCH(Transactions[[#This Row],[Product ID]],Inventory!$A:$A,0))</calculatedColumnFormula>
    </tableColumn>
    <tableColumn id="13" xr3:uid="{8118FFFB-6A7E-4926-A3BC-48E093CA81BF}" name="Category" dataDxfId="3">
      <calculatedColumnFormula>VLOOKUP(Transactions[[#This Row],[Product ID]],Inventory[[Product ID]:[Category]],3,FALSE)</calculatedColumnFormula>
    </tableColumn>
    <tableColumn id="14" xr3:uid="{5A3C05FF-01E9-489E-B938-33328A4867FB}" name="Total_sales" dataDxfId="2">
      <calculatedColumnFormula>Transactions[[#This Row],[Selling Price]]*Transactions[[#This Row],[Quantity Sold]]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K1" sqref="K1"/>
    </sheetView>
  </sheetViews>
  <sheetFormatPr defaultColWidth="8.81640625" defaultRowHeight="14.5" x14ac:dyDescent="0.35"/>
  <cols>
    <col min="1" max="1" width="14.26953125" bestFit="1" customWidth="1"/>
    <col min="2" max="2" width="17.54296875" bestFit="1" customWidth="1"/>
    <col min="3" max="3" width="12.90625" bestFit="1" customWidth="1"/>
    <col min="4" max="4" width="19.90625" bestFit="1" customWidth="1"/>
    <col min="5" max="5" width="17.26953125" bestFit="1" customWidth="1"/>
    <col min="6" max="6" width="13.7265625" bestFit="1" customWidth="1"/>
    <col min="7" max="8" width="12.54296875" bestFit="1" customWidth="1"/>
    <col min="9" max="9" width="18" bestFit="1" customWidth="1"/>
    <col min="10" max="10" width="15.6328125" bestFit="1" customWidth="1"/>
  </cols>
  <sheetData>
    <row r="1" spans="1:1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154</v>
      </c>
    </row>
    <row r="2" spans="1:10" x14ac:dyDescent="0.35">
      <c r="A2" s="3" t="s">
        <v>9</v>
      </c>
      <c r="B2" s="3" t="s">
        <v>59</v>
      </c>
      <c r="C2" s="3" t="s">
        <v>69</v>
      </c>
      <c r="D2" s="3">
        <v>9</v>
      </c>
      <c r="E2" s="3">
        <v>19</v>
      </c>
      <c r="F2" s="3">
        <v>1097.76</v>
      </c>
      <c r="G2" s="3" t="s">
        <v>72</v>
      </c>
      <c r="H2" s="3" t="s">
        <v>76</v>
      </c>
      <c r="I2" s="4">
        <v>45802</v>
      </c>
      <c r="J2" s="3">
        <f>IF(Inventory[[#This Row],[Quantity in Stock]]&lt;Inventory[[#This Row],[Reorder Level]],1,0)</f>
        <v>1</v>
      </c>
    </row>
    <row r="3" spans="1:10" x14ac:dyDescent="0.35">
      <c r="A3" s="3" t="s">
        <v>10</v>
      </c>
      <c r="B3" s="3" t="s">
        <v>60</v>
      </c>
      <c r="C3" s="3" t="s">
        <v>69</v>
      </c>
      <c r="D3" s="3">
        <v>45</v>
      </c>
      <c r="E3" s="3">
        <v>22</v>
      </c>
      <c r="F3" s="3">
        <v>564.32000000000005</v>
      </c>
      <c r="G3" s="3" t="s">
        <v>73</v>
      </c>
      <c r="H3" s="3" t="s">
        <v>76</v>
      </c>
      <c r="I3" s="4">
        <v>45665</v>
      </c>
      <c r="J3" s="3">
        <f>IF(Inventory[[#This Row],[Quantity in Stock]]&lt;Inventory[[#This Row],[Reorder Level]],1,0)</f>
        <v>0</v>
      </c>
    </row>
    <row r="4" spans="1:10" x14ac:dyDescent="0.35">
      <c r="A4" s="3" t="s">
        <v>11</v>
      </c>
      <c r="B4" s="3" t="s">
        <v>61</v>
      </c>
      <c r="C4" s="3" t="s">
        <v>70</v>
      </c>
      <c r="D4" s="3">
        <v>32</v>
      </c>
      <c r="E4" s="3">
        <v>15</v>
      </c>
      <c r="F4" s="3">
        <v>955.81</v>
      </c>
      <c r="G4" s="3" t="s">
        <v>73</v>
      </c>
      <c r="H4" s="3" t="s">
        <v>77</v>
      </c>
      <c r="I4" s="4">
        <v>45796</v>
      </c>
      <c r="J4" s="3">
        <f>IF(Inventory[[#This Row],[Quantity in Stock]]&lt;Inventory[[#This Row],[Reorder Level]],1,0)</f>
        <v>0</v>
      </c>
    </row>
    <row r="5" spans="1:10" x14ac:dyDescent="0.35">
      <c r="A5" s="3" t="s">
        <v>12</v>
      </c>
      <c r="B5" s="3" t="s">
        <v>62</v>
      </c>
      <c r="C5" s="3" t="s">
        <v>71</v>
      </c>
      <c r="D5" s="3">
        <v>11</v>
      </c>
      <c r="E5" s="3">
        <v>21</v>
      </c>
      <c r="F5" s="3">
        <v>957.62</v>
      </c>
      <c r="G5" s="3" t="s">
        <v>73</v>
      </c>
      <c r="H5" s="3" t="s">
        <v>77</v>
      </c>
      <c r="I5" s="4">
        <v>45652</v>
      </c>
      <c r="J5" s="3">
        <f>IF(Inventory[[#This Row],[Quantity in Stock]]&lt;Inventory[[#This Row],[Reorder Level]],1,0)</f>
        <v>1</v>
      </c>
    </row>
    <row r="6" spans="1:10" x14ac:dyDescent="0.35">
      <c r="A6" s="3" t="s">
        <v>13</v>
      </c>
      <c r="B6" s="3" t="s">
        <v>59</v>
      </c>
      <c r="C6" s="3" t="s">
        <v>70</v>
      </c>
      <c r="D6" s="3">
        <v>77</v>
      </c>
      <c r="E6" s="3">
        <v>21</v>
      </c>
      <c r="F6" s="3">
        <v>812.95</v>
      </c>
      <c r="G6" s="3" t="s">
        <v>73</v>
      </c>
      <c r="H6" s="3" t="s">
        <v>76</v>
      </c>
      <c r="I6" s="4">
        <v>45725</v>
      </c>
      <c r="J6" s="3">
        <f>IF(Inventory[[#This Row],[Quantity in Stock]]&lt;Inventory[[#This Row],[Reorder Level]],1,0)</f>
        <v>0</v>
      </c>
    </row>
    <row r="7" spans="1:10" x14ac:dyDescent="0.35">
      <c r="A7" s="3" t="s">
        <v>14</v>
      </c>
      <c r="B7" s="3" t="s">
        <v>63</v>
      </c>
      <c r="C7" s="3" t="s">
        <v>70</v>
      </c>
      <c r="D7" s="3">
        <v>76</v>
      </c>
      <c r="E7" s="3">
        <v>29</v>
      </c>
      <c r="F7" s="3">
        <v>153.63</v>
      </c>
      <c r="G7" s="3" t="s">
        <v>74</v>
      </c>
      <c r="H7" s="3" t="s">
        <v>76</v>
      </c>
      <c r="I7" s="4">
        <v>45676</v>
      </c>
      <c r="J7" s="3">
        <f>IF(Inventory[[#This Row],[Quantity in Stock]]&lt;Inventory[[#This Row],[Reorder Level]],1,0)</f>
        <v>0</v>
      </c>
    </row>
    <row r="8" spans="1:10" x14ac:dyDescent="0.35">
      <c r="A8" s="3" t="s">
        <v>15</v>
      </c>
      <c r="B8" s="3" t="s">
        <v>64</v>
      </c>
      <c r="C8" s="3" t="s">
        <v>70</v>
      </c>
      <c r="D8" s="3">
        <v>16</v>
      </c>
      <c r="E8" s="3">
        <v>20</v>
      </c>
      <c r="F8" s="3">
        <v>1256.25</v>
      </c>
      <c r="G8" s="3" t="s">
        <v>72</v>
      </c>
      <c r="H8" s="3" t="s">
        <v>78</v>
      </c>
      <c r="I8" s="4">
        <v>45779</v>
      </c>
      <c r="J8" s="3">
        <f>IF(Inventory[[#This Row],[Quantity in Stock]]&lt;Inventory[[#This Row],[Reorder Level]],1,0)</f>
        <v>1</v>
      </c>
    </row>
    <row r="9" spans="1:10" x14ac:dyDescent="0.35">
      <c r="A9" s="3" t="s">
        <v>16</v>
      </c>
      <c r="B9" s="3" t="s">
        <v>59</v>
      </c>
      <c r="C9" s="3" t="s">
        <v>70</v>
      </c>
      <c r="D9" s="3">
        <v>38</v>
      </c>
      <c r="E9" s="3">
        <v>16</v>
      </c>
      <c r="F9" s="3">
        <v>494.75</v>
      </c>
      <c r="G9" s="3" t="s">
        <v>75</v>
      </c>
      <c r="H9" s="3" t="s">
        <v>76</v>
      </c>
      <c r="I9" s="4">
        <v>45778</v>
      </c>
      <c r="J9" s="3">
        <f>IF(Inventory[[#This Row],[Quantity in Stock]]&lt;Inventory[[#This Row],[Reorder Level]],1,0)</f>
        <v>0</v>
      </c>
    </row>
    <row r="10" spans="1:10" x14ac:dyDescent="0.35">
      <c r="A10" s="3" t="s">
        <v>17</v>
      </c>
      <c r="B10" s="3" t="s">
        <v>61</v>
      </c>
      <c r="C10" s="3" t="s">
        <v>70</v>
      </c>
      <c r="D10" s="3">
        <v>37</v>
      </c>
      <c r="E10" s="3">
        <v>10</v>
      </c>
      <c r="F10" s="3">
        <v>296.05</v>
      </c>
      <c r="G10" s="3" t="s">
        <v>75</v>
      </c>
      <c r="H10" s="3" t="s">
        <v>78</v>
      </c>
      <c r="I10" s="4">
        <v>45639</v>
      </c>
      <c r="J10" s="3">
        <f>IF(Inventory[[#This Row],[Quantity in Stock]]&lt;Inventory[[#This Row],[Reorder Level]],1,0)</f>
        <v>0</v>
      </c>
    </row>
    <row r="11" spans="1:10" x14ac:dyDescent="0.35">
      <c r="A11" s="3" t="s">
        <v>18</v>
      </c>
      <c r="B11" s="3" t="s">
        <v>62</v>
      </c>
      <c r="C11" s="3" t="s">
        <v>70</v>
      </c>
      <c r="D11" s="3">
        <v>52</v>
      </c>
      <c r="E11" s="3">
        <v>10</v>
      </c>
      <c r="F11" s="3">
        <v>80.349999999999994</v>
      </c>
      <c r="G11" s="3" t="s">
        <v>72</v>
      </c>
      <c r="H11" s="3" t="s">
        <v>76</v>
      </c>
      <c r="I11" s="4">
        <v>45686</v>
      </c>
      <c r="J11" s="3">
        <f>IF(Inventory[[#This Row],[Quantity in Stock]]&lt;Inventory[[#This Row],[Reorder Level]],1,0)</f>
        <v>0</v>
      </c>
    </row>
    <row r="12" spans="1:10" x14ac:dyDescent="0.35">
      <c r="A12" s="3" t="s">
        <v>19</v>
      </c>
      <c r="B12" s="3" t="s">
        <v>60</v>
      </c>
      <c r="C12" s="3" t="s">
        <v>70</v>
      </c>
      <c r="D12" s="3">
        <v>27</v>
      </c>
      <c r="E12" s="3">
        <v>29</v>
      </c>
      <c r="F12" s="3">
        <v>894.52</v>
      </c>
      <c r="G12" s="3" t="s">
        <v>75</v>
      </c>
      <c r="H12" s="3" t="s">
        <v>78</v>
      </c>
      <c r="I12" s="4">
        <v>45761</v>
      </c>
      <c r="J12" s="3">
        <f>IF(Inventory[[#This Row],[Quantity in Stock]]&lt;Inventory[[#This Row],[Reorder Level]],1,0)</f>
        <v>1</v>
      </c>
    </row>
    <row r="13" spans="1:10" x14ac:dyDescent="0.35">
      <c r="A13" s="3" t="s">
        <v>20</v>
      </c>
      <c r="B13" s="3" t="s">
        <v>61</v>
      </c>
      <c r="C13" s="3" t="s">
        <v>71</v>
      </c>
      <c r="D13" s="3">
        <v>66</v>
      </c>
      <c r="E13" s="3">
        <v>22</v>
      </c>
      <c r="F13" s="3">
        <v>1022.8</v>
      </c>
      <c r="G13" s="3" t="s">
        <v>72</v>
      </c>
      <c r="H13" s="3" t="s">
        <v>77</v>
      </c>
      <c r="I13" s="4">
        <v>45683</v>
      </c>
      <c r="J13" s="3">
        <f>IF(Inventory[[#This Row],[Quantity in Stock]]&lt;Inventory[[#This Row],[Reorder Level]],1,0)</f>
        <v>0</v>
      </c>
    </row>
    <row r="14" spans="1:10" x14ac:dyDescent="0.35">
      <c r="A14" s="3" t="s">
        <v>21</v>
      </c>
      <c r="B14" s="3" t="s">
        <v>61</v>
      </c>
      <c r="C14" s="3" t="s">
        <v>69</v>
      </c>
      <c r="D14" s="3">
        <v>92</v>
      </c>
      <c r="E14" s="3">
        <v>18</v>
      </c>
      <c r="F14" s="3">
        <v>44.55</v>
      </c>
      <c r="G14" s="3" t="s">
        <v>75</v>
      </c>
      <c r="H14" s="3" t="s">
        <v>76</v>
      </c>
      <c r="I14" s="4">
        <v>45662</v>
      </c>
      <c r="J14" s="3">
        <f>IF(Inventory[[#This Row],[Quantity in Stock]]&lt;Inventory[[#This Row],[Reorder Level]],1,0)</f>
        <v>0</v>
      </c>
    </row>
    <row r="15" spans="1:10" x14ac:dyDescent="0.35">
      <c r="A15" s="3" t="s">
        <v>22</v>
      </c>
      <c r="B15" s="3" t="s">
        <v>64</v>
      </c>
      <c r="C15" s="3" t="s">
        <v>70</v>
      </c>
      <c r="D15" s="3">
        <v>41</v>
      </c>
      <c r="E15" s="3">
        <v>12</v>
      </c>
      <c r="F15" s="3">
        <v>777.9</v>
      </c>
      <c r="G15" s="3" t="s">
        <v>73</v>
      </c>
      <c r="H15" s="3" t="s">
        <v>76</v>
      </c>
      <c r="I15" s="4">
        <v>45799</v>
      </c>
      <c r="J15" s="3">
        <f>IF(Inventory[[#This Row],[Quantity in Stock]]&lt;Inventory[[#This Row],[Reorder Level]],1,0)</f>
        <v>0</v>
      </c>
    </row>
    <row r="16" spans="1:10" x14ac:dyDescent="0.35">
      <c r="A16" s="3" t="s">
        <v>23</v>
      </c>
      <c r="B16" s="3" t="s">
        <v>65</v>
      </c>
      <c r="C16" s="3" t="s">
        <v>70</v>
      </c>
      <c r="D16" s="3">
        <v>48</v>
      </c>
      <c r="E16" s="3">
        <v>16</v>
      </c>
      <c r="F16" s="3">
        <v>355.21</v>
      </c>
      <c r="G16" s="3" t="s">
        <v>75</v>
      </c>
      <c r="H16" s="3" t="s">
        <v>76</v>
      </c>
      <c r="I16" s="4">
        <v>45646</v>
      </c>
      <c r="J16" s="3">
        <f>IF(Inventory[[#This Row],[Quantity in Stock]]&lt;Inventory[[#This Row],[Reorder Level]],1,0)</f>
        <v>0</v>
      </c>
    </row>
    <row r="17" spans="1:10" x14ac:dyDescent="0.35">
      <c r="A17" s="3" t="s">
        <v>24</v>
      </c>
      <c r="B17" s="3" t="s">
        <v>62</v>
      </c>
      <c r="C17" s="3" t="s">
        <v>70</v>
      </c>
      <c r="D17" s="3">
        <v>90</v>
      </c>
      <c r="E17" s="3">
        <v>15</v>
      </c>
      <c r="F17" s="3">
        <v>974.86</v>
      </c>
      <c r="G17" s="3" t="s">
        <v>72</v>
      </c>
      <c r="H17" s="3" t="s">
        <v>76</v>
      </c>
      <c r="I17" s="4">
        <v>45691</v>
      </c>
      <c r="J17" s="3">
        <f>IF(Inventory[[#This Row],[Quantity in Stock]]&lt;Inventory[[#This Row],[Reorder Level]],1,0)</f>
        <v>0</v>
      </c>
    </row>
    <row r="18" spans="1:10" x14ac:dyDescent="0.35">
      <c r="A18" s="3" t="s">
        <v>25</v>
      </c>
      <c r="B18" s="3" t="s">
        <v>66</v>
      </c>
      <c r="C18" s="3" t="s">
        <v>70</v>
      </c>
      <c r="D18" s="3">
        <v>95</v>
      </c>
      <c r="E18" s="3">
        <v>17</v>
      </c>
      <c r="F18" s="3">
        <v>278.06</v>
      </c>
      <c r="G18" s="3" t="s">
        <v>72</v>
      </c>
      <c r="H18" s="3" t="s">
        <v>78</v>
      </c>
      <c r="I18" s="4">
        <v>45634</v>
      </c>
      <c r="J18" s="3">
        <f>IF(Inventory[[#This Row],[Quantity in Stock]]&lt;Inventory[[#This Row],[Reorder Level]],1,0)</f>
        <v>0</v>
      </c>
    </row>
    <row r="19" spans="1:10" x14ac:dyDescent="0.35">
      <c r="A19" s="3" t="s">
        <v>26</v>
      </c>
      <c r="B19" s="3" t="s">
        <v>61</v>
      </c>
      <c r="C19" s="3" t="s">
        <v>70</v>
      </c>
      <c r="D19" s="3">
        <v>39</v>
      </c>
      <c r="E19" s="3">
        <v>18</v>
      </c>
      <c r="F19" s="3">
        <v>1042.5899999999999</v>
      </c>
      <c r="G19" s="3" t="s">
        <v>72</v>
      </c>
      <c r="H19" s="3" t="s">
        <v>76</v>
      </c>
      <c r="I19" s="4">
        <v>45770</v>
      </c>
      <c r="J19" s="3">
        <f>IF(Inventory[[#This Row],[Quantity in Stock]]&lt;Inventory[[#This Row],[Reorder Level]],1,0)</f>
        <v>0</v>
      </c>
    </row>
    <row r="20" spans="1:10" x14ac:dyDescent="0.35">
      <c r="A20" s="3" t="s">
        <v>27</v>
      </c>
      <c r="B20" s="3" t="s">
        <v>65</v>
      </c>
      <c r="C20" s="3" t="s">
        <v>70</v>
      </c>
      <c r="D20" s="3">
        <v>69</v>
      </c>
      <c r="E20" s="3">
        <v>14</v>
      </c>
      <c r="F20" s="3">
        <v>592.37</v>
      </c>
      <c r="G20" s="3" t="s">
        <v>72</v>
      </c>
      <c r="H20" s="3" t="s">
        <v>77</v>
      </c>
      <c r="I20" s="4">
        <v>45768</v>
      </c>
      <c r="J20" s="3">
        <f>IF(Inventory[[#This Row],[Quantity in Stock]]&lt;Inventory[[#This Row],[Reorder Level]],1,0)</f>
        <v>0</v>
      </c>
    </row>
    <row r="21" spans="1:10" x14ac:dyDescent="0.35">
      <c r="A21" s="3" t="s">
        <v>28</v>
      </c>
      <c r="B21" s="3" t="s">
        <v>66</v>
      </c>
      <c r="C21" s="3" t="s">
        <v>69</v>
      </c>
      <c r="D21" s="3">
        <v>51</v>
      </c>
      <c r="E21" s="3">
        <v>10</v>
      </c>
      <c r="F21" s="3">
        <v>1406.36</v>
      </c>
      <c r="G21" s="3" t="s">
        <v>72</v>
      </c>
      <c r="H21" s="3" t="s">
        <v>77</v>
      </c>
      <c r="I21" s="4">
        <v>45741</v>
      </c>
      <c r="J21" s="3">
        <f>IF(Inventory[[#This Row],[Quantity in Stock]]&lt;Inventory[[#This Row],[Reorder Level]],1,0)</f>
        <v>0</v>
      </c>
    </row>
    <row r="22" spans="1:10" x14ac:dyDescent="0.35">
      <c r="A22" s="3" t="s">
        <v>29</v>
      </c>
      <c r="B22" s="3" t="s">
        <v>62</v>
      </c>
      <c r="C22" s="3" t="s">
        <v>69</v>
      </c>
      <c r="D22" s="3">
        <v>82</v>
      </c>
      <c r="E22" s="3">
        <v>28</v>
      </c>
      <c r="F22" s="3">
        <v>223.53</v>
      </c>
      <c r="G22" s="3" t="s">
        <v>74</v>
      </c>
      <c r="H22" s="3" t="s">
        <v>76</v>
      </c>
      <c r="I22" s="4">
        <v>45769</v>
      </c>
      <c r="J22" s="3">
        <f>IF(Inventory[[#This Row],[Quantity in Stock]]&lt;Inventory[[#This Row],[Reorder Level]],1,0)</f>
        <v>0</v>
      </c>
    </row>
    <row r="23" spans="1:10" x14ac:dyDescent="0.35">
      <c r="A23" s="3" t="s">
        <v>30</v>
      </c>
      <c r="B23" s="3" t="s">
        <v>67</v>
      </c>
      <c r="C23" s="3" t="s">
        <v>70</v>
      </c>
      <c r="D23" s="3">
        <v>7</v>
      </c>
      <c r="E23" s="3">
        <v>19</v>
      </c>
      <c r="F23" s="3">
        <v>524.78</v>
      </c>
      <c r="G23" s="3" t="s">
        <v>74</v>
      </c>
      <c r="H23" s="3" t="s">
        <v>77</v>
      </c>
      <c r="I23" s="4">
        <v>45718</v>
      </c>
      <c r="J23" s="3">
        <f>IF(Inventory[[#This Row],[Quantity in Stock]]&lt;Inventory[[#This Row],[Reorder Level]],1,0)</f>
        <v>1</v>
      </c>
    </row>
    <row r="24" spans="1:10" x14ac:dyDescent="0.35">
      <c r="A24" s="3" t="s">
        <v>31</v>
      </c>
      <c r="B24" s="3" t="s">
        <v>63</v>
      </c>
      <c r="C24" s="3" t="s">
        <v>69</v>
      </c>
      <c r="D24" s="3">
        <v>5</v>
      </c>
      <c r="E24" s="3">
        <v>21</v>
      </c>
      <c r="F24" s="3">
        <v>187.94</v>
      </c>
      <c r="G24" s="3" t="s">
        <v>75</v>
      </c>
      <c r="H24" s="3" t="s">
        <v>76</v>
      </c>
      <c r="I24" s="4">
        <v>45724</v>
      </c>
      <c r="J24" s="3">
        <f>IF(Inventory[[#This Row],[Quantity in Stock]]&lt;Inventory[[#This Row],[Reorder Level]],1,0)</f>
        <v>1</v>
      </c>
    </row>
    <row r="25" spans="1:10" x14ac:dyDescent="0.35">
      <c r="A25" s="3" t="s">
        <v>32</v>
      </c>
      <c r="B25" s="3" t="s">
        <v>65</v>
      </c>
      <c r="C25" s="3" t="s">
        <v>71</v>
      </c>
      <c r="D25" s="3">
        <v>9</v>
      </c>
      <c r="E25" s="3">
        <v>24</v>
      </c>
      <c r="F25" s="3">
        <v>1388.55</v>
      </c>
      <c r="G25" s="3" t="s">
        <v>72</v>
      </c>
      <c r="H25" s="3" t="s">
        <v>76</v>
      </c>
      <c r="I25" s="4">
        <v>45692</v>
      </c>
      <c r="J25" s="3">
        <f>IF(Inventory[[#This Row],[Quantity in Stock]]&lt;Inventory[[#This Row],[Reorder Level]],1,0)</f>
        <v>1</v>
      </c>
    </row>
    <row r="26" spans="1:10" x14ac:dyDescent="0.35">
      <c r="A26" s="3" t="s">
        <v>33</v>
      </c>
      <c r="B26" s="3" t="s">
        <v>68</v>
      </c>
      <c r="C26" s="3" t="s">
        <v>70</v>
      </c>
      <c r="D26" s="3">
        <v>94</v>
      </c>
      <c r="E26" s="3">
        <v>18</v>
      </c>
      <c r="F26" s="3">
        <v>1318.46</v>
      </c>
      <c r="G26" s="3" t="s">
        <v>75</v>
      </c>
      <c r="H26" s="3" t="s">
        <v>77</v>
      </c>
      <c r="I26" s="4">
        <v>45658</v>
      </c>
      <c r="J26" s="3">
        <f>IF(Inventory[[#This Row],[Quantity in Stock]]&lt;Inventory[[#This Row],[Reorder Level]],1,0)</f>
        <v>0</v>
      </c>
    </row>
    <row r="27" spans="1:10" x14ac:dyDescent="0.35">
      <c r="A27" s="3" t="s">
        <v>34</v>
      </c>
      <c r="B27" s="3" t="s">
        <v>67</v>
      </c>
      <c r="C27" s="3" t="s">
        <v>71</v>
      </c>
      <c r="D27" s="3">
        <v>18</v>
      </c>
      <c r="E27" s="3">
        <v>29</v>
      </c>
      <c r="F27" s="3">
        <v>401.75</v>
      </c>
      <c r="G27" s="3" t="s">
        <v>72</v>
      </c>
      <c r="H27" s="3" t="s">
        <v>76</v>
      </c>
      <c r="I27" s="4">
        <v>45712</v>
      </c>
      <c r="J27" s="3">
        <f>IF(Inventory[[#This Row],[Quantity in Stock]]&lt;Inventory[[#This Row],[Reorder Level]],1,0)</f>
        <v>1</v>
      </c>
    </row>
    <row r="28" spans="1:10" x14ac:dyDescent="0.35">
      <c r="A28" s="3" t="s">
        <v>35</v>
      </c>
      <c r="B28" s="3" t="s">
        <v>63</v>
      </c>
      <c r="C28" s="3" t="s">
        <v>71</v>
      </c>
      <c r="D28" s="3">
        <v>31</v>
      </c>
      <c r="E28" s="3">
        <v>26</v>
      </c>
      <c r="F28" s="3">
        <v>996.78</v>
      </c>
      <c r="G28" s="3" t="s">
        <v>72</v>
      </c>
      <c r="H28" s="3" t="s">
        <v>77</v>
      </c>
      <c r="I28" s="4">
        <v>45677</v>
      </c>
      <c r="J28" s="3">
        <f>IF(Inventory[[#This Row],[Quantity in Stock]]&lt;Inventory[[#This Row],[Reorder Level]],1,0)</f>
        <v>0</v>
      </c>
    </row>
    <row r="29" spans="1:10" x14ac:dyDescent="0.35">
      <c r="A29" s="3" t="s">
        <v>36</v>
      </c>
      <c r="B29" s="3" t="s">
        <v>64</v>
      </c>
      <c r="C29" s="3" t="s">
        <v>70</v>
      </c>
      <c r="D29" s="3">
        <v>13</v>
      </c>
      <c r="E29" s="3">
        <v>26</v>
      </c>
      <c r="F29" s="3">
        <v>1229.49</v>
      </c>
      <c r="G29" s="3" t="s">
        <v>74</v>
      </c>
      <c r="H29" s="3" t="s">
        <v>78</v>
      </c>
      <c r="I29" s="4">
        <v>45779</v>
      </c>
      <c r="J29" s="3">
        <f>IF(Inventory[[#This Row],[Quantity in Stock]]&lt;Inventory[[#This Row],[Reorder Level]],1,0)</f>
        <v>1</v>
      </c>
    </row>
    <row r="30" spans="1:10" x14ac:dyDescent="0.35">
      <c r="A30" s="3" t="s">
        <v>37</v>
      </c>
      <c r="B30" s="3" t="s">
        <v>59</v>
      </c>
      <c r="C30" s="3" t="s">
        <v>69</v>
      </c>
      <c r="D30" s="3">
        <v>83</v>
      </c>
      <c r="E30" s="3">
        <v>29</v>
      </c>
      <c r="F30" s="3">
        <v>841.7</v>
      </c>
      <c r="G30" s="3" t="s">
        <v>74</v>
      </c>
      <c r="H30" s="3" t="s">
        <v>76</v>
      </c>
      <c r="I30" s="4">
        <v>45689</v>
      </c>
      <c r="J30" s="3">
        <f>IF(Inventory[[#This Row],[Quantity in Stock]]&lt;Inventory[[#This Row],[Reorder Level]],1,0)</f>
        <v>0</v>
      </c>
    </row>
    <row r="31" spans="1:10" x14ac:dyDescent="0.35">
      <c r="A31" s="3" t="s">
        <v>38</v>
      </c>
      <c r="B31" s="3" t="s">
        <v>60</v>
      </c>
      <c r="C31" s="3" t="s">
        <v>71</v>
      </c>
      <c r="D31" s="3">
        <v>19</v>
      </c>
      <c r="E31" s="3">
        <v>21</v>
      </c>
      <c r="F31" s="3">
        <v>803.88</v>
      </c>
      <c r="G31" s="3" t="s">
        <v>73</v>
      </c>
      <c r="H31" s="3" t="s">
        <v>78</v>
      </c>
      <c r="I31" s="4">
        <v>45751</v>
      </c>
      <c r="J31" s="3">
        <f>IF(Inventory[[#This Row],[Quantity in Stock]]&lt;Inventory[[#This Row],[Reorder Level]],1,0)</f>
        <v>1</v>
      </c>
    </row>
    <row r="32" spans="1:10" x14ac:dyDescent="0.35">
      <c r="A32" s="3" t="s">
        <v>39</v>
      </c>
      <c r="B32" s="3" t="s">
        <v>68</v>
      </c>
      <c r="C32" s="3" t="s">
        <v>70</v>
      </c>
      <c r="D32" s="3">
        <v>94</v>
      </c>
      <c r="E32" s="3">
        <v>16</v>
      </c>
      <c r="F32" s="3">
        <v>377.94</v>
      </c>
      <c r="G32" s="3" t="s">
        <v>74</v>
      </c>
      <c r="H32" s="3" t="s">
        <v>77</v>
      </c>
      <c r="I32" s="4">
        <v>45776</v>
      </c>
      <c r="J32" s="3">
        <f>IF(Inventory[[#This Row],[Quantity in Stock]]&lt;Inventory[[#This Row],[Reorder Level]],1,0)</f>
        <v>0</v>
      </c>
    </row>
    <row r="33" spans="1:10" x14ac:dyDescent="0.35">
      <c r="A33" s="3" t="s">
        <v>40</v>
      </c>
      <c r="B33" s="3" t="s">
        <v>64</v>
      </c>
      <c r="C33" s="3" t="s">
        <v>71</v>
      </c>
      <c r="D33" s="3">
        <v>46</v>
      </c>
      <c r="E33" s="3">
        <v>11</v>
      </c>
      <c r="F33" s="3">
        <v>157.79</v>
      </c>
      <c r="G33" s="3" t="s">
        <v>73</v>
      </c>
      <c r="H33" s="3" t="s">
        <v>78</v>
      </c>
      <c r="I33" s="4">
        <v>45684</v>
      </c>
      <c r="J33" s="3">
        <f>IF(Inventory[[#This Row],[Quantity in Stock]]&lt;Inventory[[#This Row],[Reorder Level]],1,0)</f>
        <v>0</v>
      </c>
    </row>
    <row r="34" spans="1:10" x14ac:dyDescent="0.35">
      <c r="A34" s="3" t="s">
        <v>41</v>
      </c>
      <c r="B34" s="3" t="s">
        <v>62</v>
      </c>
      <c r="C34" s="3" t="s">
        <v>71</v>
      </c>
      <c r="D34" s="3">
        <v>81</v>
      </c>
      <c r="E34" s="3">
        <v>12</v>
      </c>
      <c r="F34" s="3">
        <v>1347.88</v>
      </c>
      <c r="G34" s="3" t="s">
        <v>73</v>
      </c>
      <c r="H34" s="3" t="s">
        <v>78</v>
      </c>
      <c r="I34" s="4">
        <v>45684</v>
      </c>
      <c r="J34" s="3">
        <f>IF(Inventory[[#This Row],[Quantity in Stock]]&lt;Inventory[[#This Row],[Reorder Level]],1,0)</f>
        <v>0</v>
      </c>
    </row>
    <row r="35" spans="1:10" x14ac:dyDescent="0.35">
      <c r="A35" s="3" t="s">
        <v>42</v>
      </c>
      <c r="B35" s="3" t="s">
        <v>64</v>
      </c>
      <c r="C35" s="3" t="s">
        <v>71</v>
      </c>
      <c r="D35" s="3">
        <v>55</v>
      </c>
      <c r="E35" s="3">
        <v>26</v>
      </c>
      <c r="F35" s="3">
        <v>1352.62</v>
      </c>
      <c r="G35" s="3" t="s">
        <v>73</v>
      </c>
      <c r="H35" s="3" t="s">
        <v>77</v>
      </c>
      <c r="I35" s="4">
        <v>45712</v>
      </c>
      <c r="J35" s="3">
        <f>IF(Inventory[[#This Row],[Quantity in Stock]]&lt;Inventory[[#This Row],[Reorder Level]],1,0)</f>
        <v>0</v>
      </c>
    </row>
    <row r="36" spans="1:10" x14ac:dyDescent="0.35">
      <c r="A36" s="3" t="s">
        <v>43</v>
      </c>
      <c r="B36" s="3" t="s">
        <v>59</v>
      </c>
      <c r="C36" s="3" t="s">
        <v>71</v>
      </c>
      <c r="D36" s="3">
        <v>67</v>
      </c>
      <c r="E36" s="3">
        <v>14</v>
      </c>
      <c r="F36" s="3">
        <v>956.99</v>
      </c>
      <c r="G36" s="3" t="s">
        <v>73</v>
      </c>
      <c r="H36" s="3" t="s">
        <v>78</v>
      </c>
      <c r="I36" s="4">
        <v>45675</v>
      </c>
      <c r="J36" s="3">
        <f>IF(Inventory[[#This Row],[Quantity in Stock]]&lt;Inventory[[#This Row],[Reorder Level]],1,0)</f>
        <v>0</v>
      </c>
    </row>
    <row r="37" spans="1:10" x14ac:dyDescent="0.35">
      <c r="A37" s="3" t="s">
        <v>44</v>
      </c>
      <c r="B37" s="3" t="s">
        <v>62</v>
      </c>
      <c r="C37" s="3" t="s">
        <v>69</v>
      </c>
      <c r="D37" s="3">
        <v>56</v>
      </c>
      <c r="E37" s="3">
        <v>26</v>
      </c>
      <c r="F37" s="3">
        <v>521.76</v>
      </c>
      <c r="G37" s="3" t="s">
        <v>73</v>
      </c>
      <c r="H37" s="3" t="s">
        <v>78</v>
      </c>
      <c r="I37" s="4">
        <v>45806</v>
      </c>
      <c r="J37" s="3">
        <f>IF(Inventory[[#This Row],[Quantity in Stock]]&lt;Inventory[[#This Row],[Reorder Level]],1,0)</f>
        <v>0</v>
      </c>
    </row>
    <row r="38" spans="1:10" x14ac:dyDescent="0.35">
      <c r="A38" s="3" t="s">
        <v>45</v>
      </c>
      <c r="B38" s="3" t="s">
        <v>68</v>
      </c>
      <c r="C38" s="3" t="s">
        <v>71</v>
      </c>
      <c r="D38" s="3">
        <v>8</v>
      </c>
      <c r="E38" s="3">
        <v>26</v>
      </c>
      <c r="F38" s="3">
        <v>536.83000000000004</v>
      </c>
      <c r="G38" s="3" t="s">
        <v>75</v>
      </c>
      <c r="H38" s="3" t="s">
        <v>77</v>
      </c>
      <c r="I38" s="4">
        <v>45796</v>
      </c>
      <c r="J38" s="3">
        <f>IF(Inventory[[#This Row],[Quantity in Stock]]&lt;Inventory[[#This Row],[Reorder Level]],1,0)</f>
        <v>1</v>
      </c>
    </row>
    <row r="39" spans="1:10" x14ac:dyDescent="0.35">
      <c r="A39" s="3" t="s">
        <v>46</v>
      </c>
      <c r="B39" s="3" t="s">
        <v>59</v>
      </c>
      <c r="C39" s="3" t="s">
        <v>71</v>
      </c>
      <c r="D39" s="3">
        <v>98</v>
      </c>
      <c r="E39" s="3">
        <v>26</v>
      </c>
      <c r="F39" s="3">
        <v>1094.4100000000001</v>
      </c>
      <c r="G39" s="3" t="s">
        <v>74</v>
      </c>
      <c r="H39" s="3" t="s">
        <v>78</v>
      </c>
      <c r="I39" s="4">
        <v>45696</v>
      </c>
      <c r="J39" s="3">
        <f>IF(Inventory[[#This Row],[Quantity in Stock]]&lt;Inventory[[#This Row],[Reorder Level]],1,0)</f>
        <v>0</v>
      </c>
    </row>
    <row r="40" spans="1:10" x14ac:dyDescent="0.35">
      <c r="A40" s="3" t="s">
        <v>47</v>
      </c>
      <c r="B40" s="3" t="s">
        <v>66</v>
      </c>
      <c r="C40" s="3" t="s">
        <v>71</v>
      </c>
      <c r="D40" s="3">
        <v>27</v>
      </c>
      <c r="E40" s="3">
        <v>11</v>
      </c>
      <c r="F40" s="3">
        <v>1347.72</v>
      </c>
      <c r="G40" s="3" t="s">
        <v>73</v>
      </c>
      <c r="H40" s="3" t="s">
        <v>77</v>
      </c>
      <c r="I40" s="4">
        <v>45641</v>
      </c>
      <c r="J40" s="3">
        <f>IF(Inventory[[#This Row],[Quantity in Stock]]&lt;Inventory[[#This Row],[Reorder Level]],1,0)</f>
        <v>0</v>
      </c>
    </row>
    <row r="41" spans="1:10" x14ac:dyDescent="0.35">
      <c r="A41" s="3" t="s">
        <v>48</v>
      </c>
      <c r="B41" s="3" t="s">
        <v>60</v>
      </c>
      <c r="C41" s="3" t="s">
        <v>69</v>
      </c>
      <c r="D41" s="3">
        <v>19</v>
      </c>
      <c r="E41" s="3">
        <v>11</v>
      </c>
      <c r="F41" s="3">
        <v>1332.89</v>
      </c>
      <c r="G41" s="3" t="s">
        <v>72</v>
      </c>
      <c r="H41" s="3" t="s">
        <v>78</v>
      </c>
      <c r="I41" s="4">
        <v>45680</v>
      </c>
      <c r="J41" s="3">
        <f>IF(Inventory[[#This Row],[Quantity in Stock]]&lt;Inventory[[#This Row],[Reorder Level]],1,0)</f>
        <v>0</v>
      </c>
    </row>
    <row r="42" spans="1:10" x14ac:dyDescent="0.35">
      <c r="A42" s="3" t="s">
        <v>49</v>
      </c>
      <c r="B42" s="3" t="s">
        <v>68</v>
      </c>
      <c r="C42" s="3" t="s">
        <v>71</v>
      </c>
      <c r="D42" s="3">
        <v>47</v>
      </c>
      <c r="E42" s="3">
        <v>14</v>
      </c>
      <c r="F42" s="3">
        <v>1174.22</v>
      </c>
      <c r="G42" s="3" t="s">
        <v>74</v>
      </c>
      <c r="H42" s="3" t="s">
        <v>77</v>
      </c>
      <c r="I42" s="4">
        <v>45727</v>
      </c>
      <c r="J42" s="3">
        <f>IF(Inventory[[#This Row],[Quantity in Stock]]&lt;Inventory[[#This Row],[Reorder Level]],1,0)</f>
        <v>0</v>
      </c>
    </row>
    <row r="43" spans="1:10" x14ac:dyDescent="0.35">
      <c r="A43" s="3" t="s">
        <v>50</v>
      </c>
      <c r="B43" s="3" t="s">
        <v>66</v>
      </c>
      <c r="C43" s="3" t="s">
        <v>71</v>
      </c>
      <c r="D43" s="3">
        <v>33</v>
      </c>
      <c r="E43" s="3">
        <v>10</v>
      </c>
      <c r="F43" s="3">
        <v>970.21</v>
      </c>
      <c r="G43" s="3" t="s">
        <v>74</v>
      </c>
      <c r="H43" s="3" t="s">
        <v>77</v>
      </c>
      <c r="I43" s="4">
        <v>45634</v>
      </c>
      <c r="J43" s="3">
        <f>IF(Inventory[[#This Row],[Quantity in Stock]]&lt;Inventory[[#This Row],[Reorder Level]],1,0)</f>
        <v>0</v>
      </c>
    </row>
    <row r="44" spans="1:10" x14ac:dyDescent="0.35">
      <c r="A44" s="3" t="s">
        <v>51</v>
      </c>
      <c r="B44" s="3" t="s">
        <v>63</v>
      </c>
      <c r="C44" s="3" t="s">
        <v>69</v>
      </c>
      <c r="D44" s="3">
        <v>40</v>
      </c>
      <c r="E44" s="3">
        <v>10</v>
      </c>
      <c r="F44" s="3">
        <v>144.53</v>
      </c>
      <c r="G44" s="3" t="s">
        <v>73</v>
      </c>
      <c r="H44" s="3" t="s">
        <v>78</v>
      </c>
      <c r="I44" s="4">
        <v>45679</v>
      </c>
      <c r="J44" s="3">
        <f>IF(Inventory[[#This Row],[Quantity in Stock]]&lt;Inventory[[#This Row],[Reorder Level]],1,0)</f>
        <v>0</v>
      </c>
    </row>
    <row r="45" spans="1:10" x14ac:dyDescent="0.35">
      <c r="A45" s="3" t="s">
        <v>52</v>
      </c>
      <c r="B45" s="3" t="s">
        <v>68</v>
      </c>
      <c r="C45" s="3" t="s">
        <v>69</v>
      </c>
      <c r="D45" s="3">
        <v>17</v>
      </c>
      <c r="E45" s="3">
        <v>28</v>
      </c>
      <c r="F45" s="3">
        <v>259.20999999999998</v>
      </c>
      <c r="G45" s="3" t="s">
        <v>75</v>
      </c>
      <c r="H45" s="3" t="s">
        <v>78</v>
      </c>
      <c r="I45" s="4">
        <v>45686</v>
      </c>
      <c r="J45" s="3">
        <f>IF(Inventory[[#This Row],[Quantity in Stock]]&lt;Inventory[[#This Row],[Reorder Level]],1,0)</f>
        <v>1</v>
      </c>
    </row>
    <row r="46" spans="1:10" x14ac:dyDescent="0.35">
      <c r="A46" s="3" t="s">
        <v>53</v>
      </c>
      <c r="B46" s="3" t="s">
        <v>63</v>
      </c>
      <c r="C46" s="3" t="s">
        <v>69</v>
      </c>
      <c r="D46" s="3">
        <v>36</v>
      </c>
      <c r="E46" s="3">
        <v>11</v>
      </c>
      <c r="F46" s="3">
        <v>1349.86</v>
      </c>
      <c r="G46" s="3" t="s">
        <v>73</v>
      </c>
      <c r="H46" s="3" t="s">
        <v>78</v>
      </c>
      <c r="I46" s="4">
        <v>45734</v>
      </c>
      <c r="J46" s="3">
        <f>IF(Inventory[[#This Row],[Quantity in Stock]]&lt;Inventory[[#This Row],[Reorder Level]],1,0)</f>
        <v>0</v>
      </c>
    </row>
    <row r="47" spans="1:10" x14ac:dyDescent="0.35">
      <c r="A47" s="3" t="s">
        <v>54</v>
      </c>
      <c r="B47" s="3" t="s">
        <v>62</v>
      </c>
      <c r="C47" s="3" t="s">
        <v>71</v>
      </c>
      <c r="D47" s="3">
        <v>75</v>
      </c>
      <c r="E47" s="3">
        <v>21</v>
      </c>
      <c r="F47" s="3">
        <v>917.52</v>
      </c>
      <c r="G47" s="3" t="s">
        <v>75</v>
      </c>
      <c r="H47" s="3" t="s">
        <v>76</v>
      </c>
      <c r="I47" s="4">
        <v>45631</v>
      </c>
      <c r="J47" s="3">
        <f>IF(Inventory[[#This Row],[Quantity in Stock]]&lt;Inventory[[#This Row],[Reorder Level]],1,0)</f>
        <v>0</v>
      </c>
    </row>
    <row r="48" spans="1:10" x14ac:dyDescent="0.35">
      <c r="A48" s="3" t="s">
        <v>55</v>
      </c>
      <c r="B48" s="3" t="s">
        <v>66</v>
      </c>
      <c r="C48" s="3" t="s">
        <v>69</v>
      </c>
      <c r="D48" s="3">
        <v>63</v>
      </c>
      <c r="E48" s="3">
        <v>15</v>
      </c>
      <c r="F48" s="3">
        <v>33.61</v>
      </c>
      <c r="G48" s="3" t="s">
        <v>72</v>
      </c>
      <c r="H48" s="3" t="s">
        <v>76</v>
      </c>
      <c r="I48" s="4">
        <v>45729</v>
      </c>
      <c r="J48" s="3">
        <f>IF(Inventory[[#This Row],[Quantity in Stock]]&lt;Inventory[[#This Row],[Reorder Level]],1,0)</f>
        <v>0</v>
      </c>
    </row>
    <row r="49" spans="1:10" x14ac:dyDescent="0.35">
      <c r="A49" s="3" t="s">
        <v>56</v>
      </c>
      <c r="B49" s="3" t="s">
        <v>60</v>
      </c>
      <c r="C49" s="3" t="s">
        <v>69</v>
      </c>
      <c r="D49" s="3">
        <v>90</v>
      </c>
      <c r="E49" s="3">
        <v>13</v>
      </c>
      <c r="F49" s="3">
        <v>170.18</v>
      </c>
      <c r="G49" s="3" t="s">
        <v>74</v>
      </c>
      <c r="H49" s="3" t="s">
        <v>76</v>
      </c>
      <c r="I49" s="4">
        <v>45632</v>
      </c>
      <c r="J49" s="3">
        <f>IF(Inventory[[#This Row],[Quantity in Stock]]&lt;Inventory[[#This Row],[Reorder Level]],1,0)</f>
        <v>0</v>
      </c>
    </row>
    <row r="50" spans="1:10" x14ac:dyDescent="0.35">
      <c r="A50" s="3" t="s">
        <v>57</v>
      </c>
      <c r="B50" s="3" t="s">
        <v>59</v>
      </c>
      <c r="C50" s="3" t="s">
        <v>71</v>
      </c>
      <c r="D50" s="3">
        <v>32</v>
      </c>
      <c r="E50" s="3">
        <v>20</v>
      </c>
      <c r="F50" s="3">
        <v>1001.98</v>
      </c>
      <c r="G50" s="3" t="s">
        <v>72</v>
      </c>
      <c r="H50" s="3" t="s">
        <v>77</v>
      </c>
      <c r="I50" s="4">
        <v>45735</v>
      </c>
      <c r="J50" s="3">
        <f>IF(Inventory[[#This Row],[Quantity in Stock]]&lt;Inventory[[#This Row],[Reorder Level]],1,0)</f>
        <v>0</v>
      </c>
    </row>
    <row r="51" spans="1:10" x14ac:dyDescent="0.35">
      <c r="A51" s="3" t="s">
        <v>58</v>
      </c>
      <c r="B51" s="3" t="s">
        <v>61</v>
      </c>
      <c r="C51" s="3" t="s">
        <v>69</v>
      </c>
      <c r="D51" s="3">
        <v>70</v>
      </c>
      <c r="E51" s="3">
        <v>26</v>
      </c>
      <c r="F51" s="3">
        <v>27.49</v>
      </c>
      <c r="G51" s="3" t="s">
        <v>75</v>
      </c>
      <c r="H51" s="3" t="s">
        <v>78</v>
      </c>
      <c r="I51" s="4">
        <v>45742</v>
      </c>
      <c r="J51" s="3">
        <f>IF(Inventory[[#This Row],[Quantity in Stock]]&lt;Inventory[[#This Row],[Reorder Level]],1,0)</f>
        <v>0</v>
      </c>
    </row>
  </sheetData>
  <conditionalFormatting sqref="E2">
    <cfRule type="expression" priority="3">
      <formula>$D$2 &lt; $E$2</formula>
    </cfRule>
  </conditionalFormatting>
  <conditionalFormatting sqref="D1:D1048576">
    <cfRule type="expression" dxfId="0" priority="1">
      <formula>$D2&lt;$E2</formula>
    </cfRule>
    <cfRule type="expression" priority="2">
      <formula>$D2&lt;$D1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workbookViewId="0">
      <selection activeCell="J11" sqref="J11"/>
    </sheetView>
  </sheetViews>
  <sheetFormatPr defaultColWidth="8.81640625" defaultRowHeight="14.5" x14ac:dyDescent="0.35"/>
  <cols>
    <col min="1" max="1" width="15.26953125" bestFit="1" customWidth="1"/>
    <col min="2" max="2" width="12" bestFit="1" customWidth="1"/>
    <col min="3" max="3" width="17.453125" bestFit="1" customWidth="1"/>
    <col min="4" max="4" width="14.81640625" bestFit="1" customWidth="1"/>
    <col min="5" max="5" width="13.6328125" bestFit="1" customWidth="1"/>
    <col min="6" max="6" width="17.81640625" bestFit="1" customWidth="1"/>
    <col min="7" max="7" width="13.453125" bestFit="1" customWidth="1"/>
    <col min="8" max="8" width="17.81640625" customWidth="1"/>
    <col min="9" max="9" width="13" customWidth="1"/>
    <col min="10" max="10" width="11.453125" customWidth="1"/>
    <col min="11" max="11" width="19.36328125" customWidth="1"/>
  </cols>
  <sheetData>
    <row r="1" spans="1:12" x14ac:dyDescent="0.35">
      <c r="A1" s="5" t="s">
        <v>79</v>
      </c>
      <c r="B1" s="5" t="s">
        <v>0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158</v>
      </c>
      <c r="I1" s="5" t="s">
        <v>159</v>
      </c>
      <c r="J1" s="5" t="s">
        <v>160</v>
      </c>
      <c r="K1" s="5" t="s">
        <v>2</v>
      </c>
      <c r="L1" s="5" t="s">
        <v>162</v>
      </c>
    </row>
    <row r="2" spans="1:12" x14ac:dyDescent="0.35">
      <c r="A2" s="3" t="s">
        <v>85</v>
      </c>
      <c r="B2" s="3" t="s">
        <v>38</v>
      </c>
      <c r="C2" s="4">
        <v>45686</v>
      </c>
      <c r="D2" s="3">
        <v>2</v>
      </c>
      <c r="E2" s="3">
        <v>1082.6300000000001</v>
      </c>
      <c r="F2" s="3" t="s">
        <v>125</v>
      </c>
      <c r="G2" s="3" t="s">
        <v>129</v>
      </c>
      <c r="H2" s="3" t="str">
        <f>VLOOKUP(Transactions[[#This Row],[Product ID]],Inventory[[Product ID]:[Product Name]],2,)</f>
        <v>Monitor</v>
      </c>
      <c r="I2" s="3" t="str">
        <f>VLOOKUP(Transactions[[#This Row],[Product ID]],Inventory[[Product ID]:[Supplier]],7,0)</f>
        <v>GadgetWorld</v>
      </c>
      <c r="J2" s="3">
        <f>INDEX(Inventory!F:F,MATCH(Transactions[[#This Row],[Product ID]],Inventory!$A:$A,0))</f>
        <v>803.88</v>
      </c>
      <c r="K2" s="3" t="str">
        <f>VLOOKUP(Transactions[[#This Row],[Product ID]],Inventory[[Product ID]:[Category]],3,FALSE)</f>
        <v>Electronics</v>
      </c>
      <c r="L2" s="9">
        <f>Transactions[[#This Row],[Selling Price]]*Transactions[[#This Row],[Quantity Sold]]</f>
        <v>2165.2600000000002</v>
      </c>
    </row>
    <row r="3" spans="1:12" x14ac:dyDescent="0.35">
      <c r="A3" s="3" t="s">
        <v>86</v>
      </c>
      <c r="B3" s="3" t="s">
        <v>55</v>
      </c>
      <c r="C3" s="4">
        <v>45726</v>
      </c>
      <c r="D3" s="3">
        <v>3</v>
      </c>
      <c r="E3" s="3">
        <v>1008.23</v>
      </c>
      <c r="F3" s="3" t="s">
        <v>125</v>
      </c>
      <c r="G3" s="3" t="s">
        <v>130</v>
      </c>
      <c r="H3" s="3" t="str">
        <f>VLOOKUP(Transactions[[#This Row],[Product ID]],Inventory[[Product ID]:[Product Name]],2,)</f>
        <v>Mouse</v>
      </c>
      <c r="I3" s="3" t="str">
        <f>VLOOKUP(Transactions[[#This Row],[Product ID]],Inventory[[Product ID]:[Supplier]],7,0)</f>
        <v>MegaSupply</v>
      </c>
      <c r="J3" s="3">
        <f>INDEX(Inventory!F:F,MATCH(Transactions[[#This Row],[Product ID]],Inventory!$A:$A,0))</f>
        <v>33.61</v>
      </c>
      <c r="K3" s="3" t="str">
        <f>VLOOKUP(Transactions[[#This Row],[Product ID]],Inventory[[Product ID]:[Category]],3,FALSE)</f>
        <v>Furniture</v>
      </c>
      <c r="L3" s="9">
        <f>Transactions[[#This Row],[Selling Price]]*Transactions[[#This Row],[Quantity Sold]]</f>
        <v>3024.69</v>
      </c>
    </row>
    <row r="4" spans="1:12" x14ac:dyDescent="0.35">
      <c r="A4" s="3" t="s">
        <v>87</v>
      </c>
      <c r="B4" s="3" t="s">
        <v>43</v>
      </c>
      <c r="C4" s="4">
        <v>45704</v>
      </c>
      <c r="D4" s="3">
        <v>2</v>
      </c>
      <c r="E4" s="3">
        <v>797.55</v>
      </c>
      <c r="F4" s="3" t="s">
        <v>126</v>
      </c>
      <c r="G4" s="3" t="s">
        <v>129</v>
      </c>
      <c r="H4" s="3" t="str">
        <f>VLOOKUP(Transactions[[#This Row],[Product ID]],Inventory[[Product ID]:[Product Name]],2,)</f>
        <v>Router</v>
      </c>
      <c r="I4" s="3" t="str">
        <f>VLOOKUP(Transactions[[#This Row],[Product ID]],Inventory[[Product ID]:[Supplier]],7,0)</f>
        <v>GadgetWorld</v>
      </c>
      <c r="J4" s="3">
        <f>INDEX(Inventory!F:F,MATCH(Transactions[[#This Row],[Product ID]],Inventory!$A:$A,0))</f>
        <v>956.99</v>
      </c>
      <c r="K4" s="3" t="str">
        <f>VLOOKUP(Transactions[[#This Row],[Product ID]],Inventory[[Product ID]:[Category]],3,FALSE)</f>
        <v>Electronics</v>
      </c>
      <c r="L4" s="9">
        <f>Transactions[[#This Row],[Selling Price]]*Transactions[[#This Row],[Quantity Sold]]</f>
        <v>1595.1</v>
      </c>
    </row>
    <row r="5" spans="1:12" x14ac:dyDescent="0.35">
      <c r="A5" s="3" t="s">
        <v>88</v>
      </c>
      <c r="B5" s="3" t="s">
        <v>48</v>
      </c>
      <c r="C5" s="4">
        <v>45751</v>
      </c>
      <c r="D5" s="3">
        <v>3</v>
      </c>
      <c r="E5" s="3">
        <v>616.34</v>
      </c>
      <c r="F5" s="3" t="s">
        <v>126</v>
      </c>
      <c r="G5" s="3" t="s">
        <v>130</v>
      </c>
      <c r="H5" s="3" t="str">
        <f>VLOOKUP(Transactions[[#This Row],[Product ID]],Inventory[[Product ID]:[Product Name]],2,)</f>
        <v>Monitor</v>
      </c>
      <c r="I5" s="3" t="str">
        <f>VLOOKUP(Transactions[[#This Row],[Product ID]],Inventory[[Product ID]:[Supplier]],7,0)</f>
        <v>MegaSupply</v>
      </c>
      <c r="J5" s="3">
        <f>INDEX(Inventory!F:F,MATCH(Transactions[[#This Row],[Product ID]],Inventory!$A:$A,0))</f>
        <v>1332.89</v>
      </c>
      <c r="K5" s="3" t="str">
        <f>VLOOKUP(Transactions[[#This Row],[Product ID]],Inventory[[Product ID]:[Category]],3,FALSE)</f>
        <v>Furniture</v>
      </c>
      <c r="L5" s="9">
        <f>Transactions[[#This Row],[Selling Price]]*Transactions[[#This Row],[Quantity Sold]]</f>
        <v>1849.02</v>
      </c>
    </row>
    <row r="6" spans="1:12" x14ac:dyDescent="0.35">
      <c r="A6" s="3" t="s">
        <v>89</v>
      </c>
      <c r="B6" s="3" t="s">
        <v>24</v>
      </c>
      <c r="C6" s="4">
        <v>45801</v>
      </c>
      <c r="D6" s="3">
        <v>7</v>
      </c>
      <c r="E6" s="3">
        <v>226.97</v>
      </c>
      <c r="F6" s="3" t="s">
        <v>127</v>
      </c>
      <c r="G6" s="3" t="s">
        <v>131</v>
      </c>
      <c r="H6" s="3" t="str">
        <f>VLOOKUP(Transactions[[#This Row],[Product ID]],Inventory[[Product ID]:[Product Name]],2,)</f>
        <v>Printer</v>
      </c>
      <c r="I6" s="3" t="str">
        <f>VLOOKUP(Transactions[[#This Row],[Product ID]],Inventory[[Product ID]:[Supplier]],7,0)</f>
        <v>MegaSupply</v>
      </c>
      <c r="J6" s="3">
        <f>INDEX(Inventory!F:F,MATCH(Transactions[[#This Row],[Product ID]],Inventory!$A:$A,0))</f>
        <v>974.86</v>
      </c>
      <c r="K6" s="3" t="str">
        <f>VLOOKUP(Transactions[[#This Row],[Product ID]],Inventory[[Product ID]:[Category]],3,FALSE)</f>
        <v>Accessories</v>
      </c>
      <c r="L6" s="9">
        <f>Transactions[[#This Row],[Selling Price]]*Transactions[[#This Row],[Quantity Sold]]</f>
        <v>1588.79</v>
      </c>
    </row>
    <row r="7" spans="1:12" x14ac:dyDescent="0.35">
      <c r="A7" s="3" t="s">
        <v>90</v>
      </c>
      <c r="B7" s="3" t="s">
        <v>21</v>
      </c>
      <c r="C7" s="4">
        <v>45742</v>
      </c>
      <c r="D7" s="3">
        <v>1</v>
      </c>
      <c r="E7" s="3">
        <v>135.37</v>
      </c>
      <c r="F7" s="3" t="s">
        <v>125</v>
      </c>
      <c r="G7" s="3" t="s">
        <v>132</v>
      </c>
      <c r="H7" s="3" t="str">
        <f>VLOOKUP(Transactions[[#This Row],[Product ID]],Inventory[[Product ID]:[Product Name]],2,)</f>
        <v>Desk</v>
      </c>
      <c r="I7" s="3" t="str">
        <f>VLOOKUP(Transactions[[#This Row],[Product ID]],Inventory[[Product ID]:[Supplier]],7,0)</f>
        <v>TechSource</v>
      </c>
      <c r="J7" s="3">
        <f>INDEX(Inventory!F:F,MATCH(Transactions[[#This Row],[Product ID]],Inventory!$A:$A,0))</f>
        <v>44.55</v>
      </c>
      <c r="K7" s="3" t="str">
        <f>VLOOKUP(Transactions[[#This Row],[Product ID]],Inventory[[Product ID]:[Category]],3,FALSE)</f>
        <v>Furniture</v>
      </c>
      <c r="L7" s="9">
        <f>Transactions[[#This Row],[Selling Price]]*Transactions[[#This Row],[Quantity Sold]]</f>
        <v>135.37</v>
      </c>
    </row>
    <row r="8" spans="1:12" x14ac:dyDescent="0.35">
      <c r="A8" s="3" t="s">
        <v>91</v>
      </c>
      <c r="B8" s="3" t="s">
        <v>58</v>
      </c>
      <c r="C8" s="4">
        <v>45696</v>
      </c>
      <c r="D8" s="3">
        <v>8</v>
      </c>
      <c r="E8" s="3">
        <v>1918.33</v>
      </c>
      <c r="F8" s="3" t="s">
        <v>126</v>
      </c>
      <c r="G8" s="3" t="s">
        <v>130</v>
      </c>
      <c r="H8" s="3" t="str">
        <f>VLOOKUP(Transactions[[#This Row],[Product ID]],Inventory[[Product ID]:[Product Name]],2,)</f>
        <v>Desk</v>
      </c>
      <c r="I8" s="3" t="str">
        <f>VLOOKUP(Transactions[[#This Row],[Product ID]],Inventory[[Product ID]:[Supplier]],7,0)</f>
        <v>TechSource</v>
      </c>
      <c r="J8" s="3">
        <f>INDEX(Inventory!F:F,MATCH(Transactions[[#This Row],[Product ID]],Inventory!$A:$A,0))</f>
        <v>27.49</v>
      </c>
      <c r="K8" s="3" t="str">
        <f>VLOOKUP(Transactions[[#This Row],[Product ID]],Inventory[[Product ID]:[Category]],3,FALSE)</f>
        <v>Furniture</v>
      </c>
      <c r="L8" s="9">
        <f>Transactions[[#This Row],[Selling Price]]*Transactions[[#This Row],[Quantity Sold]]</f>
        <v>15346.64</v>
      </c>
    </row>
    <row r="9" spans="1:12" x14ac:dyDescent="0.35">
      <c r="A9" s="3" t="s">
        <v>92</v>
      </c>
      <c r="B9" s="3" t="s">
        <v>50</v>
      </c>
      <c r="C9" s="4">
        <v>45757</v>
      </c>
      <c r="D9" s="3">
        <v>2</v>
      </c>
      <c r="E9" s="3">
        <v>1698.87</v>
      </c>
      <c r="F9" s="3" t="s">
        <v>128</v>
      </c>
      <c r="G9" s="3" t="s">
        <v>129</v>
      </c>
      <c r="H9" s="3" t="str">
        <f>VLOOKUP(Transactions[[#This Row],[Product ID]],Inventory[[Product ID]:[Product Name]],2,)</f>
        <v>Mouse</v>
      </c>
      <c r="I9" s="3" t="str">
        <f>VLOOKUP(Transactions[[#This Row],[Product ID]],Inventory[[Product ID]:[Supplier]],7,0)</f>
        <v>OfficePro</v>
      </c>
      <c r="J9" s="3">
        <f>INDEX(Inventory!F:F,MATCH(Transactions[[#This Row],[Product ID]],Inventory!$A:$A,0))</f>
        <v>970.21</v>
      </c>
      <c r="K9" s="3" t="str">
        <f>VLOOKUP(Transactions[[#This Row],[Product ID]],Inventory[[Product ID]:[Category]],3,FALSE)</f>
        <v>Electronics</v>
      </c>
      <c r="L9" s="9">
        <f>Transactions[[#This Row],[Selling Price]]*Transactions[[#This Row],[Quantity Sold]]</f>
        <v>3397.74</v>
      </c>
    </row>
    <row r="10" spans="1:12" x14ac:dyDescent="0.35">
      <c r="A10" s="3" t="s">
        <v>93</v>
      </c>
      <c r="B10" s="3" t="s">
        <v>38</v>
      </c>
      <c r="C10" s="4">
        <v>45690</v>
      </c>
      <c r="D10" s="3">
        <v>3</v>
      </c>
      <c r="E10" s="3">
        <v>729.16</v>
      </c>
      <c r="F10" s="3" t="s">
        <v>128</v>
      </c>
      <c r="G10" s="3" t="s">
        <v>131</v>
      </c>
      <c r="H10" s="3" t="str">
        <f>VLOOKUP(Transactions[[#This Row],[Product ID]],Inventory[[Product ID]:[Product Name]],2,)</f>
        <v>Monitor</v>
      </c>
      <c r="I10" s="3" t="str">
        <f>VLOOKUP(Transactions[[#This Row],[Product ID]],Inventory[[Product ID]:[Supplier]],7,0)</f>
        <v>GadgetWorld</v>
      </c>
      <c r="J10" s="3">
        <f>INDEX(Inventory!F:F,MATCH(Transactions[[#This Row],[Product ID]],Inventory!$A:$A,0))</f>
        <v>803.88</v>
      </c>
      <c r="K10" s="3" t="str">
        <f>VLOOKUP(Transactions[[#This Row],[Product ID]],Inventory[[Product ID]:[Category]],3,FALSE)</f>
        <v>Electronics</v>
      </c>
      <c r="L10" s="9">
        <f>Transactions[[#This Row],[Selling Price]]*Transactions[[#This Row],[Quantity Sold]]</f>
        <v>2187.48</v>
      </c>
    </row>
    <row r="11" spans="1:12" x14ac:dyDescent="0.35">
      <c r="A11" s="3" t="s">
        <v>94</v>
      </c>
      <c r="B11" s="3" t="s">
        <v>27</v>
      </c>
      <c r="C11" s="4">
        <v>45758</v>
      </c>
      <c r="D11" s="3">
        <v>9</v>
      </c>
      <c r="E11" s="3">
        <v>1914.9</v>
      </c>
      <c r="F11" s="3" t="s">
        <v>126</v>
      </c>
      <c r="G11" s="3" t="s">
        <v>130</v>
      </c>
      <c r="H11" s="3" t="str">
        <f>VLOOKUP(Transactions[[#This Row],[Product ID]],Inventory[[Product ID]:[Product Name]],2,)</f>
        <v>Webcam</v>
      </c>
      <c r="I11" s="3" t="str">
        <f>VLOOKUP(Transactions[[#This Row],[Product ID]],Inventory[[Product ID]:[Supplier]],7,0)</f>
        <v>MegaSupply</v>
      </c>
      <c r="J11" s="3">
        <f>INDEX(Inventory!F:F,MATCH(Transactions[[#This Row],[Product ID]],Inventory!$A:$A,0))</f>
        <v>592.37</v>
      </c>
      <c r="K11" s="3" t="str">
        <f>VLOOKUP(Transactions[[#This Row],[Product ID]],Inventory[[Product ID]:[Category]],3,FALSE)</f>
        <v>Accessories</v>
      </c>
      <c r="L11" s="9">
        <f>Transactions[[#This Row],[Selling Price]]*Transactions[[#This Row],[Quantity Sold]]</f>
        <v>17234.100000000002</v>
      </c>
    </row>
    <row r="12" spans="1:12" x14ac:dyDescent="0.35">
      <c r="A12" s="3" t="s">
        <v>95</v>
      </c>
      <c r="B12" s="3" t="s">
        <v>25</v>
      </c>
      <c r="C12" s="4">
        <v>45680</v>
      </c>
      <c r="D12" s="3">
        <v>7</v>
      </c>
      <c r="E12" s="3">
        <v>1363.24</v>
      </c>
      <c r="F12" s="3" t="s">
        <v>126</v>
      </c>
      <c r="G12" s="3" t="s">
        <v>130</v>
      </c>
      <c r="H12" s="3" t="str">
        <f>VLOOKUP(Transactions[[#This Row],[Product ID]],Inventory[[Product ID]:[Product Name]],2,)</f>
        <v>Mouse</v>
      </c>
      <c r="I12" s="3" t="str">
        <f>VLOOKUP(Transactions[[#This Row],[Product ID]],Inventory[[Product ID]:[Supplier]],7,0)</f>
        <v>MegaSupply</v>
      </c>
      <c r="J12" s="3">
        <f>INDEX(Inventory!F:F,MATCH(Transactions[[#This Row],[Product ID]],Inventory!$A:$A,0))</f>
        <v>278.06</v>
      </c>
      <c r="K12" s="3" t="str">
        <f>VLOOKUP(Transactions[[#This Row],[Product ID]],Inventory[[Product ID]:[Category]],3,FALSE)</f>
        <v>Accessories</v>
      </c>
      <c r="L12" s="9">
        <f>Transactions[[#This Row],[Selling Price]]*Transactions[[#This Row],[Quantity Sold]]</f>
        <v>9542.68</v>
      </c>
    </row>
    <row r="13" spans="1:12" x14ac:dyDescent="0.35">
      <c r="A13" s="3" t="s">
        <v>96</v>
      </c>
      <c r="B13" s="3" t="s">
        <v>27</v>
      </c>
      <c r="C13" s="4">
        <v>45667</v>
      </c>
      <c r="D13" s="3">
        <v>4</v>
      </c>
      <c r="E13" s="3">
        <v>980.57</v>
      </c>
      <c r="F13" s="3" t="s">
        <v>125</v>
      </c>
      <c r="G13" s="3" t="s">
        <v>131</v>
      </c>
      <c r="H13" s="3" t="str">
        <f>VLOOKUP(Transactions[[#This Row],[Product ID]],Inventory[[Product ID]:[Product Name]],2,)</f>
        <v>Webcam</v>
      </c>
      <c r="I13" s="3" t="str">
        <f>VLOOKUP(Transactions[[#This Row],[Product ID]],Inventory[[Product ID]:[Supplier]],7,0)</f>
        <v>MegaSupply</v>
      </c>
      <c r="J13" s="3">
        <f>INDEX(Inventory!F:F,MATCH(Transactions[[#This Row],[Product ID]],Inventory!$A:$A,0))</f>
        <v>592.37</v>
      </c>
      <c r="K13" s="3" t="str">
        <f>VLOOKUP(Transactions[[#This Row],[Product ID]],Inventory[[Product ID]:[Category]],3,FALSE)</f>
        <v>Accessories</v>
      </c>
      <c r="L13" s="9">
        <f>Transactions[[#This Row],[Selling Price]]*Transactions[[#This Row],[Quantity Sold]]</f>
        <v>3922.28</v>
      </c>
    </row>
    <row r="14" spans="1:12" x14ac:dyDescent="0.35">
      <c r="A14" s="3" t="s">
        <v>97</v>
      </c>
      <c r="B14" s="3" t="s">
        <v>36</v>
      </c>
      <c r="C14" s="4">
        <v>45726</v>
      </c>
      <c r="D14" s="3">
        <v>5</v>
      </c>
      <c r="E14" s="3">
        <v>1001.26</v>
      </c>
      <c r="F14" s="3" t="s">
        <v>125</v>
      </c>
      <c r="G14" s="3" t="s">
        <v>130</v>
      </c>
      <c r="H14" s="3" t="str">
        <f>VLOOKUP(Transactions[[#This Row],[Product ID]],Inventory[[Product ID]:[Product Name]],2,)</f>
        <v>Keyboard</v>
      </c>
      <c r="I14" s="3" t="str">
        <f>VLOOKUP(Transactions[[#This Row],[Product ID]],Inventory[[Product ID]:[Supplier]],7,0)</f>
        <v>OfficePro</v>
      </c>
      <c r="J14" s="3">
        <f>INDEX(Inventory!F:F,MATCH(Transactions[[#This Row],[Product ID]],Inventory!$A:$A,0))</f>
        <v>1229.49</v>
      </c>
      <c r="K14" s="3" t="str">
        <f>VLOOKUP(Transactions[[#This Row],[Product ID]],Inventory[[Product ID]:[Category]],3,FALSE)</f>
        <v>Accessories</v>
      </c>
      <c r="L14" s="9">
        <f>Transactions[[#This Row],[Selling Price]]*Transactions[[#This Row],[Quantity Sold]]</f>
        <v>5006.3</v>
      </c>
    </row>
    <row r="15" spans="1:12" x14ac:dyDescent="0.35">
      <c r="A15" s="3" t="s">
        <v>98</v>
      </c>
      <c r="B15" s="3" t="s">
        <v>34</v>
      </c>
      <c r="C15" s="4">
        <v>45757</v>
      </c>
      <c r="D15" s="3">
        <v>2</v>
      </c>
      <c r="E15" s="3">
        <v>194.07</v>
      </c>
      <c r="F15" s="3" t="s">
        <v>127</v>
      </c>
      <c r="G15" s="3" t="s">
        <v>132</v>
      </c>
      <c r="H15" s="3" t="str">
        <f>VLOOKUP(Transactions[[#This Row],[Product ID]],Inventory[[Product ID]:[Product Name]],2,)</f>
        <v>Laptop</v>
      </c>
      <c r="I15" s="3" t="str">
        <f>VLOOKUP(Transactions[[#This Row],[Product ID]],Inventory[[Product ID]:[Supplier]],7,0)</f>
        <v>MegaSupply</v>
      </c>
      <c r="J15" s="3">
        <f>INDEX(Inventory!F:F,MATCH(Transactions[[#This Row],[Product ID]],Inventory!$A:$A,0))</f>
        <v>401.75</v>
      </c>
      <c r="K15" s="3" t="str">
        <f>VLOOKUP(Transactions[[#This Row],[Product ID]],Inventory[[Product ID]:[Category]],3,FALSE)</f>
        <v>Electronics</v>
      </c>
      <c r="L15" s="9">
        <f>Transactions[[#This Row],[Selling Price]]*Transactions[[#This Row],[Quantity Sold]]</f>
        <v>388.14</v>
      </c>
    </row>
    <row r="16" spans="1:12" x14ac:dyDescent="0.35">
      <c r="A16" s="3" t="s">
        <v>99</v>
      </c>
      <c r="B16" s="3" t="s">
        <v>45</v>
      </c>
      <c r="C16" s="4">
        <v>45691</v>
      </c>
      <c r="D16" s="3">
        <v>8</v>
      </c>
      <c r="E16" s="3">
        <v>210.66</v>
      </c>
      <c r="F16" s="3" t="s">
        <v>125</v>
      </c>
      <c r="G16" s="3" t="s">
        <v>130</v>
      </c>
      <c r="H16" s="3" t="str">
        <f>VLOOKUP(Transactions[[#This Row],[Product ID]],Inventory[[Product ID]:[Product Name]],2,)</f>
        <v>Chair</v>
      </c>
      <c r="I16" s="3" t="str">
        <f>VLOOKUP(Transactions[[#This Row],[Product ID]],Inventory[[Product ID]:[Supplier]],7,0)</f>
        <v>TechSource</v>
      </c>
      <c r="J16" s="3">
        <f>INDEX(Inventory!F:F,MATCH(Transactions[[#This Row],[Product ID]],Inventory!$A:$A,0))</f>
        <v>536.83000000000004</v>
      </c>
      <c r="K16" s="3" t="str">
        <f>VLOOKUP(Transactions[[#This Row],[Product ID]],Inventory[[Product ID]:[Category]],3,FALSE)</f>
        <v>Electronics</v>
      </c>
      <c r="L16" s="9">
        <f>Transactions[[#This Row],[Selling Price]]*Transactions[[#This Row],[Quantity Sold]]</f>
        <v>1685.28</v>
      </c>
    </row>
    <row r="17" spans="1:12" x14ac:dyDescent="0.35">
      <c r="A17" s="3" t="s">
        <v>100</v>
      </c>
      <c r="B17" s="3" t="s">
        <v>34</v>
      </c>
      <c r="C17" s="4">
        <v>45795</v>
      </c>
      <c r="D17" s="3">
        <v>4</v>
      </c>
      <c r="E17" s="3">
        <v>1216.81</v>
      </c>
      <c r="F17" s="3" t="s">
        <v>128</v>
      </c>
      <c r="G17" s="3" t="s">
        <v>132</v>
      </c>
      <c r="H17" s="3" t="str">
        <f>VLOOKUP(Transactions[[#This Row],[Product ID]],Inventory[[Product ID]:[Product Name]],2,)</f>
        <v>Laptop</v>
      </c>
      <c r="I17" s="3" t="str">
        <f>VLOOKUP(Transactions[[#This Row],[Product ID]],Inventory[[Product ID]:[Supplier]],7,0)</f>
        <v>MegaSupply</v>
      </c>
      <c r="J17" s="3">
        <f>INDEX(Inventory!F:F,MATCH(Transactions[[#This Row],[Product ID]],Inventory!$A:$A,0))</f>
        <v>401.75</v>
      </c>
      <c r="K17" s="3" t="str">
        <f>VLOOKUP(Transactions[[#This Row],[Product ID]],Inventory[[Product ID]:[Category]],3,FALSE)</f>
        <v>Electronics</v>
      </c>
      <c r="L17" s="9">
        <f>Transactions[[#This Row],[Selling Price]]*Transactions[[#This Row],[Quantity Sold]]</f>
        <v>4867.24</v>
      </c>
    </row>
    <row r="18" spans="1:12" x14ac:dyDescent="0.35">
      <c r="A18" s="3" t="s">
        <v>101</v>
      </c>
      <c r="B18" s="3" t="s">
        <v>31</v>
      </c>
      <c r="C18" s="4">
        <v>45804</v>
      </c>
      <c r="D18" s="3">
        <v>9</v>
      </c>
      <c r="E18" s="3">
        <v>1120.8</v>
      </c>
      <c r="F18" s="3" t="s">
        <v>128</v>
      </c>
      <c r="G18" s="3" t="s">
        <v>132</v>
      </c>
      <c r="H18" s="3" t="str">
        <f>VLOOKUP(Transactions[[#This Row],[Product ID]],Inventory[[Product ID]:[Product Name]],2,)</f>
        <v>USB Hub</v>
      </c>
      <c r="I18" s="3" t="str">
        <f>VLOOKUP(Transactions[[#This Row],[Product ID]],Inventory[[Product ID]:[Supplier]],7,0)</f>
        <v>TechSource</v>
      </c>
      <c r="J18" s="3">
        <f>INDEX(Inventory!F:F,MATCH(Transactions[[#This Row],[Product ID]],Inventory!$A:$A,0))</f>
        <v>187.94</v>
      </c>
      <c r="K18" s="3" t="str">
        <f>VLOOKUP(Transactions[[#This Row],[Product ID]],Inventory[[Product ID]:[Category]],3,FALSE)</f>
        <v>Furniture</v>
      </c>
      <c r="L18" s="9">
        <f>Transactions[[#This Row],[Selling Price]]*Transactions[[#This Row],[Quantity Sold]]</f>
        <v>10087.199999999999</v>
      </c>
    </row>
    <row r="19" spans="1:12" x14ac:dyDescent="0.35">
      <c r="A19" s="3" t="s">
        <v>102</v>
      </c>
      <c r="B19" s="3" t="s">
        <v>17</v>
      </c>
      <c r="C19" s="4">
        <v>45753</v>
      </c>
      <c r="D19" s="3">
        <v>5</v>
      </c>
      <c r="E19" s="3">
        <v>449.07</v>
      </c>
      <c r="F19" s="3" t="s">
        <v>126</v>
      </c>
      <c r="G19" s="3" t="s">
        <v>131</v>
      </c>
      <c r="H19" s="3" t="str">
        <f>VLOOKUP(Transactions[[#This Row],[Product ID]],Inventory[[Product ID]:[Product Name]],2,)</f>
        <v>Desk</v>
      </c>
      <c r="I19" s="3" t="str">
        <f>VLOOKUP(Transactions[[#This Row],[Product ID]],Inventory[[Product ID]:[Supplier]],7,0)</f>
        <v>TechSource</v>
      </c>
      <c r="J19" s="3">
        <f>INDEX(Inventory!F:F,MATCH(Transactions[[#This Row],[Product ID]],Inventory!$A:$A,0))</f>
        <v>296.05</v>
      </c>
      <c r="K19" s="3" t="str">
        <f>VLOOKUP(Transactions[[#This Row],[Product ID]],Inventory[[Product ID]:[Category]],3,FALSE)</f>
        <v>Accessories</v>
      </c>
      <c r="L19" s="9">
        <f>Transactions[[#This Row],[Selling Price]]*Transactions[[#This Row],[Quantity Sold]]</f>
        <v>2245.35</v>
      </c>
    </row>
    <row r="20" spans="1:12" x14ac:dyDescent="0.35">
      <c r="A20" s="3" t="s">
        <v>103</v>
      </c>
      <c r="B20" s="3" t="s">
        <v>20</v>
      </c>
      <c r="C20" s="4">
        <v>45658</v>
      </c>
      <c r="D20" s="3">
        <v>9</v>
      </c>
      <c r="E20" s="3">
        <v>1894</v>
      </c>
      <c r="F20" s="3" t="s">
        <v>125</v>
      </c>
      <c r="G20" s="3" t="s">
        <v>130</v>
      </c>
      <c r="H20" s="3" t="str">
        <f>VLOOKUP(Transactions[[#This Row],[Product ID]],Inventory[[Product ID]:[Product Name]],2,)</f>
        <v>Desk</v>
      </c>
      <c r="I20" s="3" t="str">
        <f>VLOOKUP(Transactions[[#This Row],[Product ID]],Inventory[[Product ID]:[Supplier]],7,0)</f>
        <v>MegaSupply</v>
      </c>
      <c r="J20" s="3">
        <f>INDEX(Inventory!F:F,MATCH(Transactions[[#This Row],[Product ID]],Inventory!$A:$A,0))</f>
        <v>1022.8</v>
      </c>
      <c r="K20" s="3" t="str">
        <f>VLOOKUP(Transactions[[#This Row],[Product ID]],Inventory[[Product ID]:[Category]],3,FALSE)</f>
        <v>Electronics</v>
      </c>
      <c r="L20" s="9">
        <f>Transactions[[#This Row],[Selling Price]]*Transactions[[#This Row],[Quantity Sold]]</f>
        <v>17046</v>
      </c>
    </row>
    <row r="21" spans="1:12" x14ac:dyDescent="0.35">
      <c r="A21" s="3" t="s">
        <v>104</v>
      </c>
      <c r="B21" s="3" t="s">
        <v>9</v>
      </c>
      <c r="C21" s="4">
        <v>45726</v>
      </c>
      <c r="D21" s="3">
        <v>4</v>
      </c>
      <c r="E21" s="3">
        <v>1569.15</v>
      </c>
      <c r="F21" s="3" t="s">
        <v>127</v>
      </c>
      <c r="G21" s="3" t="s">
        <v>131</v>
      </c>
      <c r="H21" s="3" t="str">
        <f>VLOOKUP(Transactions[[#This Row],[Product ID]],Inventory[[Product ID]:[Product Name]],2,)</f>
        <v>Router</v>
      </c>
      <c r="I21" s="3" t="str">
        <f>VLOOKUP(Transactions[[#This Row],[Product ID]],Inventory[[Product ID]:[Supplier]],7,0)</f>
        <v>MegaSupply</v>
      </c>
      <c r="J21" s="3">
        <f>INDEX(Inventory!F:F,MATCH(Transactions[[#This Row],[Product ID]],Inventory!$A:$A,0))</f>
        <v>1097.76</v>
      </c>
      <c r="K21" s="3" t="str">
        <f>VLOOKUP(Transactions[[#This Row],[Product ID]],Inventory[[Product ID]:[Category]],3,FALSE)</f>
        <v>Furniture</v>
      </c>
      <c r="L21" s="9">
        <f>Transactions[[#This Row],[Selling Price]]*Transactions[[#This Row],[Quantity Sold]]</f>
        <v>6276.6</v>
      </c>
    </row>
    <row r="22" spans="1:12" x14ac:dyDescent="0.35">
      <c r="A22" s="3" t="s">
        <v>105</v>
      </c>
      <c r="B22" s="3" t="s">
        <v>9</v>
      </c>
      <c r="C22" s="4">
        <v>45661</v>
      </c>
      <c r="D22" s="3">
        <v>5</v>
      </c>
      <c r="E22" s="3">
        <v>253.53</v>
      </c>
      <c r="F22" s="3" t="s">
        <v>128</v>
      </c>
      <c r="G22" s="3" t="s">
        <v>130</v>
      </c>
      <c r="H22" s="3" t="str">
        <f>VLOOKUP(Transactions[[#This Row],[Product ID]],Inventory[[Product ID]:[Product Name]],2,)</f>
        <v>Router</v>
      </c>
      <c r="I22" s="3" t="str">
        <f>VLOOKUP(Transactions[[#This Row],[Product ID]],Inventory[[Product ID]:[Supplier]],7,0)</f>
        <v>MegaSupply</v>
      </c>
      <c r="J22" s="3">
        <f>INDEX(Inventory!F:F,MATCH(Transactions[[#This Row],[Product ID]],Inventory!$A:$A,0))</f>
        <v>1097.76</v>
      </c>
      <c r="K22" s="3" t="str">
        <f>VLOOKUP(Transactions[[#This Row],[Product ID]],Inventory[[Product ID]:[Category]],3,FALSE)</f>
        <v>Furniture</v>
      </c>
      <c r="L22" s="9">
        <f>Transactions[[#This Row],[Selling Price]]*Transactions[[#This Row],[Quantity Sold]]</f>
        <v>1267.6500000000001</v>
      </c>
    </row>
    <row r="23" spans="1:12" x14ac:dyDescent="0.35">
      <c r="A23" s="3" t="s">
        <v>106</v>
      </c>
      <c r="B23" s="3" t="s">
        <v>55</v>
      </c>
      <c r="C23" s="4">
        <v>45673</v>
      </c>
      <c r="D23" s="3">
        <v>9</v>
      </c>
      <c r="E23" s="3">
        <v>1863.93</v>
      </c>
      <c r="F23" s="3" t="s">
        <v>128</v>
      </c>
      <c r="G23" s="3" t="s">
        <v>130</v>
      </c>
      <c r="H23" s="3" t="str">
        <f>VLOOKUP(Transactions[[#This Row],[Product ID]],Inventory[[Product ID]:[Product Name]],2,)</f>
        <v>Mouse</v>
      </c>
      <c r="I23" s="3" t="str">
        <f>VLOOKUP(Transactions[[#This Row],[Product ID]],Inventory[[Product ID]:[Supplier]],7,0)</f>
        <v>MegaSupply</v>
      </c>
      <c r="J23" s="3">
        <f>INDEX(Inventory!F:F,MATCH(Transactions[[#This Row],[Product ID]],Inventory!$A:$A,0))</f>
        <v>33.61</v>
      </c>
      <c r="K23" s="3" t="str">
        <f>VLOOKUP(Transactions[[#This Row],[Product ID]],Inventory[[Product ID]:[Category]],3,FALSE)</f>
        <v>Furniture</v>
      </c>
      <c r="L23" s="9">
        <f>Transactions[[#This Row],[Selling Price]]*Transactions[[#This Row],[Quantity Sold]]</f>
        <v>16775.37</v>
      </c>
    </row>
    <row r="24" spans="1:12" x14ac:dyDescent="0.35">
      <c r="A24" s="3" t="s">
        <v>107</v>
      </c>
      <c r="B24" s="3" t="s">
        <v>42</v>
      </c>
      <c r="C24" s="4">
        <v>45681</v>
      </c>
      <c r="D24" s="3">
        <v>8</v>
      </c>
      <c r="E24" s="3">
        <v>1949.27</v>
      </c>
      <c r="F24" s="3" t="s">
        <v>127</v>
      </c>
      <c r="G24" s="3" t="s">
        <v>129</v>
      </c>
      <c r="H24" s="3" t="str">
        <f>VLOOKUP(Transactions[[#This Row],[Product ID]],Inventory[[Product ID]:[Product Name]],2,)</f>
        <v>Keyboard</v>
      </c>
      <c r="I24" s="3" t="str">
        <f>VLOOKUP(Transactions[[#This Row],[Product ID]],Inventory[[Product ID]:[Supplier]],7,0)</f>
        <v>GadgetWorld</v>
      </c>
      <c r="J24" s="3">
        <f>INDEX(Inventory!F:F,MATCH(Transactions[[#This Row],[Product ID]],Inventory!$A:$A,0))</f>
        <v>1352.62</v>
      </c>
      <c r="K24" s="3" t="str">
        <f>VLOOKUP(Transactions[[#This Row],[Product ID]],Inventory[[Product ID]:[Category]],3,FALSE)</f>
        <v>Electronics</v>
      </c>
      <c r="L24" s="9">
        <f>Transactions[[#This Row],[Selling Price]]*Transactions[[#This Row],[Quantity Sold]]</f>
        <v>15594.16</v>
      </c>
    </row>
    <row r="25" spans="1:12" x14ac:dyDescent="0.35">
      <c r="A25" s="3" t="s">
        <v>108</v>
      </c>
      <c r="B25" s="3" t="s">
        <v>40</v>
      </c>
      <c r="C25" s="4">
        <v>45737</v>
      </c>
      <c r="D25" s="3">
        <v>3</v>
      </c>
      <c r="E25" s="3">
        <v>1991.98</v>
      </c>
      <c r="F25" s="3" t="s">
        <v>127</v>
      </c>
      <c r="G25" s="3" t="s">
        <v>130</v>
      </c>
      <c r="H25" s="3" t="str">
        <f>VLOOKUP(Transactions[[#This Row],[Product ID]],Inventory[[Product ID]:[Product Name]],2,)</f>
        <v>Keyboard</v>
      </c>
      <c r="I25" s="3" t="str">
        <f>VLOOKUP(Transactions[[#This Row],[Product ID]],Inventory[[Product ID]:[Supplier]],7,0)</f>
        <v>GadgetWorld</v>
      </c>
      <c r="J25" s="3">
        <f>INDEX(Inventory!F:F,MATCH(Transactions[[#This Row],[Product ID]],Inventory!$A:$A,0))</f>
        <v>157.79</v>
      </c>
      <c r="K25" s="3" t="str">
        <f>VLOOKUP(Transactions[[#This Row],[Product ID]],Inventory[[Product ID]:[Category]],3,FALSE)</f>
        <v>Electronics</v>
      </c>
      <c r="L25" s="9">
        <f>Transactions[[#This Row],[Selling Price]]*Transactions[[#This Row],[Quantity Sold]]</f>
        <v>5975.9400000000005</v>
      </c>
    </row>
    <row r="26" spans="1:12" x14ac:dyDescent="0.35">
      <c r="A26" s="3" t="s">
        <v>109</v>
      </c>
      <c r="B26" s="3" t="s">
        <v>56</v>
      </c>
      <c r="C26" s="4">
        <v>45659</v>
      </c>
      <c r="D26" s="3">
        <v>1</v>
      </c>
      <c r="E26" s="3">
        <v>140.07</v>
      </c>
      <c r="F26" s="3" t="s">
        <v>128</v>
      </c>
      <c r="G26" s="3" t="s">
        <v>131</v>
      </c>
      <c r="H26" s="3" t="str">
        <f>VLOOKUP(Transactions[[#This Row],[Product ID]],Inventory[[Product ID]:[Product Name]],2,)</f>
        <v>Monitor</v>
      </c>
      <c r="I26" s="3" t="str">
        <f>VLOOKUP(Transactions[[#This Row],[Product ID]],Inventory[[Product ID]:[Supplier]],7,0)</f>
        <v>OfficePro</v>
      </c>
      <c r="J26" s="3">
        <f>INDEX(Inventory!F:F,MATCH(Transactions[[#This Row],[Product ID]],Inventory!$A:$A,0))</f>
        <v>170.18</v>
      </c>
      <c r="K26" s="3" t="str">
        <f>VLOOKUP(Transactions[[#This Row],[Product ID]],Inventory[[Product ID]:[Category]],3,FALSE)</f>
        <v>Furniture</v>
      </c>
      <c r="L26" s="9">
        <f>Transactions[[#This Row],[Selling Price]]*Transactions[[#This Row],[Quantity Sold]]</f>
        <v>140.07</v>
      </c>
    </row>
    <row r="27" spans="1:12" x14ac:dyDescent="0.35">
      <c r="A27" s="3" t="s">
        <v>110</v>
      </c>
      <c r="B27" s="3" t="s">
        <v>33</v>
      </c>
      <c r="C27" s="4">
        <v>45785</v>
      </c>
      <c r="D27" s="3">
        <v>3</v>
      </c>
      <c r="E27" s="3">
        <v>1481.96</v>
      </c>
      <c r="F27" s="3" t="s">
        <v>128</v>
      </c>
      <c r="G27" s="3" t="s">
        <v>132</v>
      </c>
      <c r="H27" s="3" t="str">
        <f>VLOOKUP(Transactions[[#This Row],[Product ID]],Inventory[[Product ID]:[Product Name]],2,)</f>
        <v>Chair</v>
      </c>
      <c r="I27" s="3" t="str">
        <f>VLOOKUP(Transactions[[#This Row],[Product ID]],Inventory[[Product ID]:[Supplier]],7,0)</f>
        <v>TechSource</v>
      </c>
      <c r="J27" s="3">
        <f>INDEX(Inventory!F:F,MATCH(Transactions[[#This Row],[Product ID]],Inventory!$A:$A,0))</f>
        <v>1318.46</v>
      </c>
      <c r="K27" s="3" t="str">
        <f>VLOOKUP(Transactions[[#This Row],[Product ID]],Inventory[[Product ID]:[Category]],3,FALSE)</f>
        <v>Accessories</v>
      </c>
      <c r="L27" s="9">
        <f>Transactions[[#This Row],[Selling Price]]*Transactions[[#This Row],[Quantity Sold]]</f>
        <v>4445.88</v>
      </c>
    </row>
    <row r="28" spans="1:12" x14ac:dyDescent="0.35">
      <c r="A28" s="3" t="s">
        <v>111</v>
      </c>
      <c r="B28" s="3" t="s">
        <v>48</v>
      </c>
      <c r="C28" s="4">
        <v>45817</v>
      </c>
      <c r="D28" s="3">
        <v>4</v>
      </c>
      <c r="E28" s="3">
        <v>1105.45</v>
      </c>
      <c r="F28" s="3" t="s">
        <v>127</v>
      </c>
      <c r="G28" s="3" t="s">
        <v>130</v>
      </c>
      <c r="H28" s="3" t="str">
        <f>VLOOKUP(Transactions[[#This Row],[Product ID]],Inventory[[Product ID]:[Product Name]],2,)</f>
        <v>Monitor</v>
      </c>
      <c r="I28" s="3" t="str">
        <f>VLOOKUP(Transactions[[#This Row],[Product ID]],Inventory[[Product ID]:[Supplier]],7,0)</f>
        <v>MegaSupply</v>
      </c>
      <c r="J28" s="3">
        <f>INDEX(Inventory!F:F,MATCH(Transactions[[#This Row],[Product ID]],Inventory!$A:$A,0))</f>
        <v>1332.89</v>
      </c>
      <c r="K28" s="3" t="str">
        <f>VLOOKUP(Transactions[[#This Row],[Product ID]],Inventory[[Product ID]:[Category]],3,FALSE)</f>
        <v>Furniture</v>
      </c>
      <c r="L28" s="9">
        <f>Transactions[[#This Row],[Selling Price]]*Transactions[[#This Row],[Quantity Sold]]</f>
        <v>4421.8</v>
      </c>
    </row>
    <row r="29" spans="1:12" x14ac:dyDescent="0.35">
      <c r="A29" s="3" t="s">
        <v>112</v>
      </c>
      <c r="B29" s="3" t="s">
        <v>53</v>
      </c>
      <c r="C29" s="4">
        <v>45741</v>
      </c>
      <c r="D29" s="3">
        <v>2</v>
      </c>
      <c r="E29" s="3">
        <v>1420.49</v>
      </c>
      <c r="F29" s="3" t="s">
        <v>128</v>
      </c>
      <c r="G29" s="3" t="s">
        <v>129</v>
      </c>
      <c r="H29" s="3" t="str">
        <f>VLOOKUP(Transactions[[#This Row],[Product ID]],Inventory[[Product ID]:[Product Name]],2,)</f>
        <v>USB Hub</v>
      </c>
      <c r="I29" s="3" t="str">
        <f>VLOOKUP(Transactions[[#This Row],[Product ID]],Inventory[[Product ID]:[Supplier]],7,0)</f>
        <v>GadgetWorld</v>
      </c>
      <c r="J29" s="3">
        <f>INDEX(Inventory!F:F,MATCH(Transactions[[#This Row],[Product ID]],Inventory!$A:$A,0))</f>
        <v>1349.86</v>
      </c>
      <c r="K29" s="3" t="str">
        <f>VLOOKUP(Transactions[[#This Row],[Product ID]],Inventory[[Product ID]:[Category]],3,FALSE)</f>
        <v>Furniture</v>
      </c>
      <c r="L29" s="9">
        <f>Transactions[[#This Row],[Selling Price]]*Transactions[[#This Row],[Quantity Sold]]</f>
        <v>2840.98</v>
      </c>
    </row>
    <row r="30" spans="1:12" x14ac:dyDescent="0.35">
      <c r="A30" s="3" t="s">
        <v>113</v>
      </c>
      <c r="B30" s="3" t="s">
        <v>9</v>
      </c>
      <c r="C30" s="4">
        <v>45809</v>
      </c>
      <c r="D30" s="3">
        <v>1</v>
      </c>
      <c r="E30" s="3">
        <v>1938.24</v>
      </c>
      <c r="F30" s="3" t="s">
        <v>126</v>
      </c>
      <c r="G30" s="3" t="s">
        <v>131</v>
      </c>
      <c r="H30" s="3" t="str">
        <f>VLOOKUP(Transactions[[#This Row],[Product ID]],Inventory[[Product ID]:[Product Name]],2,)</f>
        <v>Router</v>
      </c>
      <c r="I30" s="3" t="str">
        <f>VLOOKUP(Transactions[[#This Row],[Product ID]],Inventory[[Product ID]:[Supplier]],7,0)</f>
        <v>MegaSupply</v>
      </c>
      <c r="J30" s="3">
        <f>INDEX(Inventory!F:F,MATCH(Transactions[[#This Row],[Product ID]],Inventory!$A:$A,0))</f>
        <v>1097.76</v>
      </c>
      <c r="K30" s="3" t="str">
        <f>VLOOKUP(Transactions[[#This Row],[Product ID]],Inventory[[Product ID]:[Category]],3,FALSE)</f>
        <v>Furniture</v>
      </c>
      <c r="L30" s="9">
        <f>Transactions[[#This Row],[Selling Price]]*Transactions[[#This Row],[Quantity Sold]]</f>
        <v>1938.24</v>
      </c>
    </row>
    <row r="31" spans="1:12" x14ac:dyDescent="0.35">
      <c r="A31" s="3" t="s">
        <v>114</v>
      </c>
      <c r="B31" s="3" t="s">
        <v>24</v>
      </c>
      <c r="C31" s="4">
        <v>45797</v>
      </c>
      <c r="D31" s="3">
        <v>7</v>
      </c>
      <c r="E31" s="3">
        <v>1385.42</v>
      </c>
      <c r="F31" s="3" t="s">
        <v>126</v>
      </c>
      <c r="G31" s="3" t="s">
        <v>130</v>
      </c>
      <c r="H31" s="3" t="str">
        <f>VLOOKUP(Transactions[[#This Row],[Product ID]],Inventory[[Product ID]:[Product Name]],2,)</f>
        <v>Printer</v>
      </c>
      <c r="I31" s="3" t="str">
        <f>VLOOKUP(Transactions[[#This Row],[Product ID]],Inventory[[Product ID]:[Supplier]],7,0)</f>
        <v>MegaSupply</v>
      </c>
      <c r="J31" s="3">
        <f>INDEX(Inventory!F:F,MATCH(Transactions[[#This Row],[Product ID]],Inventory!$A:$A,0))</f>
        <v>974.86</v>
      </c>
      <c r="K31" s="3" t="str">
        <f>VLOOKUP(Transactions[[#This Row],[Product ID]],Inventory[[Product ID]:[Category]],3,FALSE)</f>
        <v>Accessories</v>
      </c>
      <c r="L31" s="9">
        <f>Transactions[[#This Row],[Selling Price]]*Transactions[[#This Row],[Quantity Sold]]</f>
        <v>9697.94</v>
      </c>
    </row>
    <row r="32" spans="1:12" x14ac:dyDescent="0.35">
      <c r="A32" s="3" t="s">
        <v>115</v>
      </c>
      <c r="B32" s="3" t="s">
        <v>47</v>
      </c>
      <c r="C32" s="4">
        <v>45820</v>
      </c>
      <c r="D32" s="3">
        <v>8</v>
      </c>
      <c r="E32" s="3">
        <v>1678.82</v>
      </c>
      <c r="F32" s="3" t="s">
        <v>127</v>
      </c>
      <c r="G32" s="3" t="s">
        <v>131</v>
      </c>
      <c r="H32" s="3" t="str">
        <f>VLOOKUP(Transactions[[#This Row],[Product ID]],Inventory[[Product ID]:[Product Name]],2,)</f>
        <v>Mouse</v>
      </c>
      <c r="I32" s="3" t="str">
        <f>VLOOKUP(Transactions[[#This Row],[Product ID]],Inventory[[Product ID]:[Supplier]],7,0)</f>
        <v>GadgetWorld</v>
      </c>
      <c r="J32" s="3">
        <f>INDEX(Inventory!F:F,MATCH(Transactions[[#This Row],[Product ID]],Inventory!$A:$A,0))</f>
        <v>1347.72</v>
      </c>
      <c r="K32" s="3" t="str">
        <f>VLOOKUP(Transactions[[#This Row],[Product ID]],Inventory[[Product ID]:[Category]],3,FALSE)</f>
        <v>Electronics</v>
      </c>
      <c r="L32" s="9">
        <f>Transactions[[#This Row],[Selling Price]]*Transactions[[#This Row],[Quantity Sold]]</f>
        <v>13430.56</v>
      </c>
    </row>
    <row r="33" spans="1:12" x14ac:dyDescent="0.35">
      <c r="A33" s="3" t="s">
        <v>116</v>
      </c>
      <c r="B33" s="3" t="s">
        <v>13</v>
      </c>
      <c r="C33" s="4">
        <v>45781</v>
      </c>
      <c r="D33" s="3">
        <v>7</v>
      </c>
      <c r="E33" s="3">
        <v>1737.73</v>
      </c>
      <c r="F33" s="3" t="s">
        <v>125</v>
      </c>
      <c r="G33" s="3" t="s">
        <v>129</v>
      </c>
      <c r="H33" s="3" t="str">
        <f>VLOOKUP(Transactions[[#This Row],[Product ID]],Inventory[[Product ID]:[Product Name]],2,)</f>
        <v>Router</v>
      </c>
      <c r="I33" s="3" t="str">
        <f>VLOOKUP(Transactions[[#This Row],[Product ID]],Inventory[[Product ID]:[Supplier]],7,0)</f>
        <v>GadgetWorld</v>
      </c>
      <c r="J33" s="3">
        <f>INDEX(Inventory!F:F,MATCH(Transactions[[#This Row],[Product ID]],Inventory!$A:$A,0))</f>
        <v>812.95</v>
      </c>
      <c r="K33" s="3" t="str">
        <f>VLOOKUP(Transactions[[#This Row],[Product ID]],Inventory[[Product ID]:[Category]],3,FALSE)</f>
        <v>Accessories</v>
      </c>
      <c r="L33" s="9">
        <f>Transactions[[#This Row],[Selling Price]]*Transactions[[#This Row],[Quantity Sold]]</f>
        <v>12164.11</v>
      </c>
    </row>
    <row r="34" spans="1:12" x14ac:dyDescent="0.35">
      <c r="A34" s="3" t="s">
        <v>117</v>
      </c>
      <c r="B34" s="3" t="s">
        <v>30</v>
      </c>
      <c r="C34" s="4">
        <v>45690</v>
      </c>
      <c r="D34" s="3">
        <v>5</v>
      </c>
      <c r="E34" s="3">
        <v>1681.81</v>
      </c>
      <c r="F34" s="3" t="s">
        <v>127</v>
      </c>
      <c r="G34" s="3" t="s">
        <v>129</v>
      </c>
      <c r="H34" s="3" t="str">
        <f>VLOOKUP(Transactions[[#This Row],[Product ID]],Inventory[[Product ID]:[Product Name]],2,)</f>
        <v>Laptop</v>
      </c>
      <c r="I34" s="3" t="str">
        <f>VLOOKUP(Transactions[[#This Row],[Product ID]],Inventory[[Product ID]:[Supplier]],7,0)</f>
        <v>OfficePro</v>
      </c>
      <c r="J34" s="3">
        <f>INDEX(Inventory!F:F,MATCH(Transactions[[#This Row],[Product ID]],Inventory!$A:$A,0))</f>
        <v>524.78</v>
      </c>
      <c r="K34" s="3" t="str">
        <f>VLOOKUP(Transactions[[#This Row],[Product ID]],Inventory[[Product ID]:[Category]],3,FALSE)</f>
        <v>Accessories</v>
      </c>
      <c r="L34" s="9">
        <f>Transactions[[#This Row],[Selling Price]]*Transactions[[#This Row],[Quantity Sold]]</f>
        <v>8409.0499999999993</v>
      </c>
    </row>
    <row r="35" spans="1:12" x14ac:dyDescent="0.35">
      <c r="A35" s="3" t="s">
        <v>118</v>
      </c>
      <c r="B35" s="3" t="s">
        <v>37</v>
      </c>
      <c r="C35" s="4">
        <v>45818</v>
      </c>
      <c r="D35" s="3">
        <v>1</v>
      </c>
      <c r="E35" s="3">
        <v>869.4</v>
      </c>
      <c r="F35" s="3" t="s">
        <v>127</v>
      </c>
      <c r="G35" s="3" t="s">
        <v>131</v>
      </c>
      <c r="H35" s="3" t="str">
        <f>VLOOKUP(Transactions[[#This Row],[Product ID]],Inventory[[Product ID]:[Product Name]],2,)</f>
        <v>Router</v>
      </c>
      <c r="I35" s="3" t="str">
        <f>VLOOKUP(Transactions[[#This Row],[Product ID]],Inventory[[Product ID]:[Supplier]],7,0)</f>
        <v>OfficePro</v>
      </c>
      <c r="J35" s="3">
        <f>INDEX(Inventory!F:F,MATCH(Transactions[[#This Row],[Product ID]],Inventory!$A:$A,0))</f>
        <v>841.7</v>
      </c>
      <c r="K35" s="3" t="str">
        <f>VLOOKUP(Transactions[[#This Row],[Product ID]],Inventory[[Product ID]:[Category]],3,FALSE)</f>
        <v>Furniture</v>
      </c>
      <c r="L35" s="9">
        <f>Transactions[[#This Row],[Selling Price]]*Transactions[[#This Row],[Quantity Sold]]</f>
        <v>869.4</v>
      </c>
    </row>
    <row r="36" spans="1:12" x14ac:dyDescent="0.35">
      <c r="A36" s="3" t="s">
        <v>119</v>
      </c>
      <c r="B36" s="3" t="s">
        <v>11</v>
      </c>
      <c r="C36" s="4">
        <v>45758</v>
      </c>
      <c r="D36" s="3">
        <v>7</v>
      </c>
      <c r="E36" s="3">
        <v>468.48</v>
      </c>
      <c r="F36" s="3" t="s">
        <v>125</v>
      </c>
      <c r="G36" s="3" t="s">
        <v>130</v>
      </c>
      <c r="H36" s="3" t="str">
        <f>VLOOKUP(Transactions[[#This Row],[Product ID]],Inventory[[Product ID]:[Product Name]],2,)</f>
        <v>Desk</v>
      </c>
      <c r="I36" s="3" t="str">
        <f>VLOOKUP(Transactions[[#This Row],[Product ID]],Inventory[[Product ID]:[Supplier]],7,0)</f>
        <v>GadgetWorld</v>
      </c>
      <c r="J36" s="3">
        <f>INDEX(Inventory!F:F,MATCH(Transactions[[#This Row],[Product ID]],Inventory!$A:$A,0))</f>
        <v>955.81</v>
      </c>
      <c r="K36" s="3" t="str">
        <f>VLOOKUP(Transactions[[#This Row],[Product ID]],Inventory[[Product ID]:[Category]],3,FALSE)</f>
        <v>Accessories</v>
      </c>
      <c r="L36" s="9">
        <f>Transactions[[#This Row],[Selling Price]]*Transactions[[#This Row],[Quantity Sold]]</f>
        <v>3279.36</v>
      </c>
    </row>
    <row r="37" spans="1:12" x14ac:dyDescent="0.35">
      <c r="A37" s="3" t="s">
        <v>120</v>
      </c>
      <c r="B37" s="3" t="s">
        <v>20</v>
      </c>
      <c r="C37" s="4">
        <v>45669</v>
      </c>
      <c r="D37" s="3">
        <v>7</v>
      </c>
      <c r="E37" s="3">
        <v>811.4</v>
      </c>
      <c r="F37" s="3" t="s">
        <v>125</v>
      </c>
      <c r="G37" s="3" t="s">
        <v>132</v>
      </c>
      <c r="H37" s="3" t="str">
        <f>VLOOKUP(Transactions[[#This Row],[Product ID]],Inventory[[Product ID]:[Product Name]],2,)</f>
        <v>Desk</v>
      </c>
      <c r="I37" s="3" t="str">
        <f>VLOOKUP(Transactions[[#This Row],[Product ID]],Inventory[[Product ID]:[Supplier]],7,0)</f>
        <v>MegaSupply</v>
      </c>
      <c r="J37" s="3">
        <f>INDEX(Inventory!F:F,MATCH(Transactions[[#This Row],[Product ID]],Inventory!$A:$A,0))</f>
        <v>1022.8</v>
      </c>
      <c r="K37" s="3" t="str">
        <f>VLOOKUP(Transactions[[#This Row],[Product ID]],Inventory[[Product ID]:[Category]],3,FALSE)</f>
        <v>Electronics</v>
      </c>
      <c r="L37" s="9">
        <f>Transactions[[#This Row],[Selling Price]]*Transactions[[#This Row],[Quantity Sold]]</f>
        <v>5679.8</v>
      </c>
    </row>
    <row r="38" spans="1:12" x14ac:dyDescent="0.35">
      <c r="A38" s="3" t="s">
        <v>121</v>
      </c>
      <c r="B38" s="3" t="s">
        <v>34</v>
      </c>
      <c r="C38" s="4">
        <v>45724</v>
      </c>
      <c r="D38" s="3">
        <v>9</v>
      </c>
      <c r="E38" s="3">
        <v>1787.04</v>
      </c>
      <c r="F38" s="3" t="s">
        <v>125</v>
      </c>
      <c r="G38" s="3" t="s">
        <v>129</v>
      </c>
      <c r="H38" s="3" t="str">
        <f>VLOOKUP(Transactions[[#This Row],[Product ID]],Inventory[[Product ID]:[Product Name]],2,)</f>
        <v>Laptop</v>
      </c>
      <c r="I38" s="3" t="str">
        <f>VLOOKUP(Transactions[[#This Row],[Product ID]],Inventory[[Product ID]:[Supplier]],7,0)</f>
        <v>MegaSupply</v>
      </c>
      <c r="J38" s="3">
        <f>INDEX(Inventory!F:F,MATCH(Transactions[[#This Row],[Product ID]],Inventory!$A:$A,0))</f>
        <v>401.75</v>
      </c>
      <c r="K38" s="3" t="str">
        <f>VLOOKUP(Transactions[[#This Row],[Product ID]],Inventory[[Product ID]:[Category]],3,FALSE)</f>
        <v>Electronics</v>
      </c>
      <c r="L38" s="9">
        <f>Transactions[[#This Row],[Selling Price]]*Transactions[[#This Row],[Quantity Sold]]</f>
        <v>16083.36</v>
      </c>
    </row>
    <row r="39" spans="1:12" x14ac:dyDescent="0.35">
      <c r="A39" s="3" t="s">
        <v>122</v>
      </c>
      <c r="B39" s="3" t="s">
        <v>24</v>
      </c>
      <c r="C39" s="4">
        <v>45722</v>
      </c>
      <c r="D39" s="3">
        <v>3</v>
      </c>
      <c r="E39" s="3">
        <v>318.81</v>
      </c>
      <c r="F39" s="3" t="s">
        <v>126</v>
      </c>
      <c r="G39" s="3" t="s">
        <v>130</v>
      </c>
      <c r="H39" s="3" t="str">
        <f>VLOOKUP(Transactions[[#This Row],[Product ID]],Inventory[[Product ID]:[Product Name]],2,)</f>
        <v>Printer</v>
      </c>
      <c r="I39" s="3" t="str">
        <f>VLOOKUP(Transactions[[#This Row],[Product ID]],Inventory[[Product ID]:[Supplier]],7,0)</f>
        <v>MegaSupply</v>
      </c>
      <c r="J39" s="3">
        <f>INDEX(Inventory!F:F,MATCH(Transactions[[#This Row],[Product ID]],Inventory!$A:$A,0))</f>
        <v>974.86</v>
      </c>
      <c r="K39" s="3" t="str">
        <f>VLOOKUP(Transactions[[#This Row],[Product ID]],Inventory[[Product ID]:[Category]],3,FALSE)</f>
        <v>Accessories</v>
      </c>
      <c r="L39" s="9">
        <f>Transactions[[#This Row],[Selling Price]]*Transactions[[#This Row],[Quantity Sold]]</f>
        <v>956.43000000000006</v>
      </c>
    </row>
    <row r="40" spans="1:12" x14ac:dyDescent="0.35">
      <c r="A40" s="3" t="s">
        <v>123</v>
      </c>
      <c r="B40" s="3" t="s">
        <v>45</v>
      </c>
      <c r="C40" s="4">
        <v>45818</v>
      </c>
      <c r="D40" s="3">
        <v>9</v>
      </c>
      <c r="E40" s="3">
        <v>1041.25</v>
      </c>
      <c r="F40" s="3" t="s">
        <v>128</v>
      </c>
      <c r="G40" s="3" t="s">
        <v>130</v>
      </c>
      <c r="H40" s="3" t="str">
        <f>VLOOKUP(Transactions[[#This Row],[Product ID]],Inventory[[Product ID]:[Product Name]],2,)</f>
        <v>Chair</v>
      </c>
      <c r="I40" s="3" t="str">
        <f>VLOOKUP(Transactions[[#This Row],[Product ID]],Inventory[[Product ID]:[Supplier]],7,0)</f>
        <v>TechSource</v>
      </c>
      <c r="J40" s="3">
        <f>INDEX(Inventory!F:F,MATCH(Transactions[[#This Row],[Product ID]],Inventory!$A:$A,0))</f>
        <v>536.83000000000004</v>
      </c>
      <c r="K40" s="3" t="str">
        <f>VLOOKUP(Transactions[[#This Row],[Product ID]],Inventory[[Product ID]:[Category]],3,FALSE)</f>
        <v>Electronics</v>
      </c>
      <c r="L40" s="9">
        <f>Transactions[[#This Row],[Selling Price]]*Transactions[[#This Row],[Quantity Sold]]</f>
        <v>9371.25</v>
      </c>
    </row>
    <row r="41" spans="1:12" x14ac:dyDescent="0.35">
      <c r="A41" s="3" t="s">
        <v>124</v>
      </c>
      <c r="B41" s="3" t="s">
        <v>30</v>
      </c>
      <c r="C41" s="4">
        <v>45731</v>
      </c>
      <c r="D41" s="3">
        <v>1</v>
      </c>
      <c r="E41" s="3">
        <v>489.46</v>
      </c>
      <c r="F41" s="3" t="s">
        <v>126</v>
      </c>
      <c r="G41" s="3" t="s">
        <v>132</v>
      </c>
      <c r="H41" s="3" t="str">
        <f>VLOOKUP(Transactions[[#This Row],[Product ID]],Inventory[[Product ID]:[Product Name]],2,)</f>
        <v>Laptop</v>
      </c>
      <c r="I41" s="3" t="str">
        <f>VLOOKUP(Transactions[[#This Row],[Product ID]],Inventory[[Product ID]:[Supplier]],7,0)</f>
        <v>OfficePro</v>
      </c>
      <c r="J41" s="3">
        <f>INDEX(Inventory!F:F,MATCH(Transactions[[#This Row],[Product ID]],Inventory!$A:$A,0))</f>
        <v>524.78</v>
      </c>
      <c r="K41" s="3" t="str">
        <f>VLOOKUP(Transactions[[#This Row],[Product ID]],Inventory[[Product ID]:[Category]],3,FALSE)</f>
        <v>Accessories</v>
      </c>
      <c r="L41" s="9">
        <f>Transactions[[#This Row],[Selling Price]]*Transactions[[#This Row],[Quantity Sold]]</f>
        <v>489.46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1955-134B-E942-901A-791E38EFBFD1}">
  <dimension ref="A2:N59"/>
  <sheetViews>
    <sheetView workbookViewId="0">
      <selection activeCell="F10" sqref="F10"/>
    </sheetView>
  </sheetViews>
  <sheetFormatPr defaultColWidth="10.90625" defaultRowHeight="14.5" x14ac:dyDescent="0.35"/>
  <cols>
    <col min="1" max="1" width="79.453125" customWidth="1"/>
    <col min="2" max="2" width="12.6328125" bestFit="1" customWidth="1"/>
    <col min="3" max="3" width="18.90625" bestFit="1" customWidth="1"/>
    <col min="5" max="5" width="12.6328125" bestFit="1" customWidth="1"/>
    <col min="6" max="6" width="16.90625" bestFit="1" customWidth="1"/>
    <col min="8" max="8" width="21.90625" bestFit="1" customWidth="1"/>
    <col min="9" max="9" width="15.6328125" bestFit="1" customWidth="1"/>
    <col min="10" max="10" width="10.08984375" bestFit="1" customWidth="1"/>
    <col min="11" max="11" width="8.81640625" bestFit="1" customWidth="1"/>
    <col min="12" max="12" width="10.7265625" bestFit="1" customWidth="1"/>
    <col min="13" max="13" width="12.6328125" bestFit="1" customWidth="1"/>
    <col min="14" max="14" width="16.90625" bestFit="1" customWidth="1"/>
  </cols>
  <sheetData>
    <row r="2" spans="1:4" x14ac:dyDescent="0.35">
      <c r="A2" s="1" t="s">
        <v>133</v>
      </c>
    </row>
    <row r="3" spans="1:4" x14ac:dyDescent="0.35">
      <c r="A3" s="2" t="s">
        <v>134</v>
      </c>
      <c r="B3">
        <f>SUM(Inventory[Quantity in Stock])</f>
        <v>2426</v>
      </c>
    </row>
    <row r="5" spans="1:4" x14ac:dyDescent="0.35">
      <c r="A5" s="2" t="s">
        <v>135</v>
      </c>
      <c r="B5" t="s">
        <v>66</v>
      </c>
    </row>
    <row r="7" spans="1:4" x14ac:dyDescent="0.35">
      <c r="A7" s="2" t="s">
        <v>136</v>
      </c>
      <c r="B7">
        <f>SUM(Inventory[Reorder_Level])</f>
        <v>12</v>
      </c>
    </row>
    <row r="8" spans="1:4" x14ac:dyDescent="0.35">
      <c r="D8" s="12"/>
    </row>
    <row r="9" spans="1:4" x14ac:dyDescent="0.35">
      <c r="A9" s="2" t="s">
        <v>137</v>
      </c>
      <c r="B9" s="6" t="s">
        <v>155</v>
      </c>
      <c r="C9" t="s">
        <v>157</v>
      </c>
    </row>
    <row r="10" spans="1:4" x14ac:dyDescent="0.35">
      <c r="B10" s="7" t="s">
        <v>70</v>
      </c>
      <c r="C10" s="8">
        <v>689.77611111111116</v>
      </c>
    </row>
    <row r="11" spans="1:4" x14ac:dyDescent="0.35">
      <c r="A11" s="2"/>
      <c r="B11" s="7" t="s">
        <v>71</v>
      </c>
      <c r="C11" s="8">
        <v>966.44411764705876</v>
      </c>
    </row>
    <row r="12" spans="1:4" x14ac:dyDescent="0.35">
      <c r="B12" s="7" t="s">
        <v>69</v>
      </c>
      <c r="C12" s="8">
        <v>547.04600000000005</v>
      </c>
    </row>
    <row r="13" spans="1:4" x14ac:dyDescent="0.35">
      <c r="A13" s="1" t="s">
        <v>138</v>
      </c>
    </row>
    <row r="14" spans="1:4" x14ac:dyDescent="0.35">
      <c r="A14" s="2" t="s">
        <v>139</v>
      </c>
      <c r="B14" s="11" t="s">
        <v>167</v>
      </c>
      <c r="C14" s="10"/>
    </row>
    <row r="16" spans="1:4" x14ac:dyDescent="0.35">
      <c r="A16" s="2" t="s">
        <v>140</v>
      </c>
      <c r="B16" s="10" t="s">
        <v>166</v>
      </c>
      <c r="C16" s="10"/>
    </row>
    <row r="18" spans="1:14" x14ac:dyDescent="0.35">
      <c r="A18" s="1" t="s">
        <v>141</v>
      </c>
    </row>
    <row r="19" spans="1:14" x14ac:dyDescent="0.35">
      <c r="A19" s="2" t="s">
        <v>142</v>
      </c>
      <c r="B19" s="6" t="s">
        <v>155</v>
      </c>
      <c r="C19" t="s">
        <v>161</v>
      </c>
    </row>
    <row r="20" spans="1:14" x14ac:dyDescent="0.35">
      <c r="B20" s="7" t="s">
        <v>70</v>
      </c>
      <c r="C20" s="8">
        <v>70</v>
      </c>
    </row>
    <row r="21" spans="1:14" x14ac:dyDescent="0.35">
      <c r="A21" s="2" t="s">
        <v>143</v>
      </c>
      <c r="B21" s="7" t="s">
        <v>71</v>
      </c>
      <c r="C21" s="8">
        <v>76</v>
      </c>
      <c r="E21" s="6" t="s">
        <v>155</v>
      </c>
      <c r="F21" t="s">
        <v>163</v>
      </c>
    </row>
    <row r="22" spans="1:14" x14ac:dyDescent="0.35">
      <c r="B22" s="7" t="s">
        <v>69</v>
      </c>
      <c r="C22" s="8">
        <v>51</v>
      </c>
      <c r="E22" s="7" t="s">
        <v>128</v>
      </c>
      <c r="F22" s="8">
        <v>55380.859999999993</v>
      </c>
    </row>
    <row r="23" spans="1:14" x14ac:dyDescent="0.35">
      <c r="A23" s="2" t="s">
        <v>144</v>
      </c>
      <c r="E23" s="7" t="s">
        <v>126</v>
      </c>
      <c r="F23" s="8">
        <v>60894.96</v>
      </c>
      <c r="H23" s="6" t="s">
        <v>164</v>
      </c>
      <c r="I23" s="6" t="s">
        <v>165</v>
      </c>
    </row>
    <row r="24" spans="1:14" x14ac:dyDescent="0.35">
      <c r="E24" s="7" t="s">
        <v>127</v>
      </c>
      <c r="F24" s="8">
        <v>56954.44000000001</v>
      </c>
      <c r="H24" s="6" t="s">
        <v>155</v>
      </c>
      <c r="I24" t="s">
        <v>70</v>
      </c>
      <c r="J24" t="s">
        <v>71</v>
      </c>
      <c r="K24" t="s">
        <v>69</v>
      </c>
    </row>
    <row r="25" spans="1:14" x14ac:dyDescent="0.35">
      <c r="A25" s="2" t="s">
        <v>145</v>
      </c>
      <c r="E25" s="7" t="s">
        <v>125</v>
      </c>
      <c r="F25" s="8">
        <v>70191.81</v>
      </c>
      <c r="H25" s="7" t="s">
        <v>76</v>
      </c>
      <c r="I25" s="8">
        <v>461</v>
      </c>
      <c r="J25" s="8">
        <v>102</v>
      </c>
      <c r="K25" s="8">
        <v>469</v>
      </c>
      <c r="M25" s="6" t="s">
        <v>155</v>
      </c>
      <c r="N25" t="s">
        <v>163</v>
      </c>
    </row>
    <row r="26" spans="1:14" x14ac:dyDescent="0.35">
      <c r="H26" s="7" t="s">
        <v>78</v>
      </c>
      <c r="I26" s="8">
        <v>188</v>
      </c>
      <c r="J26" s="8">
        <v>311</v>
      </c>
      <c r="K26" s="8">
        <v>238</v>
      </c>
      <c r="M26" s="7" t="s">
        <v>61</v>
      </c>
      <c r="N26" s="8">
        <v>43732.520000000004</v>
      </c>
    </row>
    <row r="27" spans="1:14" x14ac:dyDescent="0.35">
      <c r="A27" s="1" t="s">
        <v>146</v>
      </c>
      <c r="H27" s="7" t="s">
        <v>77</v>
      </c>
      <c r="I27" s="8">
        <v>296</v>
      </c>
      <c r="J27" s="8">
        <v>310</v>
      </c>
      <c r="K27" s="8">
        <v>51</v>
      </c>
      <c r="M27" s="7" t="s">
        <v>67</v>
      </c>
      <c r="N27" s="8">
        <v>30237.25</v>
      </c>
    </row>
    <row r="28" spans="1:14" x14ac:dyDescent="0.35">
      <c r="A28" s="2" t="s">
        <v>147</v>
      </c>
      <c r="B28">
        <v>0</v>
      </c>
      <c r="M28" s="7" t="s">
        <v>66</v>
      </c>
      <c r="N28" s="8">
        <v>46171.040000000001</v>
      </c>
    </row>
    <row r="29" spans="1:14" x14ac:dyDescent="0.35">
      <c r="M29" s="7" t="s">
        <v>156</v>
      </c>
      <c r="N29" s="8">
        <v>120140.81</v>
      </c>
    </row>
    <row r="30" spans="1:14" x14ac:dyDescent="0.35">
      <c r="A30" s="2" t="s">
        <v>148</v>
      </c>
      <c r="B30" s="6" t="s">
        <v>155</v>
      </c>
      <c r="C30" t="s">
        <v>161</v>
      </c>
    </row>
    <row r="31" spans="1:14" x14ac:dyDescent="0.35">
      <c r="B31" s="7" t="s">
        <v>63</v>
      </c>
      <c r="C31" s="8">
        <v>11</v>
      </c>
    </row>
    <row r="32" spans="1:14" x14ac:dyDescent="0.35">
      <c r="A32" s="2" t="s">
        <v>149</v>
      </c>
    </row>
    <row r="34" spans="1:3" x14ac:dyDescent="0.35">
      <c r="A34" s="2" t="s">
        <v>150</v>
      </c>
      <c r="B34" s="6" t="s">
        <v>155</v>
      </c>
      <c r="C34" t="s">
        <v>161</v>
      </c>
    </row>
    <row r="35" spans="1:3" x14ac:dyDescent="0.35">
      <c r="B35" s="7" t="s">
        <v>130</v>
      </c>
      <c r="C35" s="8">
        <v>99</v>
      </c>
    </row>
    <row r="36" spans="1:3" x14ac:dyDescent="0.35">
      <c r="A36" s="1" t="s">
        <v>151</v>
      </c>
    </row>
    <row r="37" spans="1:3" x14ac:dyDescent="0.35">
      <c r="A37" s="2" t="s">
        <v>152</v>
      </c>
    </row>
    <row r="39" spans="1:3" x14ac:dyDescent="0.35">
      <c r="A39" s="2"/>
    </row>
    <row r="41" spans="1:3" x14ac:dyDescent="0.35">
      <c r="A41" s="2"/>
    </row>
    <row r="43" spans="1:3" x14ac:dyDescent="0.35">
      <c r="A43" s="2"/>
    </row>
    <row r="59" spans="2:2" x14ac:dyDescent="0.35">
      <c r="B59" t="s">
        <v>153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Transactions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kadu</dc:creator>
  <cp:lastModifiedBy>Vaibhav kadu</cp:lastModifiedBy>
  <dcterms:created xsi:type="dcterms:W3CDTF">2025-06-18T16:04:23Z</dcterms:created>
  <dcterms:modified xsi:type="dcterms:W3CDTF">2025-06-19T18:03:47Z</dcterms:modified>
</cp:coreProperties>
</file>