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\Desktop\"/>
    </mc:Choice>
  </mc:AlternateContent>
  <xr:revisionPtr revIDLastSave="0" documentId="8_{59A3E204-89DC-418D-8648-5902ED9D69B4}" xr6:coauthVersionLast="47" xr6:coauthVersionMax="47" xr10:uidLastSave="{00000000-0000-0000-0000-000000000000}"/>
  <bookViews>
    <workbookView xWindow="-108" yWindow="-108" windowWidth="23256" windowHeight="12456" xr2:uid="{5D8F3175-EA47-453A-A9FF-07AA58B1A52A}"/>
  </bookViews>
  <sheets>
    <sheet name="case test" sheetId="1" r:id="rId1"/>
    <sheet name="Sheet2" sheetId="2" r:id="rId2"/>
  </sheets>
  <definedNames>
    <definedName name="_xlnm._FilterDatabase" localSheetId="0" hidden="1">'case test'!$A$1:$J$41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2" i="1"/>
  <c r="B10" i="2"/>
  <c r="B9" i="2"/>
  <c r="B8" i="2"/>
  <c r="B7" i="2"/>
  <c r="B5" i="2"/>
  <c r="N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2" i="1"/>
  <c r="L3" i="1"/>
  <c r="L4" i="1"/>
  <c r="L5" i="1"/>
  <c r="L6" i="1"/>
  <c r="L7" i="1"/>
  <c r="L8" i="1"/>
  <c r="L9" i="1"/>
  <c r="L10" i="1"/>
  <c r="L11" i="1"/>
  <c r="L2" i="1"/>
  <c r="F12" i="1"/>
  <c r="J6" i="1"/>
  <c r="J7" i="1"/>
  <c r="J12" i="1"/>
  <c r="J14" i="1"/>
  <c r="J15" i="1"/>
  <c r="J21" i="1"/>
  <c r="J22" i="1"/>
  <c r="J23" i="1"/>
  <c r="J30" i="1"/>
  <c r="J31" i="1"/>
  <c r="J38" i="1"/>
  <c r="J39" i="1"/>
  <c r="K12" i="1"/>
  <c r="I12" i="1"/>
  <c r="M12" i="1" s="1"/>
  <c r="G2" i="1"/>
  <c r="J2" i="1" s="1"/>
  <c r="G3" i="1"/>
  <c r="J3" i="1" s="1"/>
  <c r="G4" i="1"/>
  <c r="J4" i="1" s="1"/>
  <c r="G5" i="1"/>
  <c r="J5" i="1" s="1"/>
  <c r="G6" i="1"/>
  <c r="G7" i="1"/>
  <c r="G8" i="1"/>
  <c r="J8" i="1" s="1"/>
  <c r="G9" i="1"/>
  <c r="J9" i="1" s="1"/>
  <c r="G10" i="1"/>
  <c r="J10" i="1" s="1"/>
  <c r="G11" i="1"/>
  <c r="J11" i="1" s="1"/>
  <c r="G12" i="1"/>
  <c r="L12" i="1" s="1"/>
  <c r="G13" i="1"/>
  <c r="J13" i="1" s="1"/>
  <c r="G14" i="1"/>
  <c r="G15" i="1"/>
  <c r="G16" i="1"/>
  <c r="J16" i="1" s="1"/>
  <c r="G17" i="1"/>
  <c r="J17" i="1" s="1"/>
  <c r="G18" i="1"/>
  <c r="J18" i="1" s="1"/>
  <c r="G19" i="1"/>
  <c r="J19" i="1" s="1"/>
  <c r="G20" i="1"/>
  <c r="J20" i="1" s="1"/>
  <c r="G21" i="1"/>
  <c r="G22" i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G31" i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G39" i="1"/>
  <c r="G40" i="1"/>
  <c r="J40" i="1" s="1"/>
  <c r="G41" i="1"/>
  <c r="J41" i="1" s="1"/>
  <c r="I5" i="1"/>
  <c r="I9" i="1"/>
  <c r="I14" i="1"/>
  <c r="I18" i="1"/>
  <c r="I21" i="1"/>
  <c r="I22" i="1"/>
  <c r="I26" i="1"/>
  <c r="I30" i="1"/>
  <c r="I34" i="1"/>
  <c r="I38" i="1"/>
  <c r="I2" i="1"/>
  <c r="H12" i="1"/>
  <c r="H21" i="1"/>
  <c r="K21" i="1" s="1"/>
  <c r="F3" i="1"/>
  <c r="I3" i="1" s="1"/>
  <c r="F4" i="1"/>
  <c r="I4" i="1" s="1"/>
  <c r="F5" i="1"/>
  <c r="F6" i="1"/>
  <c r="I6" i="1" s="1"/>
  <c r="F7" i="1"/>
  <c r="I7" i="1" s="1"/>
  <c r="F8" i="1"/>
  <c r="I8" i="1" s="1"/>
  <c r="F9" i="1"/>
  <c r="H9" i="1" s="1"/>
  <c r="K9" i="1" s="1"/>
  <c r="F10" i="1"/>
  <c r="I10" i="1" s="1"/>
  <c r="F11" i="1"/>
  <c r="I11" i="1" s="1"/>
  <c r="F13" i="1"/>
  <c r="I13" i="1" s="1"/>
  <c r="F14" i="1"/>
  <c r="F15" i="1"/>
  <c r="I15" i="1" s="1"/>
  <c r="F16" i="1"/>
  <c r="I16" i="1" s="1"/>
  <c r="F17" i="1"/>
  <c r="I17" i="1" s="1"/>
  <c r="F18" i="1"/>
  <c r="F19" i="1"/>
  <c r="I19" i="1" s="1"/>
  <c r="F20" i="1"/>
  <c r="I20" i="1" s="1"/>
  <c r="F21" i="1"/>
  <c r="L21" i="1" s="1"/>
  <c r="F22" i="1"/>
  <c r="F23" i="1"/>
  <c r="I23" i="1" s="1"/>
  <c r="F24" i="1"/>
  <c r="I24" i="1" s="1"/>
  <c r="F25" i="1"/>
  <c r="I25" i="1" s="1"/>
  <c r="F26" i="1"/>
  <c r="F27" i="1"/>
  <c r="I27" i="1" s="1"/>
  <c r="F28" i="1"/>
  <c r="I28" i="1" s="1"/>
  <c r="F29" i="1"/>
  <c r="I29" i="1" s="1"/>
  <c r="F30" i="1"/>
  <c r="F31" i="1"/>
  <c r="I31" i="1" s="1"/>
  <c r="F32" i="1"/>
  <c r="I32" i="1" s="1"/>
  <c r="F33" i="1"/>
  <c r="I33" i="1" s="1"/>
  <c r="F34" i="1"/>
  <c r="F35" i="1"/>
  <c r="I35" i="1" s="1"/>
  <c r="F36" i="1"/>
  <c r="I36" i="1" s="1"/>
  <c r="F37" i="1"/>
  <c r="I37" i="1" s="1"/>
  <c r="F38" i="1"/>
  <c r="F39" i="1"/>
  <c r="I39" i="1" s="1"/>
  <c r="F40" i="1"/>
  <c r="I40" i="1" s="1"/>
  <c r="F41" i="1"/>
  <c r="I41" i="1" s="1"/>
  <c r="F2" i="1"/>
  <c r="M21" i="1" l="1"/>
  <c r="M9" i="1"/>
  <c r="M6" i="1"/>
  <c r="H6" i="1"/>
  <c r="K6" i="1" s="1"/>
  <c r="H2" i="1"/>
  <c r="K2" i="1" s="1"/>
  <c r="M2" i="1" s="1"/>
  <c r="H34" i="1"/>
  <c r="H26" i="1"/>
  <c r="H14" i="1"/>
  <c r="H37" i="1"/>
  <c r="H29" i="1"/>
  <c r="H13" i="1"/>
  <c r="H5" i="1"/>
  <c r="K5" i="1" s="1"/>
  <c r="M5" i="1" s="1"/>
  <c r="H40" i="1"/>
  <c r="H36" i="1"/>
  <c r="H32" i="1"/>
  <c r="H28" i="1"/>
  <c r="H24" i="1"/>
  <c r="H20" i="1"/>
  <c r="H16" i="1"/>
  <c r="H8" i="1"/>
  <c r="K8" i="1" s="1"/>
  <c r="M8" i="1" s="1"/>
  <c r="H4" i="1"/>
  <c r="K4" i="1" s="1"/>
  <c r="M4" i="1" s="1"/>
  <c r="H38" i="1"/>
  <c r="H30" i="1"/>
  <c r="H22" i="1"/>
  <c r="H18" i="1"/>
  <c r="H10" i="1"/>
  <c r="K10" i="1" s="1"/>
  <c r="M10" i="1" s="1"/>
  <c r="H41" i="1"/>
  <c r="H33" i="1"/>
  <c r="H25" i="1"/>
  <c r="H17" i="1"/>
  <c r="H39" i="1"/>
  <c r="H35" i="1"/>
  <c r="H31" i="1"/>
  <c r="H27" i="1"/>
  <c r="H23" i="1"/>
  <c r="H19" i="1"/>
  <c r="H15" i="1"/>
  <c r="H11" i="1"/>
  <c r="K11" i="1" s="1"/>
  <c r="M11" i="1" s="1"/>
  <c r="H7" i="1"/>
  <c r="K7" i="1" s="1"/>
  <c r="M7" i="1" s="1"/>
  <c r="H3" i="1"/>
  <c r="K3" i="1" s="1"/>
  <c r="M3" i="1" s="1"/>
  <c r="K27" i="1" l="1"/>
  <c r="L27" i="1"/>
  <c r="K20" i="1"/>
  <c r="M20" i="1" s="1"/>
  <c r="L20" i="1"/>
  <c r="K29" i="1"/>
  <c r="L29" i="1"/>
  <c r="K19" i="1"/>
  <c r="L19" i="1"/>
  <c r="K13" i="1"/>
  <c r="L13" i="1"/>
  <c r="K18" i="1"/>
  <c r="M18" i="1" s="1"/>
  <c r="L18" i="1"/>
  <c r="K37" i="1"/>
  <c r="L37" i="1"/>
  <c r="K35" i="1"/>
  <c r="L35" i="1"/>
  <c r="K22" i="1"/>
  <c r="L22" i="1"/>
  <c r="K28" i="1"/>
  <c r="M28" i="1" s="1"/>
  <c r="L28" i="1"/>
  <c r="K14" i="1"/>
  <c r="L14" i="1"/>
  <c r="K39" i="1"/>
  <c r="L39" i="1"/>
  <c r="K30" i="1"/>
  <c r="L30" i="1"/>
  <c r="K32" i="1"/>
  <c r="M32" i="1" s="1"/>
  <c r="L32" i="1"/>
  <c r="K26" i="1"/>
  <c r="L26" i="1"/>
  <c r="K16" i="1"/>
  <c r="L16" i="1"/>
  <c r="K17" i="1"/>
  <c r="L17" i="1"/>
  <c r="K38" i="1"/>
  <c r="M38" i="1" s="1"/>
  <c r="L38" i="1"/>
  <c r="K36" i="1"/>
  <c r="L36" i="1"/>
  <c r="K33" i="1"/>
  <c r="L33" i="1"/>
  <c r="K41" i="1"/>
  <c r="L41" i="1"/>
  <c r="K31" i="1"/>
  <c r="M31" i="1" s="1"/>
  <c r="L31" i="1"/>
  <c r="K24" i="1"/>
  <c r="L24" i="1"/>
  <c r="K15" i="1"/>
  <c r="L15" i="1"/>
  <c r="K25" i="1"/>
  <c r="L25" i="1"/>
  <c r="K40" i="1"/>
  <c r="M40" i="1" s="1"/>
  <c r="L40" i="1"/>
  <c r="K23" i="1"/>
  <c r="L23" i="1"/>
  <c r="K34" i="1"/>
  <c r="L34" i="1"/>
  <c r="M17" i="1" l="1"/>
  <c r="M27" i="1"/>
  <c r="M41" i="1"/>
  <c r="M13" i="1"/>
  <c r="M25" i="1"/>
  <c r="M30" i="1"/>
  <c r="M22" i="1"/>
  <c r="M15" i="1"/>
  <c r="M35" i="1"/>
  <c r="M23" i="1"/>
  <c r="M24" i="1"/>
  <c r="M36" i="1"/>
  <c r="M14" i="1"/>
  <c r="M37" i="1"/>
  <c r="M29" i="1"/>
  <c r="M19" i="1"/>
  <c r="M26" i="1"/>
  <c r="M16" i="1"/>
  <c r="M39" i="1"/>
  <c r="M33" i="1"/>
  <c r="M34" i="1"/>
</calcChain>
</file>

<file path=xl/sharedStrings.xml><?xml version="1.0" encoding="utf-8"?>
<sst xmlns="http://schemas.openxmlformats.org/spreadsheetml/2006/main" count="30" uniqueCount="28">
  <si>
    <t>Date</t>
  </si>
  <si>
    <t>Time In</t>
  </si>
  <si>
    <t>Time Out</t>
  </si>
  <si>
    <t>Break Time</t>
  </si>
  <si>
    <t>Working Day/Holiday</t>
  </si>
  <si>
    <t>National Holiday</t>
  </si>
  <si>
    <t>Total Working Hours</t>
  </si>
  <si>
    <t>Name of Employee</t>
  </si>
  <si>
    <t>Smriti Rai</t>
  </si>
  <si>
    <t>Hospital Nurse</t>
  </si>
  <si>
    <t>Employee Salary</t>
  </si>
  <si>
    <t>100/Hour</t>
  </si>
  <si>
    <t>Position</t>
  </si>
  <si>
    <t>Overtime Hours</t>
  </si>
  <si>
    <t>Total Paid Days</t>
  </si>
  <si>
    <t>Total working Days</t>
  </si>
  <si>
    <t>Working Hours between 2 - 5</t>
  </si>
  <si>
    <t>Total Payment for Working Hours</t>
  </si>
  <si>
    <t>Overtime</t>
  </si>
  <si>
    <t>Overtime Payment (Regular Days)</t>
  </si>
  <si>
    <t>Overtime Payment (2AM-5AM)</t>
  </si>
  <si>
    <t>Overtime Payment (National holidays)</t>
  </si>
  <si>
    <t>salary day</t>
  </si>
  <si>
    <t>Total payment</t>
  </si>
  <si>
    <t>Total payment -biweekly</t>
  </si>
  <si>
    <t>Pay cycle</t>
  </si>
  <si>
    <t>Overtime Hours betwee 2 to 5&amp; national holidays</t>
  </si>
  <si>
    <t>total salary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</si>
</sst>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4" fontId="0" fillId="0" borderId="0" xfId="0" applyNumberFormat="1"/>
    <xf numFmtId="20" fontId="0" fillId="0" borderId="0" xfId="0" applyNumberFormat="1"/>
    <xf numFmtId="0" fontId="1" fillId="2" borderId="3" xfId="0" applyFont="1" applyFill="1" applyBorder="1" applyAlignment="1">
      <alignment horizontal="center" wrapText="1"/>
    </xf>
    <xf numFmtId="46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Font="1" applyFill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879C-6439-493C-98DC-051768637172}">
  <dimension ref="A1:Q43"/>
  <sheetViews>
    <sheetView tabSelected="1" workbookViewId="0">
      <selection activeCell="O2" sqref="O2"/>
    </sheetView>
  </sheetViews>
  <sheetFormatPr defaultColWidth="30.33203125" defaultRowHeight="14.4" x14ac:dyDescent="0.3"/>
  <cols>
    <col min="1" max="1" width="19.77734375" customWidth="1"/>
  </cols>
  <sheetData>
    <row r="1" spans="1:17" ht="29.4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5" t="s">
        <v>4</v>
      </c>
      <c r="F1" s="5" t="s">
        <v>6</v>
      </c>
      <c r="G1" s="5" t="s">
        <v>16</v>
      </c>
      <c r="H1" s="5" t="s">
        <v>18</v>
      </c>
      <c r="I1" s="5" t="s">
        <v>17</v>
      </c>
      <c r="J1" s="5" t="s">
        <v>20</v>
      </c>
      <c r="K1" s="5" t="s">
        <v>19</v>
      </c>
      <c r="L1" s="5" t="s">
        <v>21</v>
      </c>
      <c r="M1" s="5" t="s">
        <v>23</v>
      </c>
      <c r="N1" s="5" t="s">
        <v>22</v>
      </c>
      <c r="O1" s="5" t="s">
        <v>24</v>
      </c>
    </row>
    <row r="2" spans="1:17" ht="15" x14ac:dyDescent="0.35">
      <c r="A2" s="3">
        <v>45292</v>
      </c>
      <c r="B2" s="4">
        <v>0.125</v>
      </c>
      <c r="C2" s="4">
        <v>0.5</v>
      </c>
      <c r="D2" s="6">
        <v>0.04</v>
      </c>
      <c r="E2" s="10"/>
      <c r="F2" s="7">
        <f>(C2-B2-D2)*24</f>
        <v>8.0400000000000009</v>
      </c>
      <c r="G2">
        <f>IF(AND(B2&gt;=1/24,B2&lt;5/24),5/24-IF(B2&gt;=2/24,B2,2/24),0)*24</f>
        <v>2</v>
      </c>
      <c r="H2" s="7">
        <f>IF(E2="",IF(F2&lt;8.5,0,F2-9),0)</f>
        <v>0</v>
      </c>
      <c r="I2">
        <f>IF(E2="",IF(F2&lt;9,F2*100,IF(F2&gt;=9,9*100,0)),0)</f>
        <v>804.00000000000011</v>
      </c>
      <c r="J2">
        <f>IF(E2="",G2*125,0)</f>
        <v>250</v>
      </c>
      <c r="K2">
        <f>IF(E2="",H2*120,0)</f>
        <v>0</v>
      </c>
      <c r="L2">
        <f>IF(E2="National Holiday",F2*130+G2*130+H2*130,0)</f>
        <v>0</v>
      </c>
      <c r="M2">
        <f t="shared" ref="M2:M41" si="0">SUM(I2,J2,K2,L2)</f>
        <v>1054</v>
      </c>
      <c r="N2" s="8" t="str">
        <f t="shared" ref="N2:N41" si="1">IF(MOD(DAY(A2),15)=0,"SALARY DAY"," ")</f>
        <v xml:space="preserve"> </v>
      </c>
      <c r="O2" s="9" t="str">
        <f>IF(MOD(DAY(A2),15)=0,SUM(#REF!)," ")</f>
        <v xml:space="preserve"> </v>
      </c>
      <c r="P2" s="3"/>
      <c r="Q2" s="3"/>
    </row>
    <row r="3" spans="1:17" ht="15" x14ac:dyDescent="0.35">
      <c r="A3" s="3">
        <v>45293</v>
      </c>
      <c r="B3" s="4">
        <v>8.3333333333333329E-2</v>
      </c>
      <c r="C3" s="4">
        <v>0.54166666666666663</v>
      </c>
      <c r="D3" s="6">
        <v>4.1000000000000002E-2</v>
      </c>
      <c r="E3" s="10"/>
      <c r="F3" s="7">
        <f t="shared" ref="F3:F41" si="2">(C3-B3-D3)*24</f>
        <v>10.016</v>
      </c>
      <c r="G3">
        <f t="shared" ref="G3:G41" si="3">IF(AND(B3&gt;=1/24,B3&lt;5/24),5/24-IF(B3&gt;=2/24,B3,2/24),0)*24</f>
        <v>3</v>
      </c>
      <c r="H3" s="7">
        <f t="shared" ref="H3:H41" si="4">IF(E3="",IF(F3&lt;8.5,0,F3-9),0)</f>
        <v>1.016</v>
      </c>
      <c r="I3">
        <f t="shared" ref="I3:I41" si="5">IF(E3="",IF(F3&lt;9,F3*100,IF(F3&gt;=9,9*100,0)),0)</f>
        <v>900</v>
      </c>
      <c r="J3">
        <f t="shared" ref="J3:J41" si="6">IF(E3="",G3*125,0)</f>
        <v>375</v>
      </c>
      <c r="K3">
        <f t="shared" ref="K3:K41" si="7">IF(E3="",H3*120,0)</f>
        <v>121.92</v>
      </c>
      <c r="L3">
        <f t="shared" ref="L3:L41" si="8">IF(E3="National Holiday",F3*130+G3*130+H3*130,0)</f>
        <v>0</v>
      </c>
      <c r="M3">
        <f t="shared" si="0"/>
        <v>1396.92</v>
      </c>
      <c r="N3" s="8" t="str">
        <f t="shared" si="1"/>
        <v xml:space="preserve"> </v>
      </c>
      <c r="O3" s="9" t="str">
        <f>IF(MOD(DAY(A3),15)=0,SUM(#REF!)," ")</f>
        <v xml:space="preserve"> </v>
      </c>
    </row>
    <row r="4" spans="1:17" ht="15" x14ac:dyDescent="0.35">
      <c r="A4" s="3">
        <v>45294</v>
      </c>
      <c r="B4" s="4">
        <v>0.41666666666666669</v>
      </c>
      <c r="C4" s="4">
        <v>0.875</v>
      </c>
      <c r="D4" s="6">
        <v>3.6999999999999998E-2</v>
      </c>
      <c r="E4" s="10"/>
      <c r="F4" s="7">
        <f t="shared" si="2"/>
        <v>10.112</v>
      </c>
      <c r="G4">
        <f t="shared" si="3"/>
        <v>0</v>
      </c>
      <c r="H4" s="7">
        <f t="shared" si="4"/>
        <v>1.1120000000000001</v>
      </c>
      <c r="I4">
        <f t="shared" si="5"/>
        <v>900</v>
      </c>
      <c r="J4">
        <f t="shared" si="6"/>
        <v>0</v>
      </c>
      <c r="K4">
        <f t="shared" si="7"/>
        <v>133.44</v>
      </c>
      <c r="L4">
        <f t="shared" si="8"/>
        <v>0</v>
      </c>
      <c r="M4">
        <f t="shared" si="0"/>
        <v>1033.44</v>
      </c>
      <c r="N4" s="8" t="str">
        <f t="shared" si="1"/>
        <v xml:space="preserve"> </v>
      </c>
      <c r="O4" s="9" t="str">
        <f>IF(MOD(DAY(A4),15)=0,SUM(#REF!)," ")</f>
        <v xml:space="preserve"> </v>
      </c>
    </row>
    <row r="5" spans="1:17" ht="15" x14ac:dyDescent="0.35">
      <c r="A5" s="3">
        <v>45295</v>
      </c>
      <c r="B5" s="4">
        <v>0.375</v>
      </c>
      <c r="C5" s="4">
        <v>0.79166666666666674</v>
      </c>
      <c r="D5" s="6">
        <v>2.5000000000000001E-2</v>
      </c>
      <c r="E5" s="10"/>
      <c r="F5" s="7">
        <f t="shared" si="2"/>
        <v>9.4000000000000021</v>
      </c>
      <c r="G5">
        <f t="shared" si="3"/>
        <v>0</v>
      </c>
      <c r="H5" s="7">
        <f t="shared" si="4"/>
        <v>0.40000000000000213</v>
      </c>
      <c r="I5">
        <f t="shared" si="5"/>
        <v>900</v>
      </c>
      <c r="J5">
        <f t="shared" si="6"/>
        <v>0</v>
      </c>
      <c r="K5">
        <f t="shared" si="7"/>
        <v>48.000000000000256</v>
      </c>
      <c r="L5">
        <f t="shared" si="8"/>
        <v>0</v>
      </c>
      <c r="M5">
        <f t="shared" si="0"/>
        <v>948.00000000000023</v>
      </c>
      <c r="N5" s="8" t="str">
        <f t="shared" si="1"/>
        <v xml:space="preserve"> </v>
      </c>
      <c r="O5" s="9" t="str">
        <f>IF(MOD(DAY(A5),15)=0,SUM(#REF!)," ")</f>
        <v xml:space="preserve"> </v>
      </c>
    </row>
    <row r="6" spans="1:17" ht="15" x14ac:dyDescent="0.35">
      <c r="A6" s="3">
        <v>45296</v>
      </c>
      <c r="B6" s="4">
        <v>4.1666666666666664E-2</v>
      </c>
      <c r="C6" s="4">
        <v>0.58333333333333326</v>
      </c>
      <c r="D6" s="6">
        <v>4.2000000000000003E-2</v>
      </c>
      <c r="E6" s="10"/>
      <c r="F6" s="7">
        <f t="shared" si="2"/>
        <v>11.991999999999999</v>
      </c>
      <c r="G6">
        <f t="shared" si="3"/>
        <v>3</v>
      </c>
      <c r="H6" s="7">
        <f>IF(E6="",IF(F6&lt;8.5,0,F6-9),0)</f>
        <v>2.9919999999999991</v>
      </c>
      <c r="I6">
        <f t="shared" si="5"/>
        <v>900</v>
      </c>
      <c r="J6">
        <f t="shared" si="6"/>
        <v>375</v>
      </c>
      <c r="K6">
        <f t="shared" si="7"/>
        <v>359.03999999999991</v>
      </c>
      <c r="L6">
        <f t="shared" si="8"/>
        <v>0</v>
      </c>
      <c r="M6">
        <f t="shared" si="0"/>
        <v>1634.04</v>
      </c>
      <c r="N6" s="8" t="str">
        <f t="shared" si="1"/>
        <v xml:space="preserve"> </v>
      </c>
      <c r="O6" s="9" t="str">
        <f>IF(MOD(DAY(A6),15)=0,SUM(#REF!)," ")</f>
        <v xml:space="preserve"> </v>
      </c>
    </row>
    <row r="7" spans="1:17" ht="15" x14ac:dyDescent="0.35">
      <c r="A7" s="3">
        <v>45299</v>
      </c>
      <c r="B7" s="4">
        <v>8.3333333333333329E-2</v>
      </c>
      <c r="C7" s="4">
        <v>0.54166666666666663</v>
      </c>
      <c r="D7" s="6">
        <v>4.4999999999999998E-2</v>
      </c>
      <c r="E7" s="10"/>
      <c r="F7" s="7">
        <f t="shared" si="2"/>
        <v>9.92</v>
      </c>
      <c r="G7">
        <f t="shared" si="3"/>
        <v>3</v>
      </c>
      <c r="H7" s="7">
        <f t="shared" si="4"/>
        <v>0.91999999999999993</v>
      </c>
      <c r="I7">
        <f t="shared" si="5"/>
        <v>900</v>
      </c>
      <c r="J7">
        <f t="shared" si="6"/>
        <v>375</v>
      </c>
      <c r="K7">
        <f t="shared" si="7"/>
        <v>110.39999999999999</v>
      </c>
      <c r="L7">
        <f t="shared" si="8"/>
        <v>0</v>
      </c>
      <c r="M7">
        <f t="shared" si="0"/>
        <v>1385.4</v>
      </c>
      <c r="N7" s="8" t="str">
        <f t="shared" si="1"/>
        <v xml:space="preserve"> </v>
      </c>
      <c r="O7" s="9" t="str">
        <f>IF(MOD(DAY(A7),15)=0,SUM(#REF!)," ")</f>
        <v xml:space="preserve"> </v>
      </c>
    </row>
    <row r="8" spans="1:17" ht="15" x14ac:dyDescent="0.35">
      <c r="A8" s="3">
        <v>45300</v>
      </c>
      <c r="B8" s="4">
        <v>0.125</v>
      </c>
      <c r="C8" s="4">
        <v>0.54166666666666674</v>
      </c>
      <c r="D8" s="6">
        <v>3.4000000000000002E-2</v>
      </c>
      <c r="E8" s="10"/>
      <c r="F8" s="7">
        <f t="shared" si="2"/>
        <v>9.1840000000000011</v>
      </c>
      <c r="G8">
        <f t="shared" si="3"/>
        <v>2</v>
      </c>
      <c r="H8" s="7">
        <f t="shared" si="4"/>
        <v>0.18400000000000105</v>
      </c>
      <c r="I8">
        <f t="shared" si="5"/>
        <v>900</v>
      </c>
      <c r="J8">
        <f t="shared" si="6"/>
        <v>250</v>
      </c>
      <c r="K8">
        <f t="shared" si="7"/>
        <v>22.080000000000126</v>
      </c>
      <c r="L8">
        <f t="shared" si="8"/>
        <v>0</v>
      </c>
      <c r="M8">
        <f t="shared" si="0"/>
        <v>1172.0800000000002</v>
      </c>
      <c r="N8" s="8" t="str">
        <f t="shared" si="1"/>
        <v xml:space="preserve"> </v>
      </c>
      <c r="O8" s="9" t="str">
        <f>IF(MOD(DAY(A8),15)=0,SUM(#REF!)," ")</f>
        <v xml:space="preserve"> </v>
      </c>
    </row>
    <row r="9" spans="1:17" ht="15" x14ac:dyDescent="0.35">
      <c r="A9" s="3">
        <v>45301</v>
      </c>
      <c r="B9" s="4">
        <v>8.3333333333333329E-2</v>
      </c>
      <c r="C9" s="4">
        <v>0.45833333333333331</v>
      </c>
      <c r="D9" s="6">
        <v>2.5999999999999999E-2</v>
      </c>
      <c r="E9" s="10"/>
      <c r="F9" s="7">
        <f t="shared" si="2"/>
        <v>8.3759999999999994</v>
      </c>
      <c r="G9">
        <f t="shared" si="3"/>
        <v>3</v>
      </c>
      <c r="H9" s="7">
        <f>IF(E9="",IF(F9&lt;8.5,0,F9-9),0)</f>
        <v>0</v>
      </c>
      <c r="I9">
        <f t="shared" si="5"/>
        <v>837.59999999999991</v>
      </c>
      <c r="J9">
        <f t="shared" si="6"/>
        <v>375</v>
      </c>
      <c r="K9">
        <f t="shared" si="7"/>
        <v>0</v>
      </c>
      <c r="L9">
        <f t="shared" si="8"/>
        <v>0</v>
      </c>
      <c r="M9">
        <f t="shared" si="0"/>
        <v>1212.5999999999999</v>
      </c>
      <c r="N9" s="8" t="str">
        <f t="shared" si="1"/>
        <v xml:space="preserve"> </v>
      </c>
      <c r="O9" s="9" t="str">
        <f>IF(MOD(DAY(A9),15)=0,SUM(#REF!)," ")</f>
        <v xml:space="preserve"> </v>
      </c>
    </row>
    <row r="10" spans="1:17" ht="15" x14ac:dyDescent="0.35">
      <c r="A10" s="3">
        <v>45302</v>
      </c>
      <c r="B10" s="4">
        <v>0.375</v>
      </c>
      <c r="C10" s="4">
        <v>0.83333333333333326</v>
      </c>
      <c r="D10" s="6">
        <v>4.2000000000000003E-2</v>
      </c>
      <c r="E10" s="10"/>
      <c r="F10" s="7">
        <f t="shared" si="2"/>
        <v>9.9919999999999991</v>
      </c>
      <c r="G10">
        <f t="shared" si="3"/>
        <v>0</v>
      </c>
      <c r="H10" s="7">
        <f t="shared" si="4"/>
        <v>0.9919999999999991</v>
      </c>
      <c r="I10">
        <f t="shared" si="5"/>
        <v>900</v>
      </c>
      <c r="J10">
        <f t="shared" si="6"/>
        <v>0</v>
      </c>
      <c r="K10">
        <f t="shared" si="7"/>
        <v>119.03999999999989</v>
      </c>
      <c r="L10">
        <f t="shared" si="8"/>
        <v>0</v>
      </c>
      <c r="M10">
        <f t="shared" si="0"/>
        <v>1019.0399999999998</v>
      </c>
      <c r="N10" s="8" t="str">
        <f t="shared" si="1"/>
        <v xml:space="preserve"> </v>
      </c>
      <c r="O10" s="9" t="str">
        <f>IF(MOD(DAY(A10),15)=0,SUM(#REF!)," ")</f>
        <v xml:space="preserve"> </v>
      </c>
      <c r="P10" s="3"/>
    </row>
    <row r="11" spans="1:17" ht="15" x14ac:dyDescent="0.35">
      <c r="A11" s="3">
        <v>45303</v>
      </c>
      <c r="B11" s="4">
        <v>0.29166666666666669</v>
      </c>
      <c r="C11" s="4">
        <v>0.83333333333333326</v>
      </c>
      <c r="D11" s="6">
        <v>3.6999999999999998E-2</v>
      </c>
      <c r="E11" s="10"/>
      <c r="F11" s="7">
        <f t="shared" si="2"/>
        <v>12.111999999999995</v>
      </c>
      <c r="G11">
        <f t="shared" si="3"/>
        <v>0</v>
      </c>
      <c r="H11" s="7">
        <f t="shared" si="4"/>
        <v>3.1119999999999948</v>
      </c>
      <c r="I11">
        <f t="shared" si="5"/>
        <v>900</v>
      </c>
      <c r="J11">
        <f t="shared" si="6"/>
        <v>0</v>
      </c>
      <c r="K11">
        <f t="shared" si="7"/>
        <v>373.43999999999937</v>
      </c>
      <c r="L11">
        <f t="shared" si="8"/>
        <v>0</v>
      </c>
      <c r="M11">
        <f t="shared" si="0"/>
        <v>1273.4399999999994</v>
      </c>
      <c r="N11" s="8" t="str">
        <f t="shared" si="1"/>
        <v xml:space="preserve"> </v>
      </c>
      <c r="O11" s="9" t="str">
        <f t="shared" ref="O11" si="9">IF(MOD(DAY(A11),15)=0,SUM(M1:M11)," ")</f>
        <v xml:space="preserve"> </v>
      </c>
    </row>
    <row r="12" spans="1:17" ht="15" x14ac:dyDescent="0.35">
      <c r="A12" s="3">
        <v>45306</v>
      </c>
      <c r="B12" s="4">
        <v>0.41666666666666669</v>
      </c>
      <c r="C12" s="4">
        <v>1.0416666666666667</v>
      </c>
      <c r="D12" s="6">
        <v>3.1E-2</v>
      </c>
      <c r="E12" s="10" t="s">
        <v>5</v>
      </c>
      <c r="F12" s="7">
        <f t="shared" si="2"/>
        <v>14.256</v>
      </c>
      <c r="G12">
        <f t="shared" si="3"/>
        <v>0</v>
      </c>
      <c r="H12" s="7">
        <f t="shared" si="4"/>
        <v>0</v>
      </c>
      <c r="I12">
        <f>IF(E12="",IF(F12&lt;9,F12*100,IF(F12&gt;=9,9*100,0)),0)</f>
        <v>0</v>
      </c>
      <c r="J12">
        <f t="shared" si="6"/>
        <v>0</v>
      </c>
      <c r="K12">
        <f t="shared" si="7"/>
        <v>0</v>
      </c>
      <c r="L12">
        <f>IF(E12="National Holiday",F12*130+G12*130+H12*130,0)</f>
        <v>1853.28</v>
      </c>
      <c r="M12">
        <f t="shared" si="0"/>
        <v>1853.28</v>
      </c>
      <c r="N12" s="8" t="str">
        <f t="shared" si="1"/>
        <v>SALARY DAY</v>
      </c>
      <c r="O12" s="9">
        <f>IF(MOD(DAY(A12),15)=0,SUM(M2:M12)," ")</f>
        <v>13982.24</v>
      </c>
    </row>
    <row r="13" spans="1:17" ht="15" x14ac:dyDescent="0.35">
      <c r="A13" s="3">
        <v>45307</v>
      </c>
      <c r="B13" s="4">
        <v>0.29166666666666669</v>
      </c>
      <c r="C13" s="4">
        <v>0.875</v>
      </c>
      <c r="D13" s="6">
        <v>3.4000000000000002E-2</v>
      </c>
      <c r="E13" s="10"/>
      <c r="F13" s="7">
        <f t="shared" si="2"/>
        <v>13.183999999999997</v>
      </c>
      <c r="G13">
        <f t="shared" si="3"/>
        <v>0</v>
      </c>
      <c r="H13" s="7">
        <f t="shared" si="4"/>
        <v>4.1839999999999975</v>
      </c>
      <c r="I13">
        <f t="shared" si="5"/>
        <v>900</v>
      </c>
      <c r="J13">
        <f t="shared" si="6"/>
        <v>0</v>
      </c>
      <c r="K13">
        <f t="shared" si="7"/>
        <v>502.0799999999997</v>
      </c>
      <c r="L13">
        <f t="shared" si="8"/>
        <v>0</v>
      </c>
      <c r="M13">
        <f t="shared" si="0"/>
        <v>1402.0799999999997</v>
      </c>
      <c r="N13" s="8" t="str">
        <f t="shared" si="1"/>
        <v xml:space="preserve"> </v>
      </c>
      <c r="O13" s="9" t="str">
        <f t="shared" ref="O13:O41" si="10">IF(MOD(DAY(A13),15)=0,SUM(M3:M13)," ")</f>
        <v xml:space="preserve"> </v>
      </c>
    </row>
    <row r="14" spans="1:17" ht="15" x14ac:dyDescent="0.35">
      <c r="A14" s="3">
        <v>45308</v>
      </c>
      <c r="B14" s="4">
        <v>8.3333333333333329E-2</v>
      </c>
      <c r="C14" s="4">
        <v>0.70833333333333337</v>
      </c>
      <c r="D14" s="6">
        <v>3.3000000000000002E-2</v>
      </c>
      <c r="E14" s="10"/>
      <c r="F14" s="7">
        <f t="shared" si="2"/>
        <v>14.207999999999998</v>
      </c>
      <c r="G14">
        <f t="shared" si="3"/>
        <v>3</v>
      </c>
      <c r="H14" s="7">
        <f t="shared" si="4"/>
        <v>5.2079999999999984</v>
      </c>
      <c r="I14">
        <f t="shared" si="5"/>
        <v>900</v>
      </c>
      <c r="J14">
        <f t="shared" si="6"/>
        <v>375</v>
      </c>
      <c r="K14">
        <f t="shared" si="7"/>
        <v>624.95999999999981</v>
      </c>
      <c r="L14">
        <f t="shared" si="8"/>
        <v>0</v>
      </c>
      <c r="M14">
        <f t="shared" si="0"/>
        <v>1899.9599999999998</v>
      </c>
      <c r="N14" s="8" t="str">
        <f t="shared" si="1"/>
        <v xml:space="preserve"> </v>
      </c>
      <c r="O14" s="9" t="str">
        <f t="shared" si="10"/>
        <v xml:space="preserve"> </v>
      </c>
    </row>
    <row r="15" spans="1:17" ht="15" x14ac:dyDescent="0.35">
      <c r="A15" s="3">
        <v>45309</v>
      </c>
      <c r="B15" s="4">
        <v>8.3333333333333329E-2</v>
      </c>
      <c r="C15" s="4">
        <v>0.70833333333333337</v>
      </c>
      <c r="D15" s="6">
        <v>4.4999999999999998E-2</v>
      </c>
      <c r="E15" s="10"/>
      <c r="F15" s="7">
        <f t="shared" si="2"/>
        <v>13.919999999999998</v>
      </c>
      <c r="G15">
        <f t="shared" si="3"/>
        <v>3</v>
      </c>
      <c r="H15" s="7">
        <f t="shared" si="4"/>
        <v>4.9199999999999982</v>
      </c>
      <c r="I15">
        <f t="shared" si="5"/>
        <v>900</v>
      </c>
      <c r="J15">
        <f t="shared" si="6"/>
        <v>375</v>
      </c>
      <c r="K15">
        <f t="shared" si="7"/>
        <v>590.39999999999975</v>
      </c>
      <c r="L15">
        <f t="shared" si="8"/>
        <v>0</v>
      </c>
      <c r="M15">
        <f t="shared" si="0"/>
        <v>1865.3999999999996</v>
      </c>
      <c r="N15" s="8" t="str">
        <f t="shared" si="1"/>
        <v xml:space="preserve"> </v>
      </c>
      <c r="O15" s="9" t="str">
        <f t="shared" si="10"/>
        <v xml:space="preserve"> </v>
      </c>
    </row>
    <row r="16" spans="1:17" ht="15" x14ac:dyDescent="0.35">
      <c r="A16" s="3">
        <v>45310</v>
      </c>
      <c r="B16" s="4">
        <v>0.29166666666666669</v>
      </c>
      <c r="C16" s="4">
        <v>0.66666666666666674</v>
      </c>
      <c r="D16" s="6">
        <v>0.04</v>
      </c>
      <c r="E16" s="10"/>
      <c r="F16" s="7">
        <f t="shared" si="2"/>
        <v>8.0400000000000027</v>
      </c>
      <c r="G16">
        <f t="shared" si="3"/>
        <v>0</v>
      </c>
      <c r="H16" s="7">
        <f t="shared" si="4"/>
        <v>0</v>
      </c>
      <c r="I16">
        <f t="shared" si="5"/>
        <v>804.00000000000023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0"/>
        <v>804.00000000000023</v>
      </c>
      <c r="N16" s="8" t="str">
        <f t="shared" si="1"/>
        <v xml:space="preserve"> </v>
      </c>
      <c r="O16" s="9" t="str">
        <f t="shared" si="10"/>
        <v xml:space="preserve"> </v>
      </c>
    </row>
    <row r="17" spans="1:15" ht="15" x14ac:dyDescent="0.35">
      <c r="A17" s="3">
        <v>45313</v>
      </c>
      <c r="B17" s="4">
        <v>0.41666666666666669</v>
      </c>
      <c r="C17" s="4">
        <v>0.79166666666666674</v>
      </c>
      <c r="D17" s="6">
        <v>2.8000000000000001E-2</v>
      </c>
      <c r="E17" s="10"/>
      <c r="F17" s="7">
        <f t="shared" si="2"/>
        <v>8.3280000000000012</v>
      </c>
      <c r="G17">
        <f t="shared" si="3"/>
        <v>0</v>
      </c>
      <c r="H17" s="7">
        <f t="shared" si="4"/>
        <v>0</v>
      </c>
      <c r="I17">
        <f t="shared" si="5"/>
        <v>832.80000000000007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0"/>
        <v>832.80000000000007</v>
      </c>
      <c r="N17" s="8" t="str">
        <f t="shared" si="1"/>
        <v xml:space="preserve"> </v>
      </c>
      <c r="O17" s="9" t="str">
        <f t="shared" si="10"/>
        <v xml:space="preserve"> </v>
      </c>
    </row>
    <row r="18" spans="1:15" ht="15" x14ac:dyDescent="0.35">
      <c r="A18" s="3">
        <v>45314</v>
      </c>
      <c r="B18" s="4">
        <v>0.25</v>
      </c>
      <c r="C18" s="4">
        <v>0.875</v>
      </c>
      <c r="D18" s="6">
        <v>0.04</v>
      </c>
      <c r="E18" s="10"/>
      <c r="F18" s="7">
        <f t="shared" si="2"/>
        <v>14.04</v>
      </c>
      <c r="G18">
        <f t="shared" si="3"/>
        <v>0</v>
      </c>
      <c r="H18" s="7">
        <f t="shared" si="4"/>
        <v>5.0399999999999991</v>
      </c>
      <c r="I18">
        <f t="shared" si="5"/>
        <v>900</v>
      </c>
      <c r="J18">
        <f t="shared" si="6"/>
        <v>0</v>
      </c>
      <c r="K18">
        <f t="shared" si="7"/>
        <v>604.79999999999995</v>
      </c>
      <c r="L18">
        <f t="shared" si="8"/>
        <v>0</v>
      </c>
      <c r="M18">
        <f t="shared" si="0"/>
        <v>1504.8</v>
      </c>
      <c r="N18" s="8" t="str">
        <f t="shared" si="1"/>
        <v xml:space="preserve"> </v>
      </c>
      <c r="O18" s="9" t="str">
        <f t="shared" si="10"/>
        <v xml:space="preserve"> </v>
      </c>
    </row>
    <row r="19" spans="1:15" ht="15" x14ac:dyDescent="0.35">
      <c r="A19" s="3">
        <v>45315</v>
      </c>
      <c r="B19" s="4">
        <v>0.29166666666666669</v>
      </c>
      <c r="C19" s="4">
        <v>0.91666666666666674</v>
      </c>
      <c r="D19" s="6">
        <v>2.5000000000000001E-2</v>
      </c>
      <c r="E19" s="10"/>
      <c r="F19" s="7">
        <f t="shared" si="2"/>
        <v>14.399999999999999</v>
      </c>
      <c r="G19">
        <f t="shared" si="3"/>
        <v>0</v>
      </c>
      <c r="H19" s="7">
        <f t="shared" si="4"/>
        <v>5.3999999999999986</v>
      </c>
      <c r="I19">
        <f t="shared" si="5"/>
        <v>900</v>
      </c>
      <c r="J19">
        <f t="shared" si="6"/>
        <v>0</v>
      </c>
      <c r="K19">
        <f t="shared" si="7"/>
        <v>647.99999999999977</v>
      </c>
      <c r="L19">
        <f t="shared" si="8"/>
        <v>0</v>
      </c>
      <c r="M19">
        <f t="shared" si="0"/>
        <v>1547.9999999999998</v>
      </c>
      <c r="N19" s="8" t="str">
        <f t="shared" si="1"/>
        <v xml:space="preserve"> </v>
      </c>
      <c r="O19" s="9" t="str">
        <f t="shared" si="10"/>
        <v xml:space="preserve"> </v>
      </c>
    </row>
    <row r="20" spans="1:15" ht="15" x14ac:dyDescent="0.35">
      <c r="A20" s="3">
        <v>45316</v>
      </c>
      <c r="B20" s="4">
        <v>8.3333333333333329E-2</v>
      </c>
      <c r="C20" s="4">
        <v>0.70833333333333337</v>
      </c>
      <c r="D20" s="6">
        <v>3.4000000000000002E-2</v>
      </c>
      <c r="E20" s="10"/>
      <c r="F20" s="7">
        <f t="shared" si="2"/>
        <v>14.183999999999999</v>
      </c>
      <c r="G20">
        <f t="shared" si="3"/>
        <v>3</v>
      </c>
      <c r="H20" s="7">
        <f t="shared" si="4"/>
        <v>5.1839999999999993</v>
      </c>
      <c r="I20">
        <f t="shared" si="5"/>
        <v>900</v>
      </c>
      <c r="J20">
        <f t="shared" si="6"/>
        <v>375</v>
      </c>
      <c r="K20">
        <f t="shared" si="7"/>
        <v>622.07999999999993</v>
      </c>
      <c r="L20">
        <f t="shared" si="8"/>
        <v>0</v>
      </c>
      <c r="M20">
        <f t="shared" si="0"/>
        <v>1897.08</v>
      </c>
      <c r="N20" s="8" t="str">
        <f t="shared" si="1"/>
        <v xml:space="preserve"> </v>
      </c>
      <c r="O20" s="9" t="str">
        <f t="shared" si="10"/>
        <v xml:space="preserve"> </v>
      </c>
    </row>
    <row r="21" spans="1:15" ht="15" x14ac:dyDescent="0.35">
      <c r="A21" s="3">
        <v>45317</v>
      </c>
      <c r="B21" s="4">
        <v>8.3333333333333329E-2</v>
      </c>
      <c r="C21" s="4">
        <v>0.70833333333333337</v>
      </c>
      <c r="D21" s="6">
        <v>3.9E-2</v>
      </c>
      <c r="E21" s="10" t="s">
        <v>5</v>
      </c>
      <c r="F21" s="7">
        <f t="shared" si="2"/>
        <v>14.064</v>
      </c>
      <c r="G21">
        <f t="shared" si="3"/>
        <v>3</v>
      </c>
      <c r="H21" s="7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2218.3199999999997</v>
      </c>
      <c r="M21">
        <f t="shared" si="0"/>
        <v>2218.3199999999997</v>
      </c>
      <c r="N21" s="8" t="str">
        <f t="shared" si="1"/>
        <v xml:space="preserve"> </v>
      </c>
      <c r="O21" s="9" t="str">
        <f t="shared" si="10"/>
        <v xml:space="preserve"> </v>
      </c>
    </row>
    <row r="22" spans="1:15" ht="15" x14ac:dyDescent="0.35">
      <c r="A22" s="3">
        <v>45320</v>
      </c>
      <c r="B22" s="4">
        <v>4.1666666666666664E-2</v>
      </c>
      <c r="C22" s="4">
        <v>0.54166666666666663</v>
      </c>
      <c r="D22" s="6">
        <v>4.2000000000000003E-2</v>
      </c>
      <c r="E22" s="10"/>
      <c r="F22" s="7">
        <f t="shared" si="2"/>
        <v>10.991999999999999</v>
      </c>
      <c r="G22">
        <f t="shared" si="3"/>
        <v>3</v>
      </c>
      <c r="H22" s="7">
        <f t="shared" si="4"/>
        <v>1.9919999999999991</v>
      </c>
      <c r="I22">
        <f t="shared" si="5"/>
        <v>900</v>
      </c>
      <c r="J22">
        <f t="shared" si="6"/>
        <v>375</v>
      </c>
      <c r="K22">
        <f t="shared" si="7"/>
        <v>239.03999999999991</v>
      </c>
      <c r="L22">
        <f t="shared" si="8"/>
        <v>0</v>
      </c>
      <c r="M22">
        <f t="shared" si="0"/>
        <v>1514.04</v>
      </c>
      <c r="N22" s="8" t="str">
        <f t="shared" si="1"/>
        <v xml:space="preserve"> </v>
      </c>
      <c r="O22" s="9" t="str">
        <f t="shared" si="10"/>
        <v xml:space="preserve"> </v>
      </c>
    </row>
    <row r="23" spans="1:15" ht="15" x14ac:dyDescent="0.35">
      <c r="A23" s="3">
        <v>45321</v>
      </c>
      <c r="B23" s="4">
        <v>0.375</v>
      </c>
      <c r="C23" s="4">
        <v>0.83333333333333326</v>
      </c>
      <c r="D23" s="6">
        <v>3.2000000000000001E-2</v>
      </c>
      <c r="E23" s="10"/>
      <c r="F23" s="7">
        <f t="shared" si="2"/>
        <v>10.231999999999998</v>
      </c>
      <c r="G23">
        <f t="shared" si="3"/>
        <v>0</v>
      </c>
      <c r="H23" s="7">
        <f t="shared" si="4"/>
        <v>1.2319999999999975</v>
      </c>
      <c r="I23">
        <f t="shared" si="5"/>
        <v>900</v>
      </c>
      <c r="J23">
        <f t="shared" si="6"/>
        <v>0</v>
      </c>
      <c r="K23">
        <f t="shared" si="7"/>
        <v>147.83999999999969</v>
      </c>
      <c r="L23">
        <f t="shared" si="8"/>
        <v>0</v>
      </c>
      <c r="M23">
        <f t="shared" si="0"/>
        <v>1047.8399999999997</v>
      </c>
      <c r="N23" s="8" t="str">
        <f t="shared" si="1"/>
        <v>SALARY DAY</v>
      </c>
      <c r="O23" s="9">
        <f t="shared" si="10"/>
        <v>16534.32</v>
      </c>
    </row>
    <row r="24" spans="1:15" ht="15" x14ac:dyDescent="0.35">
      <c r="A24" s="3">
        <v>45322</v>
      </c>
      <c r="B24" s="4">
        <v>0.41666666666666669</v>
      </c>
      <c r="C24" s="4">
        <v>0.83333333333333337</v>
      </c>
      <c r="D24" s="6">
        <v>3.3000000000000002E-2</v>
      </c>
      <c r="E24" s="10"/>
      <c r="F24" s="7">
        <f t="shared" si="2"/>
        <v>9.208000000000002</v>
      </c>
      <c r="G24">
        <f t="shared" si="3"/>
        <v>0</v>
      </c>
      <c r="H24" s="7">
        <f t="shared" si="4"/>
        <v>0.20800000000000196</v>
      </c>
      <c r="I24">
        <f t="shared" si="5"/>
        <v>900</v>
      </c>
      <c r="J24">
        <f t="shared" si="6"/>
        <v>0</v>
      </c>
      <c r="K24">
        <f t="shared" si="7"/>
        <v>24.960000000000235</v>
      </c>
      <c r="L24">
        <f t="shared" si="8"/>
        <v>0</v>
      </c>
      <c r="M24">
        <f t="shared" si="0"/>
        <v>924.96000000000026</v>
      </c>
      <c r="N24" s="8" t="str">
        <f t="shared" si="1"/>
        <v xml:space="preserve"> </v>
      </c>
      <c r="O24" s="9" t="str">
        <f t="shared" si="10"/>
        <v xml:space="preserve"> </v>
      </c>
    </row>
    <row r="25" spans="1:15" ht="15" x14ac:dyDescent="0.35">
      <c r="A25" s="3">
        <v>45323</v>
      </c>
      <c r="B25" s="4">
        <v>0.125</v>
      </c>
      <c r="C25" s="4">
        <v>0.625</v>
      </c>
      <c r="D25" s="6">
        <v>4.4999999999999998E-2</v>
      </c>
      <c r="E25" s="10"/>
      <c r="F25" s="7">
        <f t="shared" si="2"/>
        <v>10.92</v>
      </c>
      <c r="G25">
        <f t="shared" si="3"/>
        <v>2</v>
      </c>
      <c r="H25" s="7">
        <f t="shared" si="4"/>
        <v>1.92</v>
      </c>
      <c r="I25">
        <f t="shared" si="5"/>
        <v>900</v>
      </c>
      <c r="J25">
        <f t="shared" si="6"/>
        <v>250</v>
      </c>
      <c r="K25">
        <f t="shared" si="7"/>
        <v>230.39999999999998</v>
      </c>
      <c r="L25">
        <f t="shared" si="8"/>
        <v>0</v>
      </c>
      <c r="M25">
        <f t="shared" si="0"/>
        <v>1380.4</v>
      </c>
      <c r="N25" s="8" t="str">
        <f t="shared" si="1"/>
        <v xml:space="preserve"> </v>
      </c>
      <c r="O25" s="9" t="str">
        <f t="shared" si="10"/>
        <v xml:space="preserve"> </v>
      </c>
    </row>
    <row r="26" spans="1:15" ht="15" x14ac:dyDescent="0.35">
      <c r="A26" s="3">
        <v>45324</v>
      </c>
      <c r="B26" s="4">
        <v>0.25</v>
      </c>
      <c r="C26" s="4">
        <v>0.83333333333333337</v>
      </c>
      <c r="D26" s="6">
        <v>2.5999999999999999E-2</v>
      </c>
      <c r="E26" s="10"/>
      <c r="F26" s="7">
        <f t="shared" si="2"/>
        <v>13.376000000000001</v>
      </c>
      <c r="G26">
        <f t="shared" si="3"/>
        <v>0</v>
      </c>
      <c r="H26" s="7">
        <f t="shared" si="4"/>
        <v>4.3760000000000012</v>
      </c>
      <c r="I26">
        <f t="shared" si="5"/>
        <v>900</v>
      </c>
      <c r="J26">
        <f t="shared" si="6"/>
        <v>0</v>
      </c>
      <c r="K26">
        <f t="shared" si="7"/>
        <v>525.12000000000012</v>
      </c>
      <c r="L26">
        <f t="shared" si="8"/>
        <v>0</v>
      </c>
      <c r="M26">
        <f t="shared" si="0"/>
        <v>1425.1200000000001</v>
      </c>
      <c r="N26" s="8" t="str">
        <f t="shared" si="1"/>
        <v xml:space="preserve"> </v>
      </c>
      <c r="O26" s="9" t="str">
        <f t="shared" si="10"/>
        <v xml:space="preserve"> </v>
      </c>
    </row>
    <row r="27" spans="1:15" ht="15" x14ac:dyDescent="0.35">
      <c r="A27" s="3">
        <v>45327</v>
      </c>
      <c r="B27" s="4">
        <v>0.20833333333333334</v>
      </c>
      <c r="C27" s="4">
        <v>0.625</v>
      </c>
      <c r="D27" s="6">
        <v>3.5999999999999997E-2</v>
      </c>
      <c r="E27" s="10"/>
      <c r="F27" s="7">
        <f t="shared" si="2"/>
        <v>9.1359999999999992</v>
      </c>
      <c r="G27">
        <f t="shared" si="3"/>
        <v>0</v>
      </c>
      <c r="H27" s="7">
        <f t="shared" si="4"/>
        <v>0.13599999999999923</v>
      </c>
      <c r="I27">
        <f t="shared" si="5"/>
        <v>900</v>
      </c>
      <c r="J27">
        <f t="shared" si="6"/>
        <v>0</v>
      </c>
      <c r="K27">
        <f t="shared" si="7"/>
        <v>16.319999999999908</v>
      </c>
      <c r="L27">
        <f t="shared" si="8"/>
        <v>0</v>
      </c>
      <c r="M27">
        <f t="shared" si="0"/>
        <v>916.31999999999994</v>
      </c>
      <c r="N27" s="8" t="str">
        <f t="shared" si="1"/>
        <v xml:space="preserve"> </v>
      </c>
      <c r="O27" s="9" t="str">
        <f t="shared" si="10"/>
        <v xml:space="preserve"> </v>
      </c>
    </row>
    <row r="28" spans="1:15" ht="15" x14ac:dyDescent="0.35">
      <c r="A28" s="3">
        <v>45328</v>
      </c>
      <c r="B28" s="4">
        <v>0.25</v>
      </c>
      <c r="C28" s="4">
        <v>0.75</v>
      </c>
      <c r="D28" s="6">
        <v>3.3000000000000002E-2</v>
      </c>
      <c r="E28" s="10"/>
      <c r="F28" s="7">
        <f t="shared" si="2"/>
        <v>11.207999999999998</v>
      </c>
      <c r="G28">
        <f t="shared" si="3"/>
        <v>0</v>
      </c>
      <c r="H28" s="7">
        <f t="shared" si="4"/>
        <v>2.2079999999999984</v>
      </c>
      <c r="I28">
        <f t="shared" si="5"/>
        <v>900</v>
      </c>
      <c r="J28">
        <f t="shared" si="6"/>
        <v>0</v>
      </c>
      <c r="K28">
        <f t="shared" si="7"/>
        <v>264.95999999999981</v>
      </c>
      <c r="L28">
        <f t="shared" si="8"/>
        <v>0</v>
      </c>
      <c r="M28">
        <f t="shared" si="0"/>
        <v>1164.9599999999998</v>
      </c>
      <c r="N28" s="8" t="str">
        <f t="shared" si="1"/>
        <v xml:space="preserve"> </v>
      </c>
      <c r="O28" s="9" t="str">
        <f t="shared" si="10"/>
        <v xml:space="preserve"> </v>
      </c>
    </row>
    <row r="29" spans="1:15" ht="15" x14ac:dyDescent="0.35">
      <c r="A29" s="3">
        <v>45329</v>
      </c>
      <c r="B29" s="4">
        <v>0.375</v>
      </c>
      <c r="C29" s="4">
        <v>0.875</v>
      </c>
      <c r="D29" s="6">
        <v>2.5999999999999999E-2</v>
      </c>
      <c r="E29" s="10"/>
      <c r="F29" s="7">
        <f t="shared" si="2"/>
        <v>11.375999999999999</v>
      </c>
      <c r="G29">
        <f t="shared" si="3"/>
        <v>0</v>
      </c>
      <c r="H29" s="7">
        <f t="shared" si="4"/>
        <v>2.3759999999999994</v>
      </c>
      <c r="I29">
        <f t="shared" si="5"/>
        <v>900</v>
      </c>
      <c r="J29">
        <f t="shared" si="6"/>
        <v>0</v>
      </c>
      <c r="K29">
        <f t="shared" si="7"/>
        <v>285.11999999999995</v>
      </c>
      <c r="L29">
        <f t="shared" si="8"/>
        <v>0</v>
      </c>
      <c r="M29">
        <f t="shared" si="0"/>
        <v>1185.1199999999999</v>
      </c>
      <c r="N29" s="8" t="str">
        <f t="shared" si="1"/>
        <v xml:space="preserve"> </v>
      </c>
      <c r="O29" s="9" t="str">
        <f t="shared" si="10"/>
        <v xml:space="preserve"> </v>
      </c>
    </row>
    <row r="30" spans="1:15" ht="15" x14ac:dyDescent="0.35">
      <c r="A30" s="3">
        <v>45330</v>
      </c>
      <c r="B30" s="4">
        <v>0.125</v>
      </c>
      <c r="C30" s="4">
        <v>0.5</v>
      </c>
      <c r="D30" s="6">
        <v>4.2999999999999997E-2</v>
      </c>
      <c r="E30" s="10"/>
      <c r="F30" s="7">
        <f t="shared" si="2"/>
        <v>7.968</v>
      </c>
      <c r="G30">
        <f t="shared" si="3"/>
        <v>2</v>
      </c>
      <c r="H30" s="7">
        <f t="shared" si="4"/>
        <v>0</v>
      </c>
      <c r="I30">
        <f t="shared" si="5"/>
        <v>796.8</v>
      </c>
      <c r="J30">
        <f t="shared" si="6"/>
        <v>250</v>
      </c>
      <c r="K30">
        <f t="shared" si="7"/>
        <v>0</v>
      </c>
      <c r="L30">
        <f t="shared" si="8"/>
        <v>0</v>
      </c>
      <c r="M30">
        <f t="shared" si="0"/>
        <v>1046.8</v>
      </c>
      <c r="N30" s="8" t="str">
        <f t="shared" si="1"/>
        <v xml:space="preserve"> </v>
      </c>
      <c r="O30" s="9" t="str">
        <f t="shared" si="10"/>
        <v xml:space="preserve"> </v>
      </c>
    </row>
    <row r="31" spans="1:15" ht="15" x14ac:dyDescent="0.35">
      <c r="A31" s="3">
        <v>45331</v>
      </c>
      <c r="B31" s="4">
        <v>0.29166666666666669</v>
      </c>
      <c r="C31" s="4">
        <v>0.83333333333333326</v>
      </c>
      <c r="D31" s="6">
        <v>3.9E-2</v>
      </c>
      <c r="E31" s="10"/>
      <c r="F31" s="7">
        <f t="shared" si="2"/>
        <v>12.063999999999997</v>
      </c>
      <c r="G31">
        <f t="shared" si="3"/>
        <v>0</v>
      </c>
      <c r="H31" s="7">
        <f t="shared" si="4"/>
        <v>3.0639999999999965</v>
      </c>
      <c r="I31">
        <f t="shared" si="5"/>
        <v>900</v>
      </c>
      <c r="J31">
        <f t="shared" si="6"/>
        <v>0</v>
      </c>
      <c r="K31">
        <f t="shared" si="7"/>
        <v>367.67999999999961</v>
      </c>
      <c r="L31">
        <f t="shared" si="8"/>
        <v>0</v>
      </c>
      <c r="M31">
        <f t="shared" si="0"/>
        <v>1267.6799999999996</v>
      </c>
      <c r="N31" s="8" t="str">
        <f t="shared" si="1"/>
        <v xml:space="preserve"> </v>
      </c>
      <c r="O31" s="9" t="str">
        <f t="shared" si="10"/>
        <v xml:space="preserve"> </v>
      </c>
    </row>
    <row r="32" spans="1:15" ht="15" x14ac:dyDescent="0.35">
      <c r="A32" s="3">
        <v>45334</v>
      </c>
      <c r="B32" s="4">
        <v>4.1666666666666664E-2</v>
      </c>
      <c r="C32" s="4">
        <v>0.41666666666666669</v>
      </c>
      <c r="D32" s="6">
        <v>4.2000000000000003E-2</v>
      </c>
      <c r="E32" s="10"/>
      <c r="F32" s="7">
        <f t="shared" si="2"/>
        <v>7.9920000000000009</v>
      </c>
      <c r="G32">
        <f t="shared" si="3"/>
        <v>3</v>
      </c>
      <c r="H32" s="7">
        <f t="shared" si="4"/>
        <v>0</v>
      </c>
      <c r="I32">
        <f t="shared" si="5"/>
        <v>799.2</v>
      </c>
      <c r="J32">
        <f t="shared" si="6"/>
        <v>375</v>
      </c>
      <c r="K32">
        <f t="shared" si="7"/>
        <v>0</v>
      </c>
      <c r="L32">
        <f t="shared" si="8"/>
        <v>0</v>
      </c>
      <c r="M32">
        <f t="shared" si="0"/>
        <v>1174.2</v>
      </c>
      <c r="N32" s="8" t="str">
        <f t="shared" si="1"/>
        <v xml:space="preserve"> </v>
      </c>
      <c r="O32" s="9" t="str">
        <f t="shared" si="10"/>
        <v xml:space="preserve"> </v>
      </c>
    </row>
    <row r="33" spans="1:15" ht="15" x14ac:dyDescent="0.35">
      <c r="A33" s="3">
        <v>45335</v>
      </c>
      <c r="B33" s="4">
        <v>0.33333333333333331</v>
      </c>
      <c r="C33" s="4">
        <v>0.79166666666666663</v>
      </c>
      <c r="D33" s="6">
        <v>2.5000000000000001E-2</v>
      </c>
      <c r="E33" s="10"/>
      <c r="F33" s="7">
        <f t="shared" si="2"/>
        <v>10.399999999999999</v>
      </c>
      <c r="G33">
        <f t="shared" si="3"/>
        <v>0</v>
      </c>
      <c r="H33" s="7">
        <f t="shared" si="4"/>
        <v>1.3999999999999986</v>
      </c>
      <c r="I33">
        <f t="shared" si="5"/>
        <v>900</v>
      </c>
      <c r="J33">
        <f t="shared" si="6"/>
        <v>0</v>
      </c>
      <c r="K33">
        <f t="shared" si="7"/>
        <v>167.99999999999983</v>
      </c>
      <c r="L33">
        <f t="shared" si="8"/>
        <v>0</v>
      </c>
      <c r="M33">
        <f t="shared" si="0"/>
        <v>1067.9999999999998</v>
      </c>
      <c r="N33" s="8" t="str">
        <f t="shared" si="1"/>
        <v xml:space="preserve"> </v>
      </c>
      <c r="O33" s="9" t="str">
        <f t="shared" si="10"/>
        <v xml:space="preserve"> </v>
      </c>
    </row>
    <row r="34" spans="1:15" ht="15" x14ac:dyDescent="0.35">
      <c r="A34" s="3">
        <v>45336</v>
      </c>
      <c r="B34" s="4">
        <v>0.33333333333333331</v>
      </c>
      <c r="C34" s="4">
        <v>0.95833333333333326</v>
      </c>
      <c r="D34" s="6">
        <v>3.4000000000000002E-2</v>
      </c>
      <c r="E34" s="10"/>
      <c r="F34" s="7">
        <f t="shared" si="2"/>
        <v>14.183999999999999</v>
      </c>
      <c r="G34">
        <f t="shared" si="3"/>
        <v>0</v>
      </c>
      <c r="H34" s="7">
        <f t="shared" si="4"/>
        <v>5.1839999999999993</v>
      </c>
      <c r="I34">
        <f t="shared" si="5"/>
        <v>900</v>
      </c>
      <c r="J34">
        <f t="shared" si="6"/>
        <v>0</v>
      </c>
      <c r="K34">
        <f t="shared" si="7"/>
        <v>622.07999999999993</v>
      </c>
      <c r="L34">
        <f t="shared" si="8"/>
        <v>0</v>
      </c>
      <c r="M34">
        <f t="shared" si="0"/>
        <v>1522.08</v>
      </c>
      <c r="N34" s="8" t="str">
        <f t="shared" si="1"/>
        <v xml:space="preserve"> </v>
      </c>
      <c r="O34" s="9" t="str">
        <f t="shared" si="10"/>
        <v xml:space="preserve"> </v>
      </c>
    </row>
    <row r="35" spans="1:15" ht="15" x14ac:dyDescent="0.35">
      <c r="A35" s="3">
        <v>45337</v>
      </c>
      <c r="B35" s="4">
        <v>0.29166666666666669</v>
      </c>
      <c r="C35" s="4">
        <v>0.79166666666666674</v>
      </c>
      <c r="D35" s="6">
        <v>0.04</v>
      </c>
      <c r="E35" s="10"/>
      <c r="F35" s="7">
        <f t="shared" si="2"/>
        <v>11.040000000000001</v>
      </c>
      <c r="G35">
        <f t="shared" si="3"/>
        <v>0</v>
      </c>
      <c r="H35" s="7">
        <f t="shared" si="4"/>
        <v>2.0400000000000009</v>
      </c>
      <c r="I35">
        <f t="shared" si="5"/>
        <v>900</v>
      </c>
      <c r="J35">
        <f t="shared" si="6"/>
        <v>0</v>
      </c>
      <c r="K35">
        <f t="shared" si="7"/>
        <v>244.80000000000013</v>
      </c>
      <c r="L35">
        <f t="shared" si="8"/>
        <v>0</v>
      </c>
      <c r="M35">
        <f t="shared" si="0"/>
        <v>1144.8000000000002</v>
      </c>
      <c r="N35" s="8" t="str">
        <f t="shared" si="1"/>
        <v>SALARY DAY</v>
      </c>
      <c r="O35" s="9">
        <f t="shared" si="10"/>
        <v>13295.48</v>
      </c>
    </row>
    <row r="36" spans="1:15" ht="15" x14ac:dyDescent="0.35">
      <c r="A36" s="3">
        <v>45338</v>
      </c>
      <c r="B36" s="4">
        <v>0.375</v>
      </c>
      <c r="C36" s="4">
        <v>0.79166666666666674</v>
      </c>
      <c r="D36" s="6">
        <v>2.9000000000000001E-2</v>
      </c>
      <c r="E36" s="10"/>
      <c r="F36" s="7">
        <f t="shared" si="2"/>
        <v>9.304000000000002</v>
      </c>
      <c r="G36">
        <f t="shared" si="3"/>
        <v>0</v>
      </c>
      <c r="H36" s="7">
        <f t="shared" si="4"/>
        <v>0.30400000000000205</v>
      </c>
      <c r="I36">
        <f t="shared" si="5"/>
        <v>900</v>
      </c>
      <c r="J36">
        <f t="shared" si="6"/>
        <v>0</v>
      </c>
      <c r="K36">
        <f t="shared" si="7"/>
        <v>36.480000000000246</v>
      </c>
      <c r="L36">
        <f t="shared" si="8"/>
        <v>0</v>
      </c>
      <c r="M36">
        <f t="shared" si="0"/>
        <v>936.48000000000025</v>
      </c>
      <c r="N36" s="8" t="str">
        <f t="shared" si="1"/>
        <v xml:space="preserve"> </v>
      </c>
      <c r="O36" s="9" t="str">
        <f t="shared" si="10"/>
        <v xml:space="preserve"> </v>
      </c>
    </row>
    <row r="37" spans="1:15" ht="15" x14ac:dyDescent="0.35">
      <c r="A37" s="3">
        <v>45341</v>
      </c>
      <c r="B37" s="4">
        <v>0.41666666666666669</v>
      </c>
      <c r="C37" s="4">
        <v>0.95833333333333326</v>
      </c>
      <c r="D37" s="6">
        <v>2.9000000000000001E-2</v>
      </c>
      <c r="E37" s="10"/>
      <c r="F37" s="7">
        <f t="shared" si="2"/>
        <v>12.303999999999995</v>
      </c>
      <c r="G37">
        <f t="shared" si="3"/>
        <v>0</v>
      </c>
      <c r="H37" s="7">
        <f t="shared" si="4"/>
        <v>3.3039999999999949</v>
      </c>
      <c r="I37">
        <f t="shared" si="5"/>
        <v>900</v>
      </c>
      <c r="J37">
        <f t="shared" si="6"/>
        <v>0</v>
      </c>
      <c r="K37">
        <f t="shared" si="7"/>
        <v>396.47999999999939</v>
      </c>
      <c r="L37">
        <f t="shared" si="8"/>
        <v>0</v>
      </c>
      <c r="M37">
        <f t="shared" si="0"/>
        <v>1296.4799999999993</v>
      </c>
      <c r="N37" s="8" t="str">
        <f t="shared" si="1"/>
        <v xml:space="preserve"> </v>
      </c>
      <c r="O37" s="9" t="str">
        <f t="shared" si="10"/>
        <v xml:space="preserve"> </v>
      </c>
    </row>
    <row r="38" spans="1:15" ht="15" x14ac:dyDescent="0.35">
      <c r="A38" s="3">
        <v>45342</v>
      </c>
      <c r="B38" s="4">
        <v>0.375</v>
      </c>
      <c r="C38" s="4">
        <v>0.95833333333333337</v>
      </c>
      <c r="D38" s="6">
        <v>3.5000000000000003E-2</v>
      </c>
      <c r="E38" s="10"/>
      <c r="F38" s="7">
        <f t="shared" si="2"/>
        <v>13.16</v>
      </c>
      <c r="G38">
        <f t="shared" si="3"/>
        <v>0</v>
      </c>
      <c r="H38" s="7">
        <f t="shared" si="4"/>
        <v>4.16</v>
      </c>
      <c r="I38">
        <f t="shared" si="5"/>
        <v>900</v>
      </c>
      <c r="J38">
        <f t="shared" si="6"/>
        <v>0</v>
      </c>
      <c r="K38">
        <f t="shared" si="7"/>
        <v>499.20000000000005</v>
      </c>
      <c r="L38">
        <f t="shared" si="8"/>
        <v>0</v>
      </c>
      <c r="M38">
        <f t="shared" si="0"/>
        <v>1399.2</v>
      </c>
      <c r="N38" s="8" t="str">
        <f t="shared" si="1"/>
        <v xml:space="preserve"> </v>
      </c>
      <c r="O38" s="9" t="str">
        <f t="shared" si="10"/>
        <v xml:space="preserve"> </v>
      </c>
    </row>
    <row r="39" spans="1:15" ht="15" x14ac:dyDescent="0.35">
      <c r="A39" s="3">
        <v>45343</v>
      </c>
      <c r="B39" s="4">
        <v>0.41666666666666669</v>
      </c>
      <c r="C39" s="4">
        <v>0.875</v>
      </c>
      <c r="D39" s="6">
        <v>2.7E-2</v>
      </c>
      <c r="E39" s="10"/>
      <c r="F39" s="7">
        <f t="shared" si="2"/>
        <v>10.351999999999999</v>
      </c>
      <c r="G39">
        <f t="shared" si="3"/>
        <v>0</v>
      </c>
      <c r="H39" s="7">
        <f t="shared" si="4"/>
        <v>1.3519999999999985</v>
      </c>
      <c r="I39">
        <f t="shared" si="5"/>
        <v>900</v>
      </c>
      <c r="J39">
        <f t="shared" si="6"/>
        <v>0</v>
      </c>
      <c r="K39">
        <f t="shared" si="7"/>
        <v>162.23999999999984</v>
      </c>
      <c r="L39">
        <f t="shared" si="8"/>
        <v>0</v>
      </c>
      <c r="M39">
        <f t="shared" si="0"/>
        <v>1062.2399999999998</v>
      </c>
      <c r="N39" s="8" t="str">
        <f t="shared" si="1"/>
        <v xml:space="preserve"> </v>
      </c>
      <c r="O39" s="9" t="str">
        <f t="shared" si="10"/>
        <v xml:space="preserve"> </v>
      </c>
    </row>
    <row r="40" spans="1:15" ht="15" x14ac:dyDescent="0.35">
      <c r="A40" s="3">
        <v>45344</v>
      </c>
      <c r="B40" s="4">
        <v>0.20833333333333334</v>
      </c>
      <c r="C40" s="4">
        <v>0.79166666666666674</v>
      </c>
      <c r="D40" s="6">
        <v>4.1000000000000002E-2</v>
      </c>
      <c r="E40" s="10"/>
      <c r="F40" s="7">
        <f t="shared" si="2"/>
        <v>13.016</v>
      </c>
      <c r="G40">
        <f t="shared" si="3"/>
        <v>0</v>
      </c>
      <c r="H40" s="7">
        <f t="shared" si="4"/>
        <v>4.016</v>
      </c>
      <c r="I40">
        <f t="shared" si="5"/>
        <v>900</v>
      </c>
      <c r="J40">
        <f t="shared" si="6"/>
        <v>0</v>
      </c>
      <c r="K40">
        <f t="shared" si="7"/>
        <v>481.92</v>
      </c>
      <c r="L40">
        <f t="shared" si="8"/>
        <v>0</v>
      </c>
      <c r="M40">
        <f t="shared" si="0"/>
        <v>1381.92</v>
      </c>
      <c r="N40" s="8" t="str">
        <f t="shared" si="1"/>
        <v xml:space="preserve"> </v>
      </c>
      <c r="O40" s="9" t="str">
        <f t="shared" si="10"/>
        <v xml:space="preserve"> </v>
      </c>
    </row>
    <row r="41" spans="1:15" ht="15" x14ac:dyDescent="0.35">
      <c r="A41" s="3">
        <v>45345</v>
      </c>
      <c r="B41" s="4">
        <v>0.375</v>
      </c>
      <c r="C41" s="4">
        <v>0.75</v>
      </c>
      <c r="D41" s="6">
        <v>3.2000000000000001E-2</v>
      </c>
      <c r="E41" s="10"/>
      <c r="F41" s="7">
        <f t="shared" si="2"/>
        <v>8.2319999999999993</v>
      </c>
      <c r="G41">
        <f t="shared" si="3"/>
        <v>0</v>
      </c>
      <c r="H41" s="7">
        <f t="shared" si="4"/>
        <v>0</v>
      </c>
      <c r="I41">
        <f t="shared" si="5"/>
        <v>823.19999999999993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0"/>
        <v>823.19999999999993</v>
      </c>
      <c r="N41" s="8" t="str">
        <f t="shared" si="1"/>
        <v xml:space="preserve"> </v>
      </c>
      <c r="O41" s="9" t="str">
        <f t="shared" si="10"/>
        <v xml:space="preserve"> </v>
      </c>
    </row>
    <row r="42" spans="1:15" x14ac:dyDescent="0.3">
      <c r="E42" s="11"/>
    </row>
    <row r="43" spans="1:15" x14ac:dyDescent="0.3">
      <c r="E43" s="11"/>
    </row>
  </sheetData>
  <autoFilter ref="A1:J41" xr:uid="{3072879C-6439-493C-98DC-05176863717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5776-8CC4-41F9-B98C-358F33C50E60}">
  <dimension ref="A1:C10"/>
  <sheetViews>
    <sheetView workbookViewId="0">
      <selection activeCell="D20" sqref="D20"/>
    </sheetView>
  </sheetViews>
  <sheetFormatPr defaultRowHeight="14.4" x14ac:dyDescent="0.3"/>
  <cols>
    <col min="1" max="1" width="41.109375" customWidth="1"/>
    <col min="2" max="2" width="14.109375" bestFit="1" customWidth="1"/>
    <col min="3" max="3" width="10.33203125" bestFit="1" customWidth="1"/>
  </cols>
  <sheetData>
    <row r="1" spans="1:3" x14ac:dyDescent="0.3">
      <c r="A1" s="12" t="s">
        <v>7</v>
      </c>
      <c r="B1" s="12" t="s">
        <v>8</v>
      </c>
      <c r="C1" s="16"/>
    </row>
    <row r="2" spans="1:3" x14ac:dyDescent="0.3">
      <c r="A2" s="13" t="s">
        <v>12</v>
      </c>
      <c r="B2" s="13" t="s">
        <v>9</v>
      </c>
      <c r="C2" s="13"/>
    </row>
    <row r="3" spans="1:3" x14ac:dyDescent="0.3">
      <c r="A3" s="13" t="s">
        <v>25</v>
      </c>
      <c r="B3" s="14">
        <v>45292</v>
      </c>
      <c r="C3" s="14">
        <v>45306</v>
      </c>
    </row>
    <row r="4" spans="1:3" x14ac:dyDescent="0.3">
      <c r="A4" s="13" t="s">
        <v>10</v>
      </c>
      <c r="B4" s="13" t="s">
        <v>11</v>
      </c>
      <c r="C4" s="13"/>
    </row>
    <row r="5" spans="1:3" x14ac:dyDescent="0.3">
      <c r="A5" s="13" t="s">
        <v>15</v>
      </c>
      <c r="B5" s="13">
        <f>COUNTIF('case test'!A:A,"&gt;=Sheet2!B3")</f>
        <v>0</v>
      </c>
      <c r="C5" s="13"/>
    </row>
    <row r="6" spans="1:3" x14ac:dyDescent="0.3">
      <c r="A6" s="13" t="s">
        <v>14</v>
      </c>
      <c r="B6" s="13">
        <v>12</v>
      </c>
      <c r="C6" s="13"/>
    </row>
    <row r="7" spans="1:3" x14ac:dyDescent="0.3">
      <c r="A7" s="13" t="s">
        <v>6</v>
      </c>
      <c r="B7" s="15">
        <f>SUM('case test'!F2:F12)</f>
        <v>113.4</v>
      </c>
      <c r="C7" s="13"/>
    </row>
    <row r="8" spans="1:3" x14ac:dyDescent="0.3">
      <c r="A8" s="13" t="s">
        <v>13</v>
      </c>
      <c r="B8" s="15">
        <f>SUM('case test'!H2:H12)</f>
        <v>10.727999999999996</v>
      </c>
      <c r="C8" s="13"/>
    </row>
    <row r="9" spans="1:3" x14ac:dyDescent="0.3">
      <c r="A9" s="13" t="s">
        <v>26</v>
      </c>
      <c r="B9" s="13">
        <f>SUM('case test'!G2:G12)</f>
        <v>16</v>
      </c>
      <c r="C9" s="13"/>
    </row>
    <row r="10" spans="1:3" x14ac:dyDescent="0.3">
      <c r="A10" s="12" t="s">
        <v>27</v>
      </c>
      <c r="B10" s="12">
        <f>SUM('case test'!M2:M12)</f>
        <v>13982.24</v>
      </c>
      <c r="C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Gupta</dc:creator>
  <cp:lastModifiedBy>Vaibhav More</cp:lastModifiedBy>
  <dcterms:created xsi:type="dcterms:W3CDTF">2024-03-14T12:54:21Z</dcterms:created>
  <dcterms:modified xsi:type="dcterms:W3CDTF">2024-03-16T05:37:09Z</dcterms:modified>
</cp:coreProperties>
</file>