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alg-mod-rev/benchmark/"/>
    </mc:Choice>
  </mc:AlternateContent>
  <xr:revisionPtr revIDLastSave="0" documentId="13_ncr:1_{37440E1F-437E-004B-A071-BB1911440831}" xr6:coauthVersionLast="43" xr6:coauthVersionMax="43" xr10:uidLastSave="{00000000-0000-0000-0000-000000000000}"/>
  <bookViews>
    <workbookView xWindow="0" yWindow="460" windowWidth="28800" windowHeight="16140" activeTab="2" xr2:uid="{C821D284-F777-4A48-81E2-87494BD9874B}"/>
  </bookViews>
  <sheets>
    <sheet name="Benchmark 1" sheetId="1" r:id="rId1"/>
    <sheet name="Benchmark 2" sheetId="3" r:id="rId2"/>
    <sheet name="Summary" sheetId="2" r:id="rId3"/>
  </sheets>
  <definedNames>
    <definedName name="_xlnm._FilterDatabase" localSheetId="0" hidden="1">'Benchmark 1'!$A$1:$H$293</definedName>
    <definedName name="_xlnm._FilterDatabase" localSheetId="1" hidden="1">'Benchmark 2'!$A$1:$H$1</definedName>
    <definedName name="MODEL_SOLVE_TIME.md" localSheetId="1">'Benchmark 2'!$A$1:$I$127</definedName>
    <definedName name="solve" localSheetId="0">'Benchmark 1'!$A$1:$I$291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3" l="1"/>
  <c r="J40" i="3"/>
  <c r="I40" i="3"/>
  <c r="K110" i="3"/>
  <c r="J110" i="3"/>
  <c r="I110" i="3"/>
  <c r="K126" i="3"/>
  <c r="J126" i="3"/>
  <c r="I126" i="3"/>
  <c r="K124" i="3"/>
  <c r="J124" i="3"/>
  <c r="I124" i="3"/>
  <c r="K122" i="3"/>
  <c r="J122" i="3"/>
  <c r="I122" i="3"/>
  <c r="K120" i="3"/>
  <c r="J120" i="3"/>
  <c r="I120" i="3"/>
  <c r="K118" i="3"/>
  <c r="J118" i="3"/>
  <c r="I118" i="3"/>
  <c r="K116" i="3"/>
  <c r="J116" i="3"/>
  <c r="I116" i="3"/>
  <c r="K114" i="3"/>
  <c r="J114" i="3"/>
  <c r="I114" i="3"/>
  <c r="K112" i="3"/>
  <c r="J112" i="3"/>
  <c r="I112" i="3"/>
  <c r="K108" i="3"/>
  <c r="J108" i="3"/>
  <c r="I108" i="3"/>
  <c r="K106" i="3"/>
  <c r="J106" i="3"/>
  <c r="I106" i="3"/>
  <c r="K104" i="3"/>
  <c r="J104" i="3"/>
  <c r="I104" i="3"/>
  <c r="K102" i="3"/>
  <c r="J102" i="3"/>
  <c r="I102" i="3"/>
  <c r="K100" i="3"/>
  <c r="J100" i="3"/>
  <c r="I100" i="3"/>
  <c r="K98" i="3"/>
  <c r="J98" i="3"/>
  <c r="I98" i="3"/>
  <c r="K96" i="3"/>
  <c r="J96" i="3"/>
  <c r="I96" i="3"/>
  <c r="K94" i="3"/>
  <c r="J94" i="3"/>
  <c r="I94" i="3"/>
  <c r="K92" i="3"/>
  <c r="J92" i="3"/>
  <c r="I92" i="3"/>
  <c r="K90" i="3"/>
  <c r="J90" i="3"/>
  <c r="I90" i="3"/>
  <c r="K88" i="3"/>
  <c r="J88" i="3"/>
  <c r="I88" i="3"/>
  <c r="K86" i="3"/>
  <c r="J86" i="3"/>
  <c r="I86" i="3"/>
  <c r="K84" i="3"/>
  <c r="J84" i="3"/>
  <c r="I84" i="3"/>
  <c r="K82" i="3"/>
  <c r="J82" i="3"/>
  <c r="I82" i="3"/>
  <c r="K80" i="3"/>
  <c r="J80" i="3"/>
  <c r="I80" i="3"/>
  <c r="K78" i="3"/>
  <c r="J78" i="3"/>
  <c r="I78" i="3"/>
  <c r="K76" i="3"/>
  <c r="J76" i="3"/>
  <c r="I76" i="3"/>
  <c r="K74" i="3"/>
  <c r="J74" i="3"/>
  <c r="I74" i="3"/>
  <c r="K72" i="3"/>
  <c r="J72" i="3"/>
  <c r="I72" i="3"/>
  <c r="K70" i="3"/>
  <c r="J70" i="3"/>
  <c r="I70" i="3"/>
  <c r="K68" i="3"/>
  <c r="J68" i="3"/>
  <c r="I68" i="3"/>
  <c r="K66" i="3"/>
  <c r="J66" i="3"/>
  <c r="I66" i="3"/>
  <c r="K64" i="3"/>
  <c r="J64" i="3"/>
  <c r="I64" i="3"/>
  <c r="K62" i="3"/>
  <c r="J62" i="3"/>
  <c r="I62" i="3"/>
  <c r="K60" i="3"/>
  <c r="J60" i="3"/>
  <c r="I60" i="3"/>
  <c r="K58" i="3"/>
  <c r="J58" i="3"/>
  <c r="I58" i="3"/>
  <c r="K56" i="3"/>
  <c r="J56" i="3"/>
  <c r="I56" i="3"/>
  <c r="K54" i="3"/>
  <c r="J54" i="3"/>
  <c r="I54" i="3"/>
  <c r="K52" i="3"/>
  <c r="J52" i="3"/>
  <c r="I52" i="3"/>
  <c r="K50" i="3"/>
  <c r="J50" i="3"/>
  <c r="I50" i="3"/>
  <c r="K48" i="3"/>
  <c r="J48" i="3"/>
  <c r="I48" i="3"/>
  <c r="K46" i="3"/>
  <c r="J46" i="3"/>
  <c r="I46" i="3"/>
  <c r="K44" i="3"/>
  <c r="J44" i="3"/>
  <c r="I44" i="3"/>
  <c r="K42" i="3"/>
  <c r="J42" i="3"/>
  <c r="I42" i="3"/>
  <c r="K38" i="3"/>
  <c r="J38" i="3"/>
  <c r="I38" i="3"/>
  <c r="K36" i="3"/>
  <c r="J36" i="3"/>
  <c r="I36" i="3"/>
  <c r="K34" i="3"/>
  <c r="J34" i="3"/>
  <c r="I34" i="3"/>
  <c r="K32" i="3"/>
  <c r="J32" i="3"/>
  <c r="I32" i="3"/>
  <c r="K30" i="3"/>
  <c r="J30" i="3"/>
  <c r="I30" i="3"/>
  <c r="K28" i="3"/>
  <c r="J28" i="3"/>
  <c r="I28" i="3"/>
  <c r="K26" i="3"/>
  <c r="J26" i="3"/>
  <c r="I26" i="3"/>
  <c r="K24" i="3"/>
  <c r="J24" i="3"/>
  <c r="I24" i="3"/>
  <c r="K22" i="3"/>
  <c r="J22" i="3"/>
  <c r="I22" i="3"/>
  <c r="K20" i="3"/>
  <c r="J20" i="3"/>
  <c r="I20" i="3"/>
  <c r="K18" i="3"/>
  <c r="J18" i="3"/>
  <c r="I18" i="3"/>
  <c r="K16" i="3"/>
  <c r="J16" i="3"/>
  <c r="I16" i="3"/>
  <c r="K14" i="3"/>
  <c r="J14" i="3"/>
  <c r="I14" i="3"/>
  <c r="K12" i="3"/>
  <c r="J12" i="3"/>
  <c r="I12" i="3"/>
  <c r="K10" i="3"/>
  <c r="J10" i="3"/>
  <c r="I10" i="3"/>
  <c r="K8" i="3"/>
  <c r="J8" i="3"/>
  <c r="I8" i="3"/>
  <c r="K6" i="3"/>
  <c r="J6" i="3"/>
  <c r="I6" i="3"/>
  <c r="K4" i="3"/>
  <c r="H10" i="2" s="1"/>
  <c r="J4" i="3"/>
  <c r="I4" i="3"/>
  <c r="K2" i="3"/>
  <c r="H11" i="2" s="1"/>
  <c r="J2" i="3"/>
  <c r="I6" i="2" s="1"/>
  <c r="I2" i="3"/>
  <c r="H5" i="2" s="1"/>
  <c r="H12" i="2" l="1"/>
  <c r="I4" i="2"/>
  <c r="H6" i="2"/>
  <c r="H4" i="2"/>
  <c r="H7" i="2" s="1"/>
  <c r="J5" i="2" s="1"/>
  <c r="I5" i="2"/>
  <c r="I7" i="2" s="1"/>
  <c r="K6" i="2" s="1"/>
  <c r="K4" i="2" l="1"/>
  <c r="K5" i="2"/>
  <c r="J6" i="2"/>
  <c r="J4" i="2"/>
  <c r="K292" i="1" l="1"/>
  <c r="J292" i="1"/>
  <c r="I292" i="1"/>
  <c r="K4" i="1" l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" i="1"/>
  <c r="B11" i="2" l="1"/>
  <c r="B22" i="2"/>
  <c r="B10" i="2"/>
  <c r="B23" i="2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" i="1"/>
  <c r="B12" i="2" l="1"/>
  <c r="B18" i="2"/>
  <c r="B17" i="2"/>
  <c r="B16" i="2"/>
  <c r="B4" i="2"/>
  <c r="B6" i="2"/>
  <c r="B5" i="2"/>
  <c r="C16" i="2"/>
  <c r="C17" i="2"/>
  <c r="C6" i="2"/>
  <c r="C18" i="2"/>
  <c r="C5" i="2"/>
  <c r="C4" i="2"/>
  <c r="C7" i="2" s="1"/>
  <c r="E6" i="2" s="1"/>
  <c r="B24" i="2"/>
  <c r="B7" i="2"/>
  <c r="D5" i="2" s="1"/>
  <c r="C19" i="2" l="1"/>
  <c r="E17" i="2" s="1"/>
  <c r="B19" i="2"/>
  <c r="D17" i="2" s="1"/>
  <c r="D16" i="2"/>
  <c r="E18" i="2"/>
  <c r="E4" i="2"/>
  <c r="D4" i="2"/>
  <c r="E5" i="2"/>
  <c r="D6" i="2"/>
  <c r="D18" i="2" l="1"/>
  <c r="E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6DF69-F67C-8C43-88EB-1AF67BAAABA4}" name="MODEL_SOLVE_TIME" type="6" refreshedVersion="6" background="1" saveData="1">
    <textPr sourceFile="/Users/vju/repos/opt-mod-lib/benchmark/MODEL_SOLVE_TIME.md" thousands=" 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AEEC417-7DCA-1344-B880-BABD9ED0A39B}" name="solve" type="6" refreshedVersion="6" background="1" saveData="1">
    <textPr sourceFile="/Users/vju/repos/opt-mod-lib/benchmark/solve.csv" thousands=" 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<sst xmlns="http://schemas.openxmlformats.org/spreadsheetml/2006/main" count="2210" uniqueCount="194">
  <si>
    <t>Model</t>
  </si>
  <si>
    <t>Type</t>
  </si>
  <si>
    <t>Presolve</t>
  </si>
  <si>
    <t>Solver</t>
  </si>
  <si>
    <t>Status</t>
  </si>
  <si>
    <t>Objective</t>
  </si>
  <si>
    <t>Iterations</t>
  </si>
  <si>
    <t>abel</t>
  </si>
  <si>
    <t>NLP</t>
  </si>
  <si>
    <t>On</t>
  </si>
  <si>
    <t>baron</t>
  </si>
  <si>
    <t>solved</t>
  </si>
  <si>
    <t>Off</t>
  </si>
  <si>
    <t>batchdes</t>
  </si>
  <si>
    <t>MINLP</t>
  </si>
  <si>
    <t>camcge</t>
  </si>
  <si>
    <t>limit. CPU time limit reached</t>
  </si>
  <si>
    <t>camcns</t>
  </si>
  <si>
    <t>CNS</t>
  </si>
  <si>
    <t>-</t>
  </si>
  <si>
    <t>cammcp</t>
  </si>
  <si>
    <t>MCP</t>
  </si>
  <si>
    <t>catmix</t>
  </si>
  <si>
    <t>cclinpts</t>
  </si>
  <si>
    <t>cesam</t>
  </si>
  <si>
    <t>chain</t>
  </si>
  <si>
    <t>chakra</t>
  </si>
  <si>
    <t>csched</t>
  </si>
  <si>
    <t>dispatch</t>
  </si>
  <si>
    <t>infeasible</t>
  </si>
  <si>
    <t>dyncge</t>
  </si>
  <si>
    <t>ers82mcp</t>
  </si>
  <si>
    <t>etamac</t>
  </si>
  <si>
    <t>feedtray</t>
  </si>
  <si>
    <t>flowchan</t>
  </si>
  <si>
    <t>NLP(CNS)</t>
  </si>
  <si>
    <t>fuel</t>
  </si>
  <si>
    <t>gancns</t>
  </si>
  <si>
    <t>gancnsx</t>
  </si>
  <si>
    <t>ganges</t>
  </si>
  <si>
    <t>gangesx</t>
  </si>
  <si>
    <t>gasnet</t>
  </si>
  <si>
    <t>gasoil</t>
  </si>
  <si>
    <t>gemmcp</t>
  </si>
  <si>
    <t>glider</t>
  </si>
  <si>
    <t>gtm</t>
  </si>
  <si>
    <t>hansmcp</t>
  </si>
  <si>
    <t>harkmcp</t>
  </si>
  <si>
    <t>hhfair</t>
  </si>
  <si>
    <t>'solved?'</t>
  </si>
  <si>
    <t>hhmax</t>
  </si>
  <si>
    <t>solved during AMPL presolve</t>
  </si>
  <si>
    <t>himmel16</t>
  </si>
  <si>
    <t>hydro</t>
  </si>
  <si>
    <t>irscge</t>
  </si>
  <si>
    <t>jbearing</t>
  </si>
  <si>
    <t>jit</t>
  </si>
  <si>
    <t>korcge</t>
  </si>
  <si>
    <t>korcns</t>
  </si>
  <si>
    <t>kormcp</t>
  </si>
  <si>
    <t>kport</t>
  </si>
  <si>
    <t>lnts</t>
  </si>
  <si>
    <t>failure</t>
  </si>
  <si>
    <t>lrgcge</t>
  </si>
  <si>
    <t>maxmin</t>
  </si>
  <si>
    <t>DNLP</t>
  </si>
  <si>
    <t>meanvar</t>
  </si>
  <si>
    <t>meanvarx</t>
  </si>
  <si>
    <t>methanol</t>
  </si>
  <si>
    <t>minlphi</t>
  </si>
  <si>
    <t>minlphix</t>
  </si>
  <si>
    <t>minsurf</t>
  </si>
  <si>
    <t>moncge</t>
  </si>
  <si>
    <t>mr5mcp</t>
  </si>
  <si>
    <t>nash</t>
  </si>
  <si>
    <t>MPEC</t>
  </si>
  <si>
    <t>nsharpx</t>
  </si>
  <si>
    <t>oligomcp</t>
  </si>
  <si>
    <t>otpop</t>
  </si>
  <si>
    <t>pindyck</t>
  </si>
  <si>
    <t>pinene</t>
  </si>
  <si>
    <t>polygon</t>
  </si>
  <si>
    <t>pool</t>
  </si>
  <si>
    <t>ps10_s_mn</t>
  </si>
  <si>
    <t>ps3_s_mn</t>
  </si>
  <si>
    <t>ps5_s_mn</t>
  </si>
  <si>
    <t>qp6</t>
  </si>
  <si>
    <t>quocge</t>
  </si>
  <si>
    <t>rocket</t>
  </si>
  <si>
    <t>saras</t>
  </si>
  <si>
    <t>scarfmcp</t>
  </si>
  <si>
    <t>spatequ</t>
  </si>
  <si>
    <t>splcge</t>
  </si>
  <si>
    <t>srcpm</t>
  </si>
  <si>
    <t>stdcge</t>
  </si>
  <si>
    <t>synheat</t>
  </si>
  <si>
    <t>tanksize</t>
  </si>
  <si>
    <t>torsion</t>
  </si>
  <si>
    <t>transmcp</t>
  </si>
  <si>
    <t>turkey</t>
  </si>
  <si>
    <t>two3mac</t>
  </si>
  <si>
    <t>two3mcp</t>
  </si>
  <si>
    <t>twocge</t>
  </si>
  <si>
    <t>traffic</t>
  </si>
  <si>
    <t>vonthmcp</t>
  </si>
  <si>
    <t>aircraft</t>
  </si>
  <si>
    <t>LP</t>
  </si>
  <si>
    <t>gurobi</t>
  </si>
  <si>
    <t>alphamet</t>
  </si>
  <si>
    <t>MIP</t>
  </si>
  <si>
    <t>ampl</t>
  </si>
  <si>
    <t>andean</t>
  </si>
  <si>
    <t>bid</t>
  </si>
  <si>
    <t>bidpwl</t>
  </si>
  <si>
    <t>clad</t>
  </si>
  <si>
    <t>clearlak</t>
  </si>
  <si>
    <t>cmo</t>
  </si>
  <si>
    <t>coexx</t>
  </si>
  <si>
    <t>copper</t>
  </si>
  <si>
    <t>cross</t>
  </si>
  <si>
    <t>cutstock</t>
  </si>
  <si>
    <t>dice</t>
  </si>
  <si>
    <t>dicex</t>
  </si>
  <si>
    <t>egypt</t>
  </si>
  <si>
    <t>emfl</t>
  </si>
  <si>
    <t>QCP</t>
  </si>
  <si>
    <t>fertd</t>
  </si>
  <si>
    <t>ferts</t>
  </si>
  <si>
    <t>food</t>
  </si>
  <si>
    <t>himmel11</t>
  </si>
  <si>
    <t>icut</t>
  </si>
  <si>
    <t>immun</t>
  </si>
  <si>
    <t>indus89</t>
  </si>
  <si>
    <t>iswnm</t>
  </si>
  <si>
    <t>korpet</t>
  </si>
  <si>
    <t>latin</t>
  </si>
  <si>
    <t>lrs</t>
  </si>
  <si>
    <t>marco</t>
  </si>
  <si>
    <t>markov</t>
  </si>
  <si>
    <t>mexls</t>
  </si>
  <si>
    <t>mexsd</t>
  </si>
  <si>
    <t>mexss</t>
  </si>
  <si>
    <t>mrp2</t>
  </si>
  <si>
    <t>msm</t>
  </si>
  <si>
    <t>mws</t>
  </si>
  <si>
    <t>nebrazil</t>
  </si>
  <si>
    <t>netgen</t>
  </si>
  <si>
    <t>nonsharp</t>
  </si>
  <si>
    <t>openpit</t>
  </si>
  <si>
    <t>orani</t>
  </si>
  <si>
    <t>pak</t>
  </si>
  <si>
    <t>pdi</t>
  </si>
  <si>
    <t>pmeanvar</t>
  </si>
  <si>
    <t>MIQCP</t>
  </si>
  <si>
    <t>poutil</t>
  </si>
  <si>
    <t>prodplan</t>
  </si>
  <si>
    <t>prodsp</t>
  </si>
  <si>
    <t>qabel</t>
  </si>
  <si>
    <t>qp7</t>
  </si>
  <si>
    <t>rdata</t>
  </si>
  <si>
    <t>reaction</t>
  </si>
  <si>
    <t>stablem</t>
  </si>
  <si>
    <t>tabora</t>
  </si>
  <si>
    <t>tba</t>
  </si>
  <si>
    <t>thai</t>
  </si>
  <si>
    <t>thaix</t>
  </si>
  <si>
    <t>tricp</t>
  </si>
  <si>
    <t>trnspwl</t>
  </si>
  <si>
    <t>tsp1</t>
  </si>
  <si>
    <t>tsp2</t>
  </si>
  <si>
    <t>tsp3</t>
  </si>
  <si>
    <t>turkpow</t>
  </si>
  <si>
    <t>uimp</t>
  </si>
  <si>
    <t>westmip</t>
  </si>
  <si>
    <t>Solve time (s)</t>
  </si>
  <si>
    <t>Iteration diff</t>
  </si>
  <si>
    <t>Time diff</t>
  </si>
  <si>
    <t>Negative</t>
  </si>
  <si>
    <t>Time</t>
  </si>
  <si>
    <t>Obj match</t>
  </si>
  <si>
    <t>Objective match</t>
  </si>
  <si>
    <t>Match</t>
  </si>
  <si>
    <t>Mistmach</t>
  </si>
  <si>
    <t>Iterations %</t>
  </si>
  <si>
    <t>Time %</t>
  </si>
  <si>
    <t>yemcem</t>
  </si>
  <si>
    <t>Neutral</t>
  </si>
  <si>
    <t>Positive</t>
  </si>
  <si>
    <t>Presolve impact (Baron and Gurobi solvers with presolve on)</t>
  </si>
  <si>
    <t>Note: clad and mws models were excluded due to too long execution time</t>
  </si>
  <si>
    <t>Benchmark 1 (solver presolve on)</t>
  </si>
  <si>
    <t>Benchmark 2 (solver presolve off)</t>
  </si>
  <si>
    <t>Presolve impact (Gurobi solver with presolve on)</t>
  </si>
  <si>
    <t>Presolve impact (Gurobi solver with presolve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</si>
</sst>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left"/>
    </xf>
    <xf numFmtId="0" fontId="0" fillId="2" borderId="2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1" xfId="0" applyFont="1" applyFill="1" applyBorder="1"/>
    <xf numFmtId="0" fontId="0" fillId="0" borderId="0" xfId="0" applyFill="1" applyAlignment="1"/>
    <xf numFmtId="10" fontId="0" fillId="0" borderId="1" xfId="0" applyNumberFormat="1" applyBorder="1"/>
    <xf numFmtId="0" fontId="0" fillId="0" borderId="1" xfId="0" applyFill="1" applyBorder="1"/>
    <xf numFmtId="164" fontId="0" fillId="3" borderId="6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/>
    <xf numFmtId="164" fontId="0" fillId="3" borderId="4" xfId="0" applyNumberFormat="1" applyFill="1" applyBorder="1"/>
    <xf numFmtId="0" fontId="0" fillId="2" borderId="4" xfId="0" applyFill="1" applyBorder="1"/>
    <xf numFmtId="0" fontId="0" fillId="2" borderId="3" xfId="0" applyFill="1" applyBorder="1"/>
    <xf numFmtId="0" fontId="2" fillId="0" borderId="0" xfId="0" applyFont="1"/>
    <xf numFmtId="0" fontId="0" fillId="6" borderId="0" xfId="0" applyFill="1"/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ve" connectionId="2" xr16:uid="{6BFECB5E-0FBF-524F-ADE6-B22B189897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SOLVE_TIME.md" connectionId="1" xr16:uid="{070EF57F-BCAE-7A41-BC3B-5341E19571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FF87-F663-8D4F-A5C9-E3822800B3A1}">
  <dimension ref="A1:K293"/>
  <sheetViews>
    <sheetView workbookViewId="0">
      <selection activeCell="A35" sqref="A35"/>
    </sheetView>
  </sheetViews>
  <sheetFormatPr baseColWidth="10" defaultRowHeight="16" x14ac:dyDescent="0.2"/>
  <cols>
    <col min="1" max="1" width="10.5" bestFit="1" customWidth="1"/>
    <col min="2" max="2" width="9" bestFit="1" customWidth="1"/>
    <col min="3" max="3" width="10.5" bestFit="1" customWidth="1"/>
    <col min="4" max="4" width="8.6640625" bestFit="1" customWidth="1"/>
    <col min="5" max="5" width="25.33203125" bestFit="1" customWidth="1"/>
    <col min="6" max="6" width="15" bestFit="1" customWidth="1"/>
    <col min="7" max="7" width="12.83203125" style="4" bestFit="1" customWidth="1"/>
    <col min="8" max="9" width="11.5" bestFit="1" customWidth="1"/>
    <col min="10" max="10" width="14.33203125" style="11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174</v>
      </c>
      <c r="G1" s="5" t="s">
        <v>5</v>
      </c>
      <c r="H1" s="2" t="s">
        <v>6</v>
      </c>
      <c r="I1" s="7" t="s">
        <v>175</v>
      </c>
      <c r="J1" s="8" t="s">
        <v>176</v>
      </c>
      <c r="K1" s="15" t="s">
        <v>179</v>
      </c>
    </row>
    <row r="2" spans="1:11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0.01</v>
      </c>
      <c r="G2" s="3">
        <v>225.19458320000001</v>
      </c>
      <c r="H2" s="1">
        <v>0</v>
      </c>
      <c r="I2" s="6">
        <f>H3-H2</f>
        <v>0</v>
      </c>
      <c r="J2" s="9">
        <f>F3-F2</f>
        <v>1.9999999999999997E-2</v>
      </c>
      <c r="K2" s="12" t="b">
        <f>IF(ISNUMBER(ROUND(G3-G2,2)), ROUND(G3-G2,2)=0,G3=G2)</f>
        <v>1</v>
      </c>
    </row>
    <row r="3" spans="1:11" x14ac:dyDescent="0.2">
      <c r="A3" s="1" t="s">
        <v>7</v>
      </c>
      <c r="B3" s="1" t="s">
        <v>8</v>
      </c>
      <c r="C3" s="1" t="s">
        <v>12</v>
      </c>
      <c r="D3" s="1" t="s">
        <v>10</v>
      </c>
      <c r="E3" s="1" t="s">
        <v>11</v>
      </c>
      <c r="F3" s="1">
        <v>0.03</v>
      </c>
      <c r="G3" s="3">
        <v>225.19458320000001</v>
      </c>
      <c r="H3" s="1">
        <v>0</v>
      </c>
      <c r="I3" s="6"/>
      <c r="J3" s="9"/>
      <c r="K3" s="13"/>
    </row>
    <row r="4" spans="1:11" x14ac:dyDescent="0.2">
      <c r="A4" s="1" t="s">
        <v>105</v>
      </c>
      <c r="B4" s="1" t="s">
        <v>106</v>
      </c>
      <c r="C4" s="1" t="s">
        <v>9</v>
      </c>
      <c r="D4" s="1" t="s">
        <v>107</v>
      </c>
      <c r="E4" s="1" t="s">
        <v>11</v>
      </c>
      <c r="F4" s="1">
        <v>9.7999999999999997E-4</v>
      </c>
      <c r="G4" s="3">
        <v>1566.042189</v>
      </c>
      <c r="H4" s="1">
        <v>15</v>
      </c>
      <c r="I4" s="6">
        <f t="shared" ref="I4" si="0">H5-H4</f>
        <v>0</v>
      </c>
      <c r="J4" s="9">
        <f t="shared" ref="J4" si="1">F5-F4</f>
        <v>3.6999999999999924E-5</v>
      </c>
      <c r="K4" s="13" t="b">
        <f t="shared" ref="K4" si="2">IF(ISNUMBER(ROUND(G5-G4,2)), ROUND(G5-G4,2)=0,G5=G4)</f>
        <v>1</v>
      </c>
    </row>
    <row r="5" spans="1:11" x14ac:dyDescent="0.2">
      <c r="A5" s="1" t="s">
        <v>105</v>
      </c>
      <c r="B5" s="1" t="s">
        <v>106</v>
      </c>
      <c r="C5" s="1" t="s">
        <v>12</v>
      </c>
      <c r="D5" s="1" t="s">
        <v>107</v>
      </c>
      <c r="E5" s="1" t="s">
        <v>11</v>
      </c>
      <c r="F5" s="1">
        <v>1.0169999999999999E-3</v>
      </c>
      <c r="G5" s="3">
        <v>1566.042189</v>
      </c>
      <c r="H5" s="1">
        <v>15</v>
      </c>
      <c r="I5" s="6"/>
      <c r="J5" s="9"/>
      <c r="K5" s="13"/>
    </row>
    <row r="6" spans="1:11" x14ac:dyDescent="0.2">
      <c r="A6" s="1" t="s">
        <v>108</v>
      </c>
      <c r="B6" s="1" t="s">
        <v>109</v>
      </c>
      <c r="C6" s="1" t="s">
        <v>9</v>
      </c>
      <c r="D6" s="1" t="s">
        <v>107</v>
      </c>
      <c r="E6" s="1" t="s">
        <v>11</v>
      </c>
      <c r="F6" s="1">
        <v>1.9910000000000001E-3</v>
      </c>
      <c r="G6" s="3">
        <v>9</v>
      </c>
      <c r="H6" s="1">
        <v>2</v>
      </c>
      <c r="I6" s="6">
        <f t="shared" ref="I6" si="3">H7-H6</f>
        <v>2</v>
      </c>
      <c r="J6" s="9">
        <f t="shared" ref="J6" si="4">F7-F6</f>
        <v>1.572E-3</v>
      </c>
      <c r="K6" s="13" t="b">
        <f t="shared" ref="K6" si="5">IF(ISNUMBER(ROUND(G7-G6,2)), ROUND(G7-G6,2)=0,G7=G6)</f>
        <v>1</v>
      </c>
    </row>
    <row r="7" spans="1:11" x14ac:dyDescent="0.2">
      <c r="A7" s="1" t="s">
        <v>108</v>
      </c>
      <c r="B7" s="1" t="s">
        <v>109</v>
      </c>
      <c r="C7" s="1" t="s">
        <v>12</v>
      </c>
      <c r="D7" s="1" t="s">
        <v>107</v>
      </c>
      <c r="E7" s="1" t="s">
        <v>11</v>
      </c>
      <c r="F7" s="1">
        <v>3.5630000000000002E-3</v>
      </c>
      <c r="G7" s="3">
        <v>9</v>
      </c>
      <c r="H7" s="1">
        <v>4</v>
      </c>
      <c r="I7" s="6"/>
      <c r="J7" s="9"/>
      <c r="K7" s="13"/>
    </row>
    <row r="8" spans="1:11" x14ac:dyDescent="0.2">
      <c r="A8" s="1" t="s">
        <v>110</v>
      </c>
      <c r="B8" s="1" t="s">
        <v>106</v>
      </c>
      <c r="C8" s="1" t="s">
        <v>9</v>
      </c>
      <c r="D8" s="1" t="s">
        <v>107</v>
      </c>
      <c r="E8" s="1" t="s">
        <v>11</v>
      </c>
      <c r="F8" s="1">
        <v>1.9220000000000001E-3</v>
      </c>
      <c r="G8" s="3">
        <v>79.341292440000004</v>
      </c>
      <c r="H8" s="1">
        <v>2</v>
      </c>
      <c r="I8" s="6">
        <f t="shared" ref="I8" si="6">H9-H8</f>
        <v>0</v>
      </c>
      <c r="J8" s="9">
        <f t="shared" ref="J8" si="7">F9-F8</f>
        <v>-2.540000000000001E-4</v>
      </c>
      <c r="K8" s="13" t="b">
        <f t="shared" ref="K8" si="8">IF(ISNUMBER(ROUND(G9-G8,2)), ROUND(G9-G8,2)=0,G9=G8)</f>
        <v>1</v>
      </c>
    </row>
    <row r="9" spans="1:11" x14ac:dyDescent="0.2">
      <c r="A9" s="1" t="s">
        <v>110</v>
      </c>
      <c r="B9" s="1" t="s">
        <v>106</v>
      </c>
      <c r="C9" s="1" t="s">
        <v>12</v>
      </c>
      <c r="D9" s="1" t="s">
        <v>107</v>
      </c>
      <c r="E9" s="1" t="s">
        <v>11</v>
      </c>
      <c r="F9" s="1">
        <v>1.668E-3</v>
      </c>
      <c r="G9" s="3">
        <v>79.341292440000004</v>
      </c>
      <c r="H9" s="1">
        <v>2</v>
      </c>
      <c r="I9" s="6"/>
      <c r="J9" s="9"/>
      <c r="K9" s="13"/>
    </row>
    <row r="10" spans="1:11" x14ac:dyDescent="0.2">
      <c r="A10" s="1" t="s">
        <v>111</v>
      </c>
      <c r="B10" s="1" t="s">
        <v>109</v>
      </c>
      <c r="C10" s="1" t="s">
        <v>9</v>
      </c>
      <c r="D10" s="1" t="s">
        <v>107</v>
      </c>
      <c r="E10" s="1" t="s">
        <v>11</v>
      </c>
      <c r="F10" s="1">
        <v>0.161416</v>
      </c>
      <c r="G10" s="3">
        <v>2666.6992540000001</v>
      </c>
      <c r="H10" s="1">
        <v>3807</v>
      </c>
      <c r="I10" s="6">
        <f t="shared" ref="I10" si="9">H11-H10</f>
        <v>-17</v>
      </c>
      <c r="J10" s="9">
        <f t="shared" ref="J10" si="10">F11-F10</f>
        <v>-1.4300000000000423E-4</v>
      </c>
      <c r="K10" s="13" t="b">
        <f t="shared" ref="K10" si="11">IF(ISNUMBER(ROUND(G11-G10,2)), ROUND(G11-G10,2)=0,G11=G10)</f>
        <v>1</v>
      </c>
    </row>
    <row r="11" spans="1:11" x14ac:dyDescent="0.2">
      <c r="A11" s="1" t="s">
        <v>111</v>
      </c>
      <c r="B11" s="1" t="s">
        <v>109</v>
      </c>
      <c r="C11" s="1" t="s">
        <v>12</v>
      </c>
      <c r="D11" s="1" t="s">
        <v>107</v>
      </c>
      <c r="E11" s="1" t="s">
        <v>11</v>
      </c>
      <c r="F11" s="1">
        <v>0.161273</v>
      </c>
      <c r="G11" s="3">
        <v>2666.6992540000001</v>
      </c>
      <c r="H11" s="1">
        <v>3790</v>
      </c>
      <c r="I11" s="6"/>
      <c r="J11" s="9"/>
      <c r="K11" s="13"/>
    </row>
    <row r="12" spans="1:11" x14ac:dyDescent="0.2">
      <c r="A12" s="1" t="s">
        <v>13</v>
      </c>
      <c r="B12" s="1" t="s">
        <v>14</v>
      </c>
      <c r="C12" s="1" t="s">
        <v>9</v>
      </c>
      <c r="D12" s="1" t="s">
        <v>10</v>
      </c>
      <c r="E12" s="1" t="s">
        <v>11</v>
      </c>
      <c r="F12" s="1">
        <v>0.08</v>
      </c>
      <c r="G12" s="3">
        <v>167427.65710000001</v>
      </c>
      <c r="H12" s="1">
        <v>3</v>
      </c>
      <c r="I12" s="6">
        <f t="shared" ref="I12" si="12">H13-H12</f>
        <v>0</v>
      </c>
      <c r="J12" s="9">
        <f t="shared" ref="J12" si="13">F13-F12</f>
        <v>0.03</v>
      </c>
      <c r="K12" s="13" t="b">
        <f t="shared" ref="K12" si="14">IF(ISNUMBER(ROUND(G13-G12,2)), ROUND(G13-G12,2)=0,G13=G12)</f>
        <v>1</v>
      </c>
    </row>
    <row r="13" spans="1:11" x14ac:dyDescent="0.2">
      <c r="A13" s="1" t="s">
        <v>13</v>
      </c>
      <c r="B13" s="1" t="s">
        <v>14</v>
      </c>
      <c r="C13" s="1" t="s">
        <v>12</v>
      </c>
      <c r="D13" s="1" t="s">
        <v>10</v>
      </c>
      <c r="E13" s="1" t="s">
        <v>11</v>
      </c>
      <c r="F13" s="1">
        <v>0.11</v>
      </c>
      <c r="G13" s="3">
        <v>167427.65710000001</v>
      </c>
      <c r="H13" s="1">
        <v>3</v>
      </c>
      <c r="I13" s="6"/>
      <c r="J13" s="9"/>
      <c r="K13" s="13"/>
    </row>
    <row r="14" spans="1:11" x14ac:dyDescent="0.2">
      <c r="A14" s="1" t="s">
        <v>112</v>
      </c>
      <c r="B14" s="1" t="s">
        <v>109</v>
      </c>
      <c r="C14" s="1" t="s">
        <v>9</v>
      </c>
      <c r="D14" s="1" t="s">
        <v>107</v>
      </c>
      <c r="E14" s="1" t="s">
        <v>11</v>
      </c>
      <c r="F14" s="1">
        <v>1.8890000000000001E-3</v>
      </c>
      <c r="G14" s="3">
        <v>15210109.51</v>
      </c>
      <c r="H14" s="1">
        <v>17</v>
      </c>
      <c r="I14" s="6">
        <f t="shared" ref="I14" si="15">H15-H14</f>
        <v>4</v>
      </c>
      <c r="J14" s="9">
        <f t="shared" ref="J14" si="16">F15-F14</f>
        <v>-1.16E-4</v>
      </c>
      <c r="K14" s="13" t="b">
        <f t="shared" ref="K14" si="17">IF(ISNUMBER(ROUND(G15-G14,2)), ROUND(G15-G14,2)=0,G15=G14)</f>
        <v>1</v>
      </c>
    </row>
    <row r="15" spans="1:11" x14ac:dyDescent="0.2">
      <c r="A15" s="1" t="s">
        <v>112</v>
      </c>
      <c r="B15" s="1" t="s">
        <v>109</v>
      </c>
      <c r="C15" s="1" t="s">
        <v>12</v>
      </c>
      <c r="D15" s="1" t="s">
        <v>107</v>
      </c>
      <c r="E15" s="1" t="s">
        <v>11</v>
      </c>
      <c r="F15" s="1">
        <v>1.7730000000000001E-3</v>
      </c>
      <c r="G15" s="3">
        <v>15210109.51</v>
      </c>
      <c r="H15" s="1">
        <v>21</v>
      </c>
      <c r="I15" s="6"/>
      <c r="J15" s="9"/>
      <c r="K15" s="13"/>
    </row>
    <row r="16" spans="1:11" x14ac:dyDescent="0.2">
      <c r="A16" s="1" t="s">
        <v>113</v>
      </c>
      <c r="B16" s="1" t="s">
        <v>109</v>
      </c>
      <c r="C16" s="1" t="s">
        <v>9</v>
      </c>
      <c r="D16" s="1" t="s">
        <v>107</v>
      </c>
      <c r="E16" s="1" t="s">
        <v>11</v>
      </c>
      <c r="F16" s="1">
        <v>3.2330000000000002E-3</v>
      </c>
      <c r="G16" s="3">
        <v>15210109.51</v>
      </c>
      <c r="H16" s="1">
        <v>14</v>
      </c>
      <c r="I16" s="6">
        <f t="shared" ref="I16" si="18">H17-H16</f>
        <v>7</v>
      </c>
      <c r="J16" s="9">
        <f t="shared" ref="J16" si="19">F17-F16</f>
        <v>-7.9600000000000027E-4</v>
      </c>
      <c r="K16" s="13" t="b">
        <f t="shared" ref="K16" si="20">IF(ISNUMBER(ROUND(G17-G16,2)), ROUND(G17-G16,2)=0,G17=G16)</f>
        <v>1</v>
      </c>
    </row>
    <row r="17" spans="1:11" x14ac:dyDescent="0.2">
      <c r="A17" s="1" t="s">
        <v>113</v>
      </c>
      <c r="B17" s="1" t="s">
        <v>109</v>
      </c>
      <c r="C17" s="1" t="s">
        <v>12</v>
      </c>
      <c r="D17" s="1" t="s">
        <v>107</v>
      </c>
      <c r="E17" s="1" t="s">
        <v>11</v>
      </c>
      <c r="F17" s="1">
        <v>2.4369999999999999E-3</v>
      </c>
      <c r="G17" s="3">
        <v>15210109.51</v>
      </c>
      <c r="H17" s="1">
        <v>21</v>
      </c>
      <c r="I17" s="6"/>
      <c r="J17" s="9"/>
      <c r="K17" s="13"/>
    </row>
    <row r="18" spans="1:11" x14ac:dyDescent="0.2">
      <c r="A18" s="1" t="s">
        <v>15</v>
      </c>
      <c r="B18" s="1" t="s">
        <v>8</v>
      </c>
      <c r="C18" s="1" t="s">
        <v>9</v>
      </c>
      <c r="D18" s="1" t="s">
        <v>10</v>
      </c>
      <c r="E18" s="1" t="s">
        <v>16</v>
      </c>
      <c r="F18" s="1">
        <v>500</v>
      </c>
      <c r="G18" s="3">
        <v>191.73462420000001</v>
      </c>
      <c r="H18" s="1">
        <v>317</v>
      </c>
      <c r="I18" s="6">
        <f t="shared" ref="I18" si="21">H19-H18</f>
        <v>127</v>
      </c>
      <c r="J18" s="9">
        <f t="shared" ref="J18" si="22">F19-F18</f>
        <v>0</v>
      </c>
      <c r="K18" s="13" t="b">
        <f t="shared" ref="K18" si="23">IF(ISNUMBER(ROUND(G19-G18,2)), ROUND(G19-G18,2)=0,G19=G18)</f>
        <v>1</v>
      </c>
    </row>
    <row r="19" spans="1:11" x14ac:dyDescent="0.2">
      <c r="A19" s="1" t="s">
        <v>15</v>
      </c>
      <c r="B19" s="1" t="s">
        <v>8</v>
      </c>
      <c r="C19" s="1" t="s">
        <v>12</v>
      </c>
      <c r="D19" s="1" t="s">
        <v>10</v>
      </c>
      <c r="E19" s="1" t="s">
        <v>16</v>
      </c>
      <c r="F19" s="1">
        <v>500</v>
      </c>
      <c r="G19" s="3">
        <v>191.73462420000001</v>
      </c>
      <c r="H19" s="1">
        <v>444</v>
      </c>
      <c r="I19" s="6"/>
      <c r="J19" s="9"/>
      <c r="K19" s="13"/>
    </row>
    <row r="20" spans="1:11" x14ac:dyDescent="0.2">
      <c r="A20" s="1" t="s">
        <v>17</v>
      </c>
      <c r="B20" s="1" t="s">
        <v>18</v>
      </c>
      <c r="C20" s="1" t="s">
        <v>9</v>
      </c>
      <c r="D20" s="1" t="s">
        <v>10</v>
      </c>
      <c r="E20" s="1" t="s">
        <v>11</v>
      </c>
      <c r="F20" s="1">
        <v>0.03</v>
      </c>
      <c r="G20" s="3" t="s">
        <v>19</v>
      </c>
      <c r="H20" s="1">
        <v>0</v>
      </c>
      <c r="I20" s="6">
        <f t="shared" ref="I20" si="24">H21-H20</f>
        <v>0</v>
      </c>
      <c r="J20" s="9">
        <f t="shared" ref="J20" si="25">F21-F20</f>
        <v>0</v>
      </c>
      <c r="K20" s="13" t="b">
        <f t="shared" ref="K20" si="26">IF(ISNUMBER(ROUND(G21-G20,2)), ROUND(G21-G20,2)=0,G21=G20)</f>
        <v>1</v>
      </c>
    </row>
    <row r="21" spans="1:11" x14ac:dyDescent="0.2">
      <c r="A21" s="1" t="s">
        <v>17</v>
      </c>
      <c r="B21" s="1" t="s">
        <v>18</v>
      </c>
      <c r="C21" s="1" t="s">
        <v>12</v>
      </c>
      <c r="D21" s="1" t="s">
        <v>10</v>
      </c>
      <c r="E21" s="1" t="s">
        <v>11</v>
      </c>
      <c r="F21" s="1">
        <v>0.03</v>
      </c>
      <c r="G21" s="3" t="s">
        <v>19</v>
      </c>
      <c r="H21" s="1">
        <v>0</v>
      </c>
      <c r="I21" s="6"/>
      <c r="J21" s="9"/>
      <c r="K21" s="13"/>
    </row>
    <row r="22" spans="1:11" x14ac:dyDescent="0.2">
      <c r="A22" s="1" t="s">
        <v>20</v>
      </c>
      <c r="B22" s="1" t="s">
        <v>21</v>
      </c>
      <c r="C22" s="1" t="s">
        <v>9</v>
      </c>
      <c r="D22" s="1" t="s">
        <v>10</v>
      </c>
      <c r="E22" s="1" t="s">
        <v>11</v>
      </c>
      <c r="F22" s="1">
        <v>0.31</v>
      </c>
      <c r="G22" s="3" t="s">
        <v>19</v>
      </c>
      <c r="H22" s="1">
        <v>0</v>
      </c>
      <c r="I22" s="6">
        <f t="shared" ref="I22" si="27">H23-H22</f>
        <v>0</v>
      </c>
      <c r="J22" s="9">
        <f t="shared" ref="J22" si="28">F23-F22</f>
        <v>0.16999999999999998</v>
      </c>
      <c r="K22" s="13" t="b">
        <f t="shared" ref="K22" si="29">IF(ISNUMBER(ROUND(G23-G22,2)), ROUND(G23-G22,2)=0,G23=G22)</f>
        <v>1</v>
      </c>
    </row>
    <row r="23" spans="1:11" x14ac:dyDescent="0.2">
      <c r="A23" s="1" t="s">
        <v>20</v>
      </c>
      <c r="B23" s="1" t="s">
        <v>21</v>
      </c>
      <c r="C23" s="1" t="s">
        <v>12</v>
      </c>
      <c r="D23" s="1" t="s">
        <v>10</v>
      </c>
      <c r="E23" s="1" t="s">
        <v>11</v>
      </c>
      <c r="F23" s="1">
        <v>0.48</v>
      </c>
      <c r="G23" s="3" t="s">
        <v>19</v>
      </c>
      <c r="H23" s="1">
        <v>0</v>
      </c>
      <c r="I23" s="6"/>
      <c r="J23" s="9"/>
      <c r="K23" s="13"/>
    </row>
    <row r="24" spans="1:11" x14ac:dyDescent="0.2">
      <c r="A24" s="1" t="s">
        <v>22</v>
      </c>
      <c r="B24" s="1" t="s">
        <v>8</v>
      </c>
      <c r="C24" s="1" t="s">
        <v>9</v>
      </c>
      <c r="D24" s="1" t="s">
        <v>10</v>
      </c>
      <c r="E24" s="1" t="s">
        <v>16</v>
      </c>
      <c r="F24" s="1">
        <v>500.05</v>
      </c>
      <c r="G24" s="3">
        <v>-4.8069475270000002E-2</v>
      </c>
      <c r="H24" s="1">
        <v>67</v>
      </c>
      <c r="I24" s="6">
        <f t="shared" ref="I24" si="30">H25-H24</f>
        <v>-5</v>
      </c>
      <c r="J24" s="9">
        <f t="shared" ref="J24" si="31">F25-F24</f>
        <v>2.9999999999972715E-2</v>
      </c>
      <c r="K24" s="13" t="b">
        <f t="shared" ref="K24" si="32">IF(ISNUMBER(ROUND(G25-G24,2)), ROUND(G25-G24,2)=0,G25=G24)</f>
        <v>1</v>
      </c>
    </row>
    <row r="25" spans="1:11" x14ac:dyDescent="0.2">
      <c r="A25" s="1" t="s">
        <v>22</v>
      </c>
      <c r="B25" s="1" t="s">
        <v>8</v>
      </c>
      <c r="C25" s="1" t="s">
        <v>12</v>
      </c>
      <c r="D25" s="1" t="s">
        <v>10</v>
      </c>
      <c r="E25" s="1" t="s">
        <v>16</v>
      </c>
      <c r="F25" s="1">
        <v>500.08</v>
      </c>
      <c r="G25" s="3">
        <v>-4.8069432279999998E-2</v>
      </c>
      <c r="H25" s="1">
        <v>62</v>
      </c>
      <c r="I25" s="6"/>
      <c r="J25" s="9"/>
      <c r="K25" s="13"/>
    </row>
    <row r="26" spans="1:11" x14ac:dyDescent="0.2">
      <c r="A26" s="1" t="s">
        <v>23</v>
      </c>
      <c r="B26" s="1" t="s">
        <v>8</v>
      </c>
      <c r="C26" s="1" t="s">
        <v>9</v>
      </c>
      <c r="D26" s="1" t="s">
        <v>10</v>
      </c>
      <c r="E26" s="1" t="s">
        <v>16</v>
      </c>
      <c r="F26" s="1">
        <v>500</v>
      </c>
      <c r="G26" s="3">
        <v>43.751760130000001</v>
      </c>
      <c r="H26" s="1">
        <v>65768</v>
      </c>
      <c r="I26" s="6">
        <f t="shared" ref="I26" si="33">H27-H26</f>
        <v>-949</v>
      </c>
      <c r="J26" s="9">
        <f t="shared" ref="J26" si="34">F27-F26</f>
        <v>0</v>
      </c>
      <c r="K26" s="13" t="b">
        <f t="shared" ref="K26" si="35">IF(ISNUMBER(ROUND(G27-G26,2)), ROUND(G27-G26,2)=0,G27=G26)</f>
        <v>1</v>
      </c>
    </row>
    <row r="27" spans="1:11" x14ac:dyDescent="0.2">
      <c r="A27" s="1" t="s">
        <v>23</v>
      </c>
      <c r="B27" s="1" t="s">
        <v>8</v>
      </c>
      <c r="C27" s="1" t="s">
        <v>12</v>
      </c>
      <c r="D27" s="1" t="s">
        <v>10</v>
      </c>
      <c r="E27" s="1" t="s">
        <v>16</v>
      </c>
      <c r="F27" s="1">
        <v>500</v>
      </c>
      <c r="G27" s="3">
        <v>43.75176725</v>
      </c>
      <c r="H27" s="1">
        <v>64819</v>
      </c>
      <c r="I27" s="6"/>
      <c r="J27" s="9"/>
      <c r="K27" s="13"/>
    </row>
    <row r="28" spans="1:11" x14ac:dyDescent="0.2">
      <c r="A28" s="1" t="s">
        <v>24</v>
      </c>
      <c r="B28" s="1" t="s">
        <v>21</v>
      </c>
      <c r="C28" s="1" t="s">
        <v>9</v>
      </c>
      <c r="D28" s="1" t="s">
        <v>10</v>
      </c>
      <c r="E28" s="1" t="s">
        <v>11</v>
      </c>
      <c r="F28" s="1">
        <v>0.04</v>
      </c>
      <c r="G28" s="3" t="s">
        <v>19</v>
      </c>
      <c r="H28" s="1">
        <v>0</v>
      </c>
      <c r="I28" s="6">
        <f t="shared" ref="I28" si="36">H29-H28</f>
        <v>0</v>
      </c>
      <c r="J28" s="9">
        <f t="shared" ref="J28" si="37">F29-F28</f>
        <v>0</v>
      </c>
      <c r="K28" s="13" t="b">
        <f t="shared" ref="K28" si="38">IF(ISNUMBER(ROUND(G29-G28,2)), ROUND(G29-G28,2)=0,G29=G28)</f>
        <v>1</v>
      </c>
    </row>
    <row r="29" spans="1:11" x14ac:dyDescent="0.2">
      <c r="A29" s="1" t="s">
        <v>24</v>
      </c>
      <c r="B29" s="1" t="s">
        <v>21</v>
      </c>
      <c r="C29" s="1" t="s">
        <v>12</v>
      </c>
      <c r="D29" s="1" t="s">
        <v>10</v>
      </c>
      <c r="E29" s="1" t="s">
        <v>11</v>
      </c>
      <c r="F29" s="1">
        <v>0.04</v>
      </c>
      <c r="G29" s="3" t="s">
        <v>19</v>
      </c>
      <c r="H29" s="1">
        <v>0</v>
      </c>
      <c r="I29" s="6"/>
      <c r="J29" s="9"/>
      <c r="K29" s="13"/>
    </row>
    <row r="30" spans="1:11" x14ac:dyDescent="0.2">
      <c r="A30" s="1" t="s">
        <v>25</v>
      </c>
      <c r="B30" s="1" t="s">
        <v>8</v>
      </c>
      <c r="C30" s="1" t="s">
        <v>9</v>
      </c>
      <c r="D30" s="1" t="s">
        <v>10</v>
      </c>
      <c r="E30" s="1" t="s">
        <v>16</v>
      </c>
      <c r="F30" s="1">
        <v>500</v>
      </c>
      <c r="G30" s="3">
        <v>5.0722614869999996</v>
      </c>
      <c r="H30" s="1">
        <v>19653</v>
      </c>
      <c r="I30" s="6">
        <f t="shared" ref="I30" si="39">H31-H30</f>
        <v>1650</v>
      </c>
      <c r="J30" s="9">
        <f t="shared" ref="J30" si="40">F31-F30</f>
        <v>0</v>
      </c>
      <c r="K30" s="13" t="b">
        <f t="shared" ref="K30" si="41">IF(ISNUMBER(ROUND(G31-G30,2)), ROUND(G31-G30,2)=0,G31=G30)</f>
        <v>1</v>
      </c>
    </row>
    <row r="31" spans="1:11" x14ac:dyDescent="0.2">
      <c r="A31" s="1" t="s">
        <v>25</v>
      </c>
      <c r="B31" s="1" t="s">
        <v>8</v>
      </c>
      <c r="C31" s="1" t="s">
        <v>12</v>
      </c>
      <c r="D31" s="1" t="s">
        <v>10</v>
      </c>
      <c r="E31" s="1" t="s">
        <v>16</v>
      </c>
      <c r="F31" s="1">
        <v>500</v>
      </c>
      <c r="G31" s="3">
        <v>5.0722614869999996</v>
      </c>
      <c r="H31" s="1">
        <v>21303</v>
      </c>
      <c r="I31" s="6"/>
      <c r="J31" s="9"/>
      <c r="K31" s="13"/>
    </row>
    <row r="32" spans="1:11" x14ac:dyDescent="0.2">
      <c r="A32" s="1" t="s">
        <v>26</v>
      </c>
      <c r="B32" s="1" t="s">
        <v>8</v>
      </c>
      <c r="C32" s="1" t="s">
        <v>9</v>
      </c>
      <c r="D32" s="1" t="s">
        <v>10</v>
      </c>
      <c r="E32" s="1" t="s">
        <v>11</v>
      </c>
      <c r="F32" s="1">
        <v>0.19</v>
      </c>
      <c r="G32" s="3">
        <v>179.1335579</v>
      </c>
      <c r="H32" s="1">
        <v>5</v>
      </c>
      <c r="I32" s="6">
        <f t="shared" ref="I32" si="42">H33-H32</f>
        <v>0</v>
      </c>
      <c r="J32" s="9">
        <f t="shared" ref="J32" si="43">F33-F32</f>
        <v>0</v>
      </c>
      <c r="K32" s="13" t="b">
        <f t="shared" ref="K32" si="44">IF(ISNUMBER(ROUND(G33-G32,2)), ROUND(G33-G32,2)=0,G33=G32)</f>
        <v>1</v>
      </c>
    </row>
    <row r="33" spans="1:11" x14ac:dyDescent="0.2">
      <c r="A33" s="1" t="s">
        <v>26</v>
      </c>
      <c r="B33" s="1" t="s">
        <v>8</v>
      </c>
      <c r="C33" s="1" t="s">
        <v>12</v>
      </c>
      <c r="D33" s="1" t="s">
        <v>10</v>
      </c>
      <c r="E33" s="1" t="s">
        <v>11</v>
      </c>
      <c r="F33" s="1">
        <v>0.19</v>
      </c>
      <c r="G33" s="3">
        <v>179.1335579</v>
      </c>
      <c r="H33" s="1">
        <v>5</v>
      </c>
      <c r="I33" s="6"/>
      <c r="J33" s="9"/>
      <c r="K33" s="13"/>
    </row>
    <row r="34" spans="1:11" x14ac:dyDescent="0.2">
      <c r="A34" s="1" t="s">
        <v>114</v>
      </c>
      <c r="B34" s="1" t="s">
        <v>109</v>
      </c>
      <c r="C34" s="1" t="s">
        <v>9</v>
      </c>
      <c r="D34" s="1" t="s">
        <v>107</v>
      </c>
      <c r="E34" s="1" t="s">
        <v>11</v>
      </c>
      <c r="F34" s="1">
        <v>7723.92</v>
      </c>
      <c r="G34" s="3">
        <v>254.33816880000001</v>
      </c>
      <c r="H34" s="1">
        <v>60749968</v>
      </c>
      <c r="I34" s="6">
        <f t="shared" ref="I34" si="45">H35-H34</f>
        <v>-46558263</v>
      </c>
      <c r="J34" s="9">
        <f t="shared" ref="J34" si="46">F35-F34</f>
        <v>-6334.09</v>
      </c>
      <c r="K34" s="13" t="b">
        <f t="shared" ref="K34" si="47">IF(ISNUMBER(ROUND(G35-G34,2)), ROUND(G35-G34,2)=0,G35=G34)</f>
        <v>1</v>
      </c>
    </row>
    <row r="35" spans="1:11" x14ac:dyDescent="0.2">
      <c r="A35" s="1" t="s">
        <v>114</v>
      </c>
      <c r="B35" s="1" t="s">
        <v>109</v>
      </c>
      <c r="C35" s="1" t="s">
        <v>12</v>
      </c>
      <c r="D35" s="1" t="s">
        <v>107</v>
      </c>
      <c r="E35" s="1" t="s">
        <v>11</v>
      </c>
      <c r="F35" s="1">
        <v>1389.83</v>
      </c>
      <c r="G35" s="3">
        <v>254.33816880000001</v>
      </c>
      <c r="H35" s="1">
        <v>14191705</v>
      </c>
      <c r="I35" s="6"/>
      <c r="J35" s="9"/>
      <c r="K35" s="13"/>
    </row>
    <row r="36" spans="1:11" x14ac:dyDescent="0.2">
      <c r="A36" s="1" t="s">
        <v>115</v>
      </c>
      <c r="B36" s="1" t="s">
        <v>106</v>
      </c>
      <c r="C36" s="1" t="s">
        <v>9</v>
      </c>
      <c r="D36" s="1" t="s">
        <v>107</v>
      </c>
      <c r="E36" s="1" t="s">
        <v>11</v>
      </c>
      <c r="F36" s="1">
        <v>1.717E-3</v>
      </c>
      <c r="G36" s="3">
        <v>93.75</v>
      </c>
      <c r="H36" s="1">
        <v>11</v>
      </c>
      <c r="I36" s="6">
        <f t="shared" ref="I36" si="48">H37-H36</f>
        <v>0</v>
      </c>
      <c r="J36" s="9">
        <f t="shared" ref="J36" si="49">F37-F36</f>
        <v>-7.54E-4</v>
      </c>
      <c r="K36" s="13" t="b">
        <f t="shared" ref="K36" si="50">IF(ISNUMBER(ROUND(G37-G36,2)), ROUND(G37-G36,2)=0,G37=G36)</f>
        <v>1</v>
      </c>
    </row>
    <row r="37" spans="1:11" x14ac:dyDescent="0.2">
      <c r="A37" s="1" t="s">
        <v>115</v>
      </c>
      <c r="B37" s="1" t="s">
        <v>106</v>
      </c>
      <c r="C37" s="1" t="s">
        <v>12</v>
      </c>
      <c r="D37" s="1" t="s">
        <v>107</v>
      </c>
      <c r="E37" s="1" t="s">
        <v>11</v>
      </c>
      <c r="F37" s="1">
        <v>9.6299999999999999E-4</v>
      </c>
      <c r="G37" s="3">
        <v>93.75</v>
      </c>
      <c r="H37" s="1">
        <v>11</v>
      </c>
      <c r="I37" s="6"/>
      <c r="J37" s="9"/>
      <c r="K37" s="13"/>
    </row>
    <row r="38" spans="1:11" x14ac:dyDescent="0.2">
      <c r="A38" s="1" t="s">
        <v>116</v>
      </c>
      <c r="B38" s="1" t="s">
        <v>109</v>
      </c>
      <c r="C38" s="1" t="s">
        <v>9</v>
      </c>
      <c r="D38" s="1" t="s">
        <v>107</v>
      </c>
      <c r="E38" s="1" t="s">
        <v>11</v>
      </c>
      <c r="F38" s="1">
        <v>0.13705999999999999</v>
      </c>
      <c r="G38" s="3">
        <v>97.345068420000004</v>
      </c>
      <c r="H38" s="1">
        <v>1874</v>
      </c>
      <c r="I38" s="6">
        <f t="shared" ref="I38" si="51">H39-H38</f>
        <v>-294</v>
      </c>
      <c r="J38" s="9">
        <f t="shared" ref="J38" si="52">F39-F38</f>
        <v>1.8980000000000108E-3</v>
      </c>
      <c r="K38" s="13" t="b">
        <f t="shared" ref="K38" si="53">IF(ISNUMBER(ROUND(G39-G38,2)), ROUND(G39-G38,2)=0,G39=G38)</f>
        <v>1</v>
      </c>
    </row>
    <row r="39" spans="1:11" x14ac:dyDescent="0.2">
      <c r="A39" s="1" t="s">
        <v>116</v>
      </c>
      <c r="B39" s="1" t="s">
        <v>109</v>
      </c>
      <c r="C39" s="1" t="s">
        <v>12</v>
      </c>
      <c r="D39" s="1" t="s">
        <v>107</v>
      </c>
      <c r="E39" s="1" t="s">
        <v>11</v>
      </c>
      <c r="F39" s="1">
        <v>0.138958</v>
      </c>
      <c r="G39" s="3">
        <v>97.345068420000004</v>
      </c>
      <c r="H39" s="1">
        <v>1580</v>
      </c>
      <c r="I39" s="6"/>
      <c r="J39" s="9"/>
      <c r="K39" s="13"/>
    </row>
    <row r="40" spans="1:11" x14ac:dyDescent="0.2">
      <c r="A40" s="1" t="s">
        <v>117</v>
      </c>
      <c r="B40" s="1" t="s">
        <v>109</v>
      </c>
      <c r="C40" s="1" t="s">
        <v>9</v>
      </c>
      <c r="D40" s="1" t="s">
        <v>107</v>
      </c>
      <c r="E40" s="1" t="s">
        <v>11</v>
      </c>
      <c r="F40" s="1">
        <v>4.2180000000000002E-2</v>
      </c>
      <c r="G40" s="3">
        <v>4</v>
      </c>
      <c r="H40" s="1">
        <v>404</v>
      </c>
      <c r="I40" s="6">
        <f t="shared" ref="I40" si="54">H41-H40</f>
        <v>-147</v>
      </c>
      <c r="J40" s="9">
        <f t="shared" ref="J40" si="55">F41-F40</f>
        <v>1.7346E-2</v>
      </c>
      <c r="K40" s="13" t="b">
        <f t="shared" ref="K40" si="56">IF(ISNUMBER(ROUND(G41-G40,2)), ROUND(G41-G40,2)=0,G41=G40)</f>
        <v>1</v>
      </c>
    </row>
    <row r="41" spans="1:11" x14ac:dyDescent="0.2">
      <c r="A41" s="1" t="s">
        <v>117</v>
      </c>
      <c r="B41" s="1" t="s">
        <v>109</v>
      </c>
      <c r="C41" s="1" t="s">
        <v>12</v>
      </c>
      <c r="D41" s="1" t="s">
        <v>107</v>
      </c>
      <c r="E41" s="1" t="s">
        <v>11</v>
      </c>
      <c r="F41" s="1">
        <v>5.9526000000000003E-2</v>
      </c>
      <c r="G41" s="3">
        <v>4</v>
      </c>
      <c r="H41" s="1">
        <v>257</v>
      </c>
      <c r="I41" s="6"/>
      <c r="J41" s="9"/>
      <c r="K41" s="13"/>
    </row>
    <row r="42" spans="1:11" x14ac:dyDescent="0.2">
      <c r="A42" s="1" t="s">
        <v>118</v>
      </c>
      <c r="B42" s="1" t="s">
        <v>109</v>
      </c>
      <c r="C42" s="1" t="s">
        <v>9</v>
      </c>
      <c r="D42" s="1" t="s">
        <v>107</v>
      </c>
      <c r="E42" s="1" t="s">
        <v>11</v>
      </c>
      <c r="F42" s="1">
        <v>4.0835999999999997E-2</v>
      </c>
      <c r="G42" s="3">
        <v>71965.721799999999</v>
      </c>
      <c r="H42" s="1">
        <v>1288</v>
      </c>
      <c r="I42" s="6">
        <f t="shared" ref="I42" si="57">H43-H42</f>
        <v>-19</v>
      </c>
      <c r="J42" s="9">
        <f t="shared" ref="J42" si="58">F43-F42</f>
        <v>5.8710000000000012E-3</v>
      </c>
      <c r="K42" s="13" t="b">
        <f t="shared" ref="K42" si="59">IF(ISNUMBER(ROUND(G43-G42,2)), ROUND(G43-G42,2)=0,G43=G42)</f>
        <v>0</v>
      </c>
    </row>
    <row r="43" spans="1:11" x14ac:dyDescent="0.2">
      <c r="A43" s="1" t="s">
        <v>118</v>
      </c>
      <c r="B43" s="1" t="s">
        <v>109</v>
      </c>
      <c r="C43" s="1" t="s">
        <v>12</v>
      </c>
      <c r="D43" s="1" t="s">
        <v>107</v>
      </c>
      <c r="E43" s="1" t="s">
        <v>11</v>
      </c>
      <c r="F43" s="1">
        <v>4.6706999999999999E-2</v>
      </c>
      <c r="G43" s="3">
        <v>71961.258289999998</v>
      </c>
      <c r="H43" s="1">
        <v>1269</v>
      </c>
      <c r="I43" s="6"/>
      <c r="J43" s="9"/>
      <c r="K43" s="13"/>
    </row>
    <row r="44" spans="1:11" x14ac:dyDescent="0.2">
      <c r="A44" s="1" t="s">
        <v>119</v>
      </c>
      <c r="B44" s="1" t="s">
        <v>109</v>
      </c>
      <c r="C44" s="1" t="s">
        <v>9</v>
      </c>
      <c r="D44" s="1" t="s">
        <v>107</v>
      </c>
      <c r="E44" s="1" t="s">
        <v>11</v>
      </c>
      <c r="F44" s="1">
        <v>4.1380000000000002E-3</v>
      </c>
      <c r="G44" s="3">
        <v>3</v>
      </c>
      <c r="H44" s="1">
        <v>49</v>
      </c>
      <c r="I44" s="6">
        <f t="shared" ref="I44" si="60">H45-H44</f>
        <v>1</v>
      </c>
      <c r="J44" s="9">
        <f t="shared" ref="J44" si="61">F45-F44</f>
        <v>2.4079999999999996E-3</v>
      </c>
      <c r="K44" s="13" t="b">
        <f t="shared" ref="K44" si="62">IF(ISNUMBER(ROUND(G45-G44,2)), ROUND(G45-G44,2)=0,G45=G44)</f>
        <v>1</v>
      </c>
    </row>
    <row r="45" spans="1:11" x14ac:dyDescent="0.2">
      <c r="A45" s="1" t="s">
        <v>119</v>
      </c>
      <c r="B45" s="1" t="s">
        <v>109</v>
      </c>
      <c r="C45" s="1" t="s">
        <v>12</v>
      </c>
      <c r="D45" s="1" t="s">
        <v>107</v>
      </c>
      <c r="E45" s="1" t="s">
        <v>11</v>
      </c>
      <c r="F45" s="1">
        <v>6.5459999999999997E-3</v>
      </c>
      <c r="G45" s="3">
        <v>3</v>
      </c>
      <c r="H45" s="1">
        <v>50</v>
      </c>
      <c r="I45" s="6"/>
      <c r="J45" s="9"/>
      <c r="K45" s="13"/>
    </row>
    <row r="46" spans="1:11" x14ac:dyDescent="0.2">
      <c r="A46" s="1" t="s">
        <v>27</v>
      </c>
      <c r="B46" s="1" t="s">
        <v>14</v>
      </c>
      <c r="C46" s="1" t="s">
        <v>9</v>
      </c>
      <c r="D46" s="1" t="s">
        <v>10</v>
      </c>
      <c r="E46" s="1" t="s">
        <v>11</v>
      </c>
      <c r="F46" s="1">
        <v>0.87</v>
      </c>
      <c r="G46" s="3">
        <v>30639.257850000002</v>
      </c>
      <c r="H46" s="1">
        <v>30</v>
      </c>
      <c r="I46" s="6">
        <f t="shared" ref="I46" si="63">H47-H46</f>
        <v>-23</v>
      </c>
      <c r="J46" s="9">
        <f t="shared" ref="J46" si="64">F47-F46</f>
        <v>-0.32999999999999996</v>
      </c>
      <c r="K46" s="13" t="b">
        <f t="shared" ref="K46" si="65">IF(ISNUMBER(ROUND(G47-G46,2)), ROUND(G47-G46,2)=0,G47=G46)</f>
        <v>1</v>
      </c>
    </row>
    <row r="47" spans="1:11" x14ac:dyDescent="0.2">
      <c r="A47" s="1" t="s">
        <v>27</v>
      </c>
      <c r="B47" s="1" t="s">
        <v>14</v>
      </c>
      <c r="C47" s="1" t="s">
        <v>12</v>
      </c>
      <c r="D47" s="1" t="s">
        <v>10</v>
      </c>
      <c r="E47" s="1" t="s">
        <v>11</v>
      </c>
      <c r="F47" s="1">
        <v>0.54</v>
      </c>
      <c r="G47" s="3">
        <v>30639.257850000002</v>
      </c>
      <c r="H47" s="1">
        <v>7</v>
      </c>
      <c r="I47" s="6"/>
      <c r="J47" s="9"/>
      <c r="K47" s="13"/>
    </row>
    <row r="48" spans="1:11" x14ac:dyDescent="0.2">
      <c r="A48" s="1" t="s">
        <v>120</v>
      </c>
      <c r="B48" s="1" t="s">
        <v>109</v>
      </c>
      <c r="C48" s="1" t="s">
        <v>9</v>
      </c>
      <c r="D48" s="1" t="s">
        <v>107</v>
      </c>
      <c r="E48" s="1" t="s">
        <v>11</v>
      </c>
      <c r="F48" s="1">
        <v>4.46E-4</v>
      </c>
      <c r="G48" s="3">
        <v>517</v>
      </c>
      <c r="H48" s="1">
        <v>0</v>
      </c>
      <c r="I48" s="6">
        <f t="shared" ref="I48" si="66">H49-H48</f>
        <v>0</v>
      </c>
      <c r="J48" s="9">
        <f t="shared" ref="J48" si="67">F49-F48</f>
        <v>2.8600000000000001E-4</v>
      </c>
      <c r="K48" s="13" t="b">
        <f t="shared" ref="K48" si="68">IF(ISNUMBER(ROUND(G49-G48,2)), ROUND(G49-G48,2)=0,G49=G48)</f>
        <v>1</v>
      </c>
    </row>
    <row r="49" spans="1:11" x14ac:dyDescent="0.2">
      <c r="A49" s="1" t="s">
        <v>120</v>
      </c>
      <c r="B49" s="1" t="s">
        <v>109</v>
      </c>
      <c r="C49" s="1" t="s">
        <v>12</v>
      </c>
      <c r="D49" s="1" t="s">
        <v>107</v>
      </c>
      <c r="E49" s="1" t="s">
        <v>11</v>
      </c>
      <c r="F49" s="1">
        <v>7.3200000000000001E-4</v>
      </c>
      <c r="G49" s="3">
        <v>517</v>
      </c>
      <c r="H49" s="1">
        <v>0</v>
      </c>
      <c r="I49" s="6"/>
      <c r="J49" s="9"/>
      <c r="K49" s="13"/>
    </row>
    <row r="50" spans="1:11" x14ac:dyDescent="0.2">
      <c r="A50" s="1" t="s">
        <v>121</v>
      </c>
      <c r="B50" s="1" t="s">
        <v>109</v>
      </c>
      <c r="C50" s="1" t="s">
        <v>9</v>
      </c>
      <c r="D50" s="1" t="s">
        <v>107</v>
      </c>
      <c r="E50" s="1" t="s">
        <v>11</v>
      </c>
      <c r="F50" s="1">
        <v>1.1894199999999999</v>
      </c>
      <c r="G50" s="3">
        <v>21</v>
      </c>
      <c r="H50" s="1">
        <v>40866</v>
      </c>
      <c r="I50" s="6">
        <f t="shared" ref="I50" si="69">H51-H50</f>
        <v>3</v>
      </c>
      <c r="J50" s="9">
        <f t="shared" ref="J50" si="70">F51-F50</f>
        <v>-1.6019999999999923E-2</v>
      </c>
      <c r="K50" s="13" t="b">
        <f t="shared" ref="K50" si="71">IF(ISNUMBER(ROUND(G51-G50,2)), ROUND(G51-G50,2)=0,G51=G50)</f>
        <v>1</v>
      </c>
    </row>
    <row r="51" spans="1:11" x14ac:dyDescent="0.2">
      <c r="A51" s="1" t="s">
        <v>121</v>
      </c>
      <c r="B51" s="1" t="s">
        <v>109</v>
      </c>
      <c r="C51" s="1" t="s">
        <v>12</v>
      </c>
      <c r="D51" s="1" t="s">
        <v>107</v>
      </c>
      <c r="E51" s="1" t="s">
        <v>11</v>
      </c>
      <c r="F51" s="1">
        <v>1.1734</v>
      </c>
      <c r="G51" s="3">
        <v>21</v>
      </c>
      <c r="H51" s="1">
        <v>40869</v>
      </c>
      <c r="I51" s="6"/>
      <c r="J51" s="9"/>
      <c r="K51" s="13"/>
    </row>
    <row r="52" spans="1:11" x14ac:dyDescent="0.2">
      <c r="A52" s="1" t="s">
        <v>122</v>
      </c>
      <c r="B52" s="1" t="s">
        <v>109</v>
      </c>
      <c r="C52" s="1" t="s">
        <v>9</v>
      </c>
      <c r="D52" s="1" t="s">
        <v>107</v>
      </c>
      <c r="E52" s="1" t="s">
        <v>11</v>
      </c>
      <c r="F52" s="1">
        <v>16.507999999999999</v>
      </c>
      <c r="G52" s="3">
        <v>21</v>
      </c>
      <c r="H52" s="1">
        <v>270865</v>
      </c>
      <c r="I52" s="6">
        <f t="shared" ref="I52" si="72">H53-H52</f>
        <v>3845</v>
      </c>
      <c r="J52" s="9">
        <f t="shared" ref="J52" si="73">F53-F52</f>
        <v>-1.4114999999999984</v>
      </c>
      <c r="K52" s="13" t="b">
        <f t="shared" ref="K52" si="74">IF(ISNUMBER(ROUND(G53-G52,2)), ROUND(G53-G52,2)=0,G53=G52)</f>
        <v>1</v>
      </c>
    </row>
    <row r="53" spans="1:11" x14ac:dyDescent="0.2">
      <c r="A53" s="1" t="s">
        <v>122</v>
      </c>
      <c r="B53" s="1" t="s">
        <v>109</v>
      </c>
      <c r="C53" s="1" t="s">
        <v>12</v>
      </c>
      <c r="D53" s="1" t="s">
        <v>107</v>
      </c>
      <c r="E53" s="1" t="s">
        <v>11</v>
      </c>
      <c r="F53" s="1">
        <v>15.096500000000001</v>
      </c>
      <c r="G53" s="3">
        <v>21</v>
      </c>
      <c r="H53" s="1">
        <v>274710</v>
      </c>
      <c r="I53" s="6"/>
      <c r="J53" s="9"/>
      <c r="K53" s="13"/>
    </row>
    <row r="54" spans="1:11" x14ac:dyDescent="0.2">
      <c r="A54" s="1" t="s">
        <v>28</v>
      </c>
      <c r="B54" s="1" t="s">
        <v>8</v>
      </c>
      <c r="C54" s="1" t="s">
        <v>9</v>
      </c>
      <c r="D54" s="1" t="s">
        <v>10</v>
      </c>
      <c r="E54" s="1" t="s">
        <v>29</v>
      </c>
      <c r="F54" s="1">
        <v>0</v>
      </c>
      <c r="G54" s="3" t="s">
        <v>19</v>
      </c>
      <c r="H54" s="1">
        <v>0</v>
      </c>
      <c r="I54" s="6">
        <f t="shared" ref="I54" si="75">H55-H54</f>
        <v>0</v>
      </c>
      <c r="J54" s="9">
        <f t="shared" ref="J54" si="76">F55-F54</f>
        <v>0</v>
      </c>
      <c r="K54" s="13" t="b">
        <f t="shared" ref="K54" si="77">IF(ISNUMBER(ROUND(G55-G54,2)), ROUND(G55-G54,2)=0,G55=G54)</f>
        <v>1</v>
      </c>
    </row>
    <row r="55" spans="1:11" x14ac:dyDescent="0.2">
      <c r="A55" s="1" t="s">
        <v>28</v>
      </c>
      <c r="B55" s="1" t="s">
        <v>8</v>
      </c>
      <c r="C55" s="1" t="s">
        <v>12</v>
      </c>
      <c r="D55" s="1" t="s">
        <v>10</v>
      </c>
      <c r="E55" s="1" t="s">
        <v>29</v>
      </c>
      <c r="F55" s="1">
        <v>0</v>
      </c>
      <c r="G55" s="3" t="s">
        <v>19</v>
      </c>
      <c r="H55" s="1">
        <v>0</v>
      </c>
      <c r="I55" s="6"/>
      <c r="J55" s="9"/>
      <c r="K55" s="13"/>
    </row>
    <row r="56" spans="1:11" x14ac:dyDescent="0.2">
      <c r="A56" s="1" t="s">
        <v>30</v>
      </c>
      <c r="B56" s="1" t="s">
        <v>8</v>
      </c>
      <c r="C56" s="1" t="s">
        <v>9</v>
      </c>
      <c r="D56" s="1" t="s">
        <v>10</v>
      </c>
      <c r="E56" s="1" t="s">
        <v>16</v>
      </c>
      <c r="F56" s="1">
        <v>500</v>
      </c>
      <c r="G56" s="3">
        <v>480284.00750000001</v>
      </c>
      <c r="H56" s="1">
        <v>7694</v>
      </c>
      <c r="I56" s="6">
        <f t="shared" ref="I56" si="78">H57-H56</f>
        <v>5744</v>
      </c>
      <c r="J56" s="9">
        <f t="shared" ref="J56" si="79">F57-F56</f>
        <v>0</v>
      </c>
      <c r="K56" s="13" t="b">
        <f t="shared" ref="K56" si="80">IF(ISNUMBER(ROUND(G57-G56,2)), ROUND(G57-G56,2)=0,G57=G56)</f>
        <v>1</v>
      </c>
    </row>
    <row r="57" spans="1:11" x14ac:dyDescent="0.2">
      <c r="A57" s="1" t="s">
        <v>30</v>
      </c>
      <c r="B57" s="1" t="s">
        <v>8</v>
      </c>
      <c r="C57" s="1" t="s">
        <v>12</v>
      </c>
      <c r="D57" s="1" t="s">
        <v>10</v>
      </c>
      <c r="E57" s="1" t="s">
        <v>16</v>
      </c>
      <c r="F57" s="1">
        <v>500</v>
      </c>
      <c r="G57" s="3">
        <v>480284.00750000001</v>
      </c>
      <c r="H57" s="1">
        <v>13438</v>
      </c>
      <c r="I57" s="6"/>
      <c r="J57" s="9"/>
      <c r="K57" s="13"/>
    </row>
    <row r="58" spans="1:11" x14ac:dyDescent="0.2">
      <c r="A58" s="1" t="s">
        <v>123</v>
      </c>
      <c r="B58" s="1" t="s">
        <v>106</v>
      </c>
      <c r="C58" s="1" t="s">
        <v>9</v>
      </c>
      <c r="D58" s="1" t="s">
        <v>107</v>
      </c>
      <c r="E58" s="1" t="s">
        <v>11</v>
      </c>
      <c r="F58" s="1">
        <v>1.2312E-2</v>
      </c>
      <c r="G58" s="3">
        <v>4134175.702</v>
      </c>
      <c r="H58" s="1">
        <v>417</v>
      </c>
      <c r="I58" s="6">
        <f t="shared" ref="I58" si="81">H59-H58</f>
        <v>0</v>
      </c>
      <c r="J58" s="9">
        <f t="shared" ref="J58" si="82">F59-F58</f>
        <v>-1.1710000000000002E-3</v>
      </c>
      <c r="K58" s="13" t="b">
        <f t="shared" ref="K58" si="83">IF(ISNUMBER(ROUND(G59-G58,2)), ROUND(G59-G58,2)=0,G59=G58)</f>
        <v>1</v>
      </c>
    </row>
    <row r="59" spans="1:11" x14ac:dyDescent="0.2">
      <c r="A59" s="1" t="s">
        <v>123</v>
      </c>
      <c r="B59" s="1" t="s">
        <v>106</v>
      </c>
      <c r="C59" s="1" t="s">
        <v>12</v>
      </c>
      <c r="D59" s="1" t="s">
        <v>107</v>
      </c>
      <c r="E59" s="1" t="s">
        <v>11</v>
      </c>
      <c r="F59" s="1">
        <v>1.1141E-2</v>
      </c>
      <c r="G59" s="3">
        <v>4134175.702</v>
      </c>
      <c r="H59" s="1">
        <v>417</v>
      </c>
      <c r="I59" s="6"/>
      <c r="J59" s="9"/>
      <c r="K59" s="13"/>
    </row>
    <row r="60" spans="1:11" x14ac:dyDescent="0.2">
      <c r="A60" s="1" t="s">
        <v>124</v>
      </c>
      <c r="B60" s="1" t="s">
        <v>125</v>
      </c>
      <c r="C60" s="1" t="s">
        <v>9</v>
      </c>
      <c r="D60" s="1" t="s">
        <v>107</v>
      </c>
      <c r="E60" s="1" t="s">
        <v>11</v>
      </c>
      <c r="F60" s="1">
        <v>4.3139200000000004</v>
      </c>
      <c r="G60" s="3">
        <v>46.867547760000001</v>
      </c>
      <c r="H60" s="1">
        <v>9</v>
      </c>
      <c r="I60" s="6">
        <f t="shared" ref="I60" si="84">H61-H60</f>
        <v>0</v>
      </c>
      <c r="J60" s="9">
        <f t="shared" ref="J60" si="85">F61-F60</f>
        <v>-1.8829200000000004</v>
      </c>
      <c r="K60" s="13" t="b">
        <f t="shared" ref="K60" si="86">IF(ISNUMBER(ROUND(G61-G60,2)), ROUND(G61-G60,2)=0,G61=G60)</f>
        <v>1</v>
      </c>
    </row>
    <row r="61" spans="1:11" x14ac:dyDescent="0.2">
      <c r="A61" s="1" t="s">
        <v>124</v>
      </c>
      <c r="B61" s="1" t="s">
        <v>125</v>
      </c>
      <c r="C61" s="1" t="s">
        <v>12</v>
      </c>
      <c r="D61" s="1" t="s">
        <v>107</v>
      </c>
      <c r="E61" s="1" t="s">
        <v>11</v>
      </c>
      <c r="F61" s="1">
        <v>2.431</v>
      </c>
      <c r="G61" s="3">
        <v>46.867548229999997</v>
      </c>
      <c r="H61" s="1">
        <v>9</v>
      </c>
      <c r="I61" s="6"/>
      <c r="J61" s="9"/>
      <c r="K61" s="13"/>
    </row>
    <row r="62" spans="1:11" x14ac:dyDescent="0.2">
      <c r="A62" s="1" t="s">
        <v>31</v>
      </c>
      <c r="B62" s="1" t="s">
        <v>21</v>
      </c>
      <c r="C62" s="1" t="s">
        <v>9</v>
      </c>
      <c r="D62" s="1" t="s">
        <v>10</v>
      </c>
      <c r="E62" s="1" t="s">
        <v>11</v>
      </c>
      <c r="F62" s="1">
        <v>0.03</v>
      </c>
      <c r="G62" s="3" t="s">
        <v>19</v>
      </c>
      <c r="H62" s="1">
        <v>0</v>
      </c>
      <c r="I62" s="6">
        <f t="shared" ref="I62" si="87">H63-H62</f>
        <v>0</v>
      </c>
      <c r="J62" s="9">
        <f t="shared" ref="J62" si="88">F63-F62</f>
        <v>0</v>
      </c>
      <c r="K62" s="13" t="b">
        <f t="shared" ref="K62" si="89">IF(ISNUMBER(ROUND(G63-G62,2)), ROUND(G63-G62,2)=0,G63=G62)</f>
        <v>1</v>
      </c>
    </row>
    <row r="63" spans="1:11" x14ac:dyDescent="0.2">
      <c r="A63" s="1" t="s">
        <v>31</v>
      </c>
      <c r="B63" s="1" t="s">
        <v>21</v>
      </c>
      <c r="C63" s="1" t="s">
        <v>12</v>
      </c>
      <c r="D63" s="1" t="s">
        <v>10</v>
      </c>
      <c r="E63" s="1" t="s">
        <v>11</v>
      </c>
      <c r="F63" s="1">
        <v>0.03</v>
      </c>
      <c r="G63" s="3" t="s">
        <v>19</v>
      </c>
      <c r="H63" s="1">
        <v>0</v>
      </c>
      <c r="I63" s="6"/>
      <c r="J63" s="9"/>
      <c r="K63" s="13"/>
    </row>
    <row r="64" spans="1:11" x14ac:dyDescent="0.2">
      <c r="A64" s="1" t="s">
        <v>32</v>
      </c>
      <c r="B64" s="1" t="s">
        <v>8</v>
      </c>
      <c r="C64" s="1" t="s">
        <v>9</v>
      </c>
      <c r="D64" s="1" t="s">
        <v>10</v>
      </c>
      <c r="E64" s="1" t="s">
        <v>16</v>
      </c>
      <c r="F64" s="1">
        <v>500</v>
      </c>
      <c r="G64" s="3">
        <v>15.294675979999999</v>
      </c>
      <c r="H64" s="1">
        <v>55174</v>
      </c>
      <c r="I64" s="6">
        <f t="shared" ref="I64" si="90">H65-H64</f>
        <v>-235</v>
      </c>
      <c r="J64" s="9">
        <f t="shared" ref="J64" si="91">F65-F64</f>
        <v>0</v>
      </c>
      <c r="K64" s="13" t="b">
        <f t="shared" ref="K64" si="92">IF(ISNUMBER(ROUND(G65-G64,2)), ROUND(G65-G64,2)=0,G65=G64)</f>
        <v>1</v>
      </c>
    </row>
    <row r="65" spans="1:11" x14ac:dyDescent="0.2">
      <c r="A65" s="1" t="s">
        <v>32</v>
      </c>
      <c r="B65" s="1" t="s">
        <v>8</v>
      </c>
      <c r="C65" s="1" t="s">
        <v>12</v>
      </c>
      <c r="D65" s="1" t="s">
        <v>10</v>
      </c>
      <c r="E65" s="1" t="s">
        <v>16</v>
      </c>
      <c r="F65" s="1">
        <v>500</v>
      </c>
      <c r="G65" s="3">
        <v>15.2946761</v>
      </c>
      <c r="H65" s="1">
        <v>54939</v>
      </c>
      <c r="I65" s="6"/>
      <c r="J65" s="9"/>
      <c r="K65" s="13"/>
    </row>
    <row r="66" spans="1:11" x14ac:dyDescent="0.2">
      <c r="A66" s="1" t="s">
        <v>33</v>
      </c>
      <c r="B66" s="1" t="s">
        <v>14</v>
      </c>
      <c r="C66" s="1" t="s">
        <v>9</v>
      </c>
      <c r="D66" s="1" t="s">
        <v>10</v>
      </c>
      <c r="E66" s="1" t="s">
        <v>16</v>
      </c>
      <c r="F66" s="1">
        <v>500</v>
      </c>
      <c r="G66" s="3">
        <v>13.406024540000001</v>
      </c>
      <c r="H66" s="1">
        <v>10876</v>
      </c>
      <c r="I66" s="6">
        <f t="shared" ref="I66" si="93">H67-H66</f>
        <v>-3371</v>
      </c>
      <c r="J66" s="9">
        <f t="shared" ref="J66" si="94">F67-F66</f>
        <v>0</v>
      </c>
      <c r="K66" s="13" t="b">
        <f t="shared" ref="K66" si="95">IF(ISNUMBER(ROUND(G67-G66,2)), ROUND(G67-G66,2)=0,G67=G66)</f>
        <v>1</v>
      </c>
    </row>
    <row r="67" spans="1:11" x14ac:dyDescent="0.2">
      <c r="A67" s="1" t="s">
        <v>33</v>
      </c>
      <c r="B67" s="1" t="s">
        <v>14</v>
      </c>
      <c r="C67" s="1" t="s">
        <v>12</v>
      </c>
      <c r="D67" s="1" t="s">
        <v>10</v>
      </c>
      <c r="E67" s="1" t="s">
        <v>16</v>
      </c>
      <c r="F67" s="1">
        <v>500</v>
      </c>
      <c r="G67" s="3">
        <v>13.406024540000001</v>
      </c>
      <c r="H67" s="1">
        <v>7505</v>
      </c>
      <c r="I67" s="6"/>
      <c r="J67" s="9"/>
      <c r="K67" s="13"/>
    </row>
    <row r="68" spans="1:11" x14ac:dyDescent="0.2">
      <c r="A68" s="1" t="s">
        <v>126</v>
      </c>
      <c r="B68" s="1" t="s">
        <v>109</v>
      </c>
      <c r="C68" s="1" t="s">
        <v>9</v>
      </c>
      <c r="D68" s="1" t="s">
        <v>107</v>
      </c>
      <c r="E68" s="1" t="s">
        <v>11</v>
      </c>
      <c r="F68" s="1">
        <v>1.5128000000000001E-2</v>
      </c>
      <c r="G68" s="3">
        <v>173.4062089</v>
      </c>
      <c r="H68" s="1">
        <v>1276</v>
      </c>
      <c r="I68" s="6">
        <f t="shared" ref="I68" si="96">H69-H68</f>
        <v>140</v>
      </c>
      <c r="J68" s="9">
        <f t="shared" ref="J68" si="97">F69-F68</f>
        <v>1.1486999999999999E-2</v>
      </c>
      <c r="K68" s="13" t="b">
        <f t="shared" ref="K68" si="98">IF(ISNUMBER(ROUND(G69-G68,2)), ROUND(G69-G68,2)=0,G69=G68)</f>
        <v>1</v>
      </c>
    </row>
    <row r="69" spans="1:11" x14ac:dyDescent="0.2">
      <c r="A69" s="1" t="s">
        <v>126</v>
      </c>
      <c r="B69" s="1" t="s">
        <v>109</v>
      </c>
      <c r="C69" s="1" t="s">
        <v>12</v>
      </c>
      <c r="D69" s="1" t="s">
        <v>107</v>
      </c>
      <c r="E69" s="1" t="s">
        <v>11</v>
      </c>
      <c r="F69" s="1">
        <v>2.6615E-2</v>
      </c>
      <c r="G69" s="3">
        <v>173.4062089</v>
      </c>
      <c r="H69" s="1">
        <v>1416</v>
      </c>
      <c r="I69" s="6"/>
      <c r="J69" s="9"/>
      <c r="K69" s="13"/>
    </row>
    <row r="70" spans="1:11" x14ac:dyDescent="0.2">
      <c r="A70" s="1" t="s">
        <v>127</v>
      </c>
      <c r="B70" s="1" t="s">
        <v>106</v>
      </c>
      <c r="C70" s="1" t="s">
        <v>9</v>
      </c>
      <c r="D70" s="1" t="s">
        <v>107</v>
      </c>
      <c r="E70" s="1" t="s">
        <v>11</v>
      </c>
      <c r="F70" s="1">
        <v>1.694E-3</v>
      </c>
      <c r="G70" s="3">
        <v>58793.822699999997</v>
      </c>
      <c r="H70" s="1">
        <v>113</v>
      </c>
      <c r="I70" s="6">
        <f t="shared" ref="I70" si="99">H71-H70</f>
        <v>0</v>
      </c>
      <c r="J70" s="9">
        <f t="shared" ref="J70" si="100">F71-F70</f>
        <v>2.1100000000000003E-4</v>
      </c>
      <c r="K70" s="13" t="b">
        <f t="shared" ref="K70" si="101">IF(ISNUMBER(ROUND(G71-G70,2)), ROUND(G71-G70,2)=0,G71=G70)</f>
        <v>1</v>
      </c>
    </row>
    <row r="71" spans="1:11" x14ac:dyDescent="0.2">
      <c r="A71" s="1" t="s">
        <v>127</v>
      </c>
      <c r="B71" s="1" t="s">
        <v>106</v>
      </c>
      <c r="C71" s="1" t="s">
        <v>12</v>
      </c>
      <c r="D71" s="1" t="s">
        <v>107</v>
      </c>
      <c r="E71" s="1" t="s">
        <v>11</v>
      </c>
      <c r="F71" s="1">
        <v>1.905E-3</v>
      </c>
      <c r="G71" s="3">
        <v>58793.822699999997</v>
      </c>
      <c r="H71" s="1">
        <v>113</v>
      </c>
      <c r="I71" s="6"/>
      <c r="J71" s="9"/>
      <c r="K71" s="13"/>
    </row>
    <row r="72" spans="1:11" x14ac:dyDescent="0.2">
      <c r="A72" s="1" t="s">
        <v>34</v>
      </c>
      <c r="B72" s="1" t="s">
        <v>35</v>
      </c>
      <c r="C72" s="1" t="s">
        <v>9</v>
      </c>
      <c r="D72" s="1" t="s">
        <v>10</v>
      </c>
      <c r="E72" s="1" t="s">
        <v>11</v>
      </c>
      <c r="F72" s="1">
        <v>0.13</v>
      </c>
      <c r="G72" s="3" t="s">
        <v>19</v>
      </c>
      <c r="H72" s="1">
        <v>0</v>
      </c>
      <c r="I72" s="6">
        <f t="shared" ref="I72" si="102">H73-H72</f>
        <v>0</v>
      </c>
      <c r="J72" s="9">
        <f t="shared" ref="J72" si="103">F73-F72</f>
        <v>1.0000000000000009E-2</v>
      </c>
      <c r="K72" s="13" t="b">
        <f t="shared" ref="K72" si="104">IF(ISNUMBER(ROUND(G73-G72,2)), ROUND(G73-G72,2)=0,G73=G72)</f>
        <v>1</v>
      </c>
    </row>
    <row r="73" spans="1:11" x14ac:dyDescent="0.2">
      <c r="A73" s="1" t="s">
        <v>34</v>
      </c>
      <c r="B73" s="1" t="s">
        <v>35</v>
      </c>
      <c r="C73" s="1" t="s">
        <v>12</v>
      </c>
      <c r="D73" s="1" t="s">
        <v>10</v>
      </c>
      <c r="E73" s="1" t="s">
        <v>11</v>
      </c>
      <c r="F73" s="1">
        <v>0.14000000000000001</v>
      </c>
      <c r="G73" s="3" t="s">
        <v>19</v>
      </c>
      <c r="H73" s="1">
        <v>0</v>
      </c>
      <c r="I73" s="6"/>
      <c r="J73" s="9"/>
      <c r="K73" s="13"/>
    </row>
    <row r="74" spans="1:11" x14ac:dyDescent="0.2">
      <c r="A74" s="1" t="s">
        <v>128</v>
      </c>
      <c r="B74" s="1" t="s">
        <v>109</v>
      </c>
      <c r="C74" s="1" t="s">
        <v>9</v>
      </c>
      <c r="D74" s="1" t="s">
        <v>107</v>
      </c>
      <c r="E74" s="1" t="s">
        <v>11</v>
      </c>
      <c r="F74" s="1">
        <v>0.10732</v>
      </c>
      <c r="G74" s="3">
        <v>100278.7037</v>
      </c>
      <c r="H74" s="1">
        <v>2281</v>
      </c>
      <c r="I74" s="6">
        <f t="shared" ref="I74" si="105">H75-H74</f>
        <v>655</v>
      </c>
      <c r="J74" s="9">
        <f t="shared" ref="J74" si="106">F75-F74</f>
        <v>0.129522</v>
      </c>
      <c r="K74" s="13" t="b">
        <f t="shared" ref="K74" si="107">IF(ISNUMBER(ROUND(G75-G74,2)), ROUND(G75-G74,2)=0,G75=G74)</f>
        <v>1</v>
      </c>
    </row>
    <row r="75" spans="1:11" x14ac:dyDescent="0.2">
      <c r="A75" s="1" t="s">
        <v>128</v>
      </c>
      <c r="B75" s="1" t="s">
        <v>109</v>
      </c>
      <c r="C75" s="1" t="s">
        <v>12</v>
      </c>
      <c r="D75" s="1" t="s">
        <v>107</v>
      </c>
      <c r="E75" s="1" t="s">
        <v>11</v>
      </c>
      <c r="F75" s="1">
        <v>0.236842</v>
      </c>
      <c r="G75" s="3">
        <v>100278.7037</v>
      </c>
      <c r="H75" s="1">
        <v>2936</v>
      </c>
      <c r="I75" s="6"/>
      <c r="J75" s="9"/>
      <c r="K75" s="13"/>
    </row>
    <row r="76" spans="1:11" x14ac:dyDescent="0.2">
      <c r="A76" s="1" t="s">
        <v>36</v>
      </c>
      <c r="B76" s="1" t="s">
        <v>14</v>
      </c>
      <c r="C76" s="1" t="s">
        <v>9</v>
      </c>
      <c r="D76" s="1" t="s">
        <v>10</v>
      </c>
      <c r="E76" s="1" t="s">
        <v>11</v>
      </c>
      <c r="F76" s="1">
        <v>0.05</v>
      </c>
      <c r="G76" s="3">
        <v>8566.1189610000001</v>
      </c>
      <c r="H76" s="1">
        <v>1</v>
      </c>
      <c r="I76" s="6">
        <f t="shared" ref="I76" si="108">H77-H76</f>
        <v>0</v>
      </c>
      <c r="J76" s="9">
        <f t="shared" ref="J76" si="109">F77-F76</f>
        <v>0</v>
      </c>
      <c r="K76" s="13" t="b">
        <f t="shared" ref="K76" si="110">IF(ISNUMBER(ROUND(G77-G76,2)), ROUND(G77-G76,2)=0,G77=G76)</f>
        <v>1</v>
      </c>
    </row>
    <row r="77" spans="1:11" x14ac:dyDescent="0.2">
      <c r="A77" s="1" t="s">
        <v>36</v>
      </c>
      <c r="B77" s="1" t="s">
        <v>14</v>
      </c>
      <c r="C77" s="1" t="s">
        <v>12</v>
      </c>
      <c r="D77" s="1" t="s">
        <v>10</v>
      </c>
      <c r="E77" s="1" t="s">
        <v>11</v>
      </c>
      <c r="F77" s="1">
        <v>0.05</v>
      </c>
      <c r="G77" s="3">
        <v>8566.1189610000001</v>
      </c>
      <c r="H77" s="1">
        <v>1</v>
      </c>
      <c r="I77" s="6"/>
      <c r="J77" s="9"/>
      <c r="K77" s="13"/>
    </row>
    <row r="78" spans="1:11" x14ac:dyDescent="0.2">
      <c r="A78" s="1" t="s">
        <v>37</v>
      </c>
      <c r="B78" s="1" t="s">
        <v>18</v>
      </c>
      <c r="C78" s="1" t="s">
        <v>9</v>
      </c>
      <c r="D78" s="1" t="s">
        <v>10</v>
      </c>
      <c r="E78" s="1" t="s">
        <v>11</v>
      </c>
      <c r="F78" s="1">
        <v>0.03</v>
      </c>
      <c r="G78" s="3" t="s">
        <v>19</v>
      </c>
      <c r="H78" s="1">
        <v>0</v>
      </c>
      <c r="I78" s="6">
        <f t="shared" ref="I78" si="111">H79-H78</f>
        <v>0</v>
      </c>
      <c r="J78" s="9">
        <f t="shared" ref="J78" si="112">F79-F78</f>
        <v>1.0000000000000002E-2</v>
      </c>
      <c r="K78" s="13" t="b">
        <f t="shared" ref="K78" si="113">IF(ISNUMBER(ROUND(G79-G78,2)), ROUND(G79-G78,2)=0,G79=G78)</f>
        <v>1</v>
      </c>
    </row>
    <row r="79" spans="1:11" x14ac:dyDescent="0.2">
      <c r="A79" s="1" t="s">
        <v>37</v>
      </c>
      <c r="B79" s="1" t="s">
        <v>18</v>
      </c>
      <c r="C79" s="1" t="s">
        <v>12</v>
      </c>
      <c r="D79" s="1" t="s">
        <v>10</v>
      </c>
      <c r="E79" s="1" t="s">
        <v>11</v>
      </c>
      <c r="F79" s="1">
        <v>0.04</v>
      </c>
      <c r="G79" s="3" t="s">
        <v>19</v>
      </c>
      <c r="H79" s="1">
        <v>0</v>
      </c>
      <c r="I79" s="6"/>
      <c r="J79" s="9"/>
      <c r="K79" s="13"/>
    </row>
    <row r="80" spans="1:11" x14ac:dyDescent="0.2">
      <c r="A80" s="1" t="s">
        <v>38</v>
      </c>
      <c r="B80" s="1" t="s">
        <v>18</v>
      </c>
      <c r="C80" s="1" t="s">
        <v>9</v>
      </c>
      <c r="D80" s="1" t="s">
        <v>10</v>
      </c>
      <c r="E80" s="1" t="s">
        <v>11</v>
      </c>
      <c r="F80" s="1">
        <v>0.03</v>
      </c>
      <c r="G80" s="3" t="s">
        <v>19</v>
      </c>
      <c r="H80" s="1">
        <v>0</v>
      </c>
      <c r="I80" s="6">
        <f t="shared" ref="I80" si="114">H81-H80</f>
        <v>0</v>
      </c>
      <c r="J80" s="9">
        <f t="shared" ref="J80" si="115">F81-F80</f>
        <v>0</v>
      </c>
      <c r="K80" s="13" t="b">
        <f t="shared" ref="K80" si="116">IF(ISNUMBER(ROUND(G81-G80,2)), ROUND(G81-G80,2)=0,G81=G80)</f>
        <v>1</v>
      </c>
    </row>
    <row r="81" spans="1:11" x14ac:dyDescent="0.2">
      <c r="A81" s="1" t="s">
        <v>38</v>
      </c>
      <c r="B81" s="1" t="s">
        <v>18</v>
      </c>
      <c r="C81" s="1" t="s">
        <v>12</v>
      </c>
      <c r="D81" s="1" t="s">
        <v>10</v>
      </c>
      <c r="E81" s="1" t="s">
        <v>11</v>
      </c>
      <c r="F81" s="1">
        <v>0.03</v>
      </c>
      <c r="G81" s="3" t="s">
        <v>19</v>
      </c>
      <c r="H81" s="1">
        <v>0</v>
      </c>
      <c r="I81" s="6"/>
      <c r="J81" s="9"/>
      <c r="K81" s="13"/>
    </row>
    <row r="82" spans="1:11" x14ac:dyDescent="0.2">
      <c r="A82" s="1" t="s">
        <v>39</v>
      </c>
      <c r="B82" s="1" t="s">
        <v>8</v>
      </c>
      <c r="C82" s="1" t="s">
        <v>9</v>
      </c>
      <c r="D82" s="1" t="s">
        <v>10</v>
      </c>
      <c r="E82" s="1" t="s">
        <v>16</v>
      </c>
      <c r="F82" s="1">
        <v>500</v>
      </c>
      <c r="G82" s="3">
        <v>6395.5443649999997</v>
      </c>
      <c r="H82" s="1">
        <v>457</v>
      </c>
      <c r="I82" s="6">
        <f t="shared" ref="I82" si="117">H83-H82</f>
        <v>-331</v>
      </c>
      <c r="J82" s="9">
        <f t="shared" ref="J82" si="118">F83-F82</f>
        <v>0</v>
      </c>
      <c r="K82" s="13" t="b">
        <f t="shared" ref="K82" si="119">IF(ISNUMBER(ROUND(G83-G82,2)), ROUND(G83-G82,2)=0,G83=G82)</f>
        <v>1</v>
      </c>
    </row>
    <row r="83" spans="1:11" x14ac:dyDescent="0.2">
      <c r="A83" s="1" t="s">
        <v>39</v>
      </c>
      <c r="B83" s="1" t="s">
        <v>8</v>
      </c>
      <c r="C83" s="1" t="s">
        <v>12</v>
      </c>
      <c r="D83" s="1" t="s">
        <v>10</v>
      </c>
      <c r="E83" s="1" t="s">
        <v>16</v>
      </c>
      <c r="F83" s="1">
        <v>500</v>
      </c>
      <c r="G83" s="3">
        <v>6395.5443649999997</v>
      </c>
      <c r="H83" s="1">
        <v>126</v>
      </c>
      <c r="I83" s="6"/>
      <c r="J83" s="9"/>
      <c r="K83" s="13"/>
    </row>
    <row r="84" spans="1:11" x14ac:dyDescent="0.2">
      <c r="A84" s="1" t="s">
        <v>40</v>
      </c>
      <c r="B84" s="1" t="s">
        <v>8</v>
      </c>
      <c r="C84" s="1" t="s">
        <v>9</v>
      </c>
      <c r="D84" s="1" t="s">
        <v>10</v>
      </c>
      <c r="E84" s="1" t="s">
        <v>16</v>
      </c>
      <c r="F84" s="1">
        <v>500.47</v>
      </c>
      <c r="G84" s="3">
        <v>6395.5443649999997</v>
      </c>
      <c r="H84" s="1">
        <v>618</v>
      </c>
      <c r="I84" s="6">
        <f t="shared" ref="I84" si="120">H85-H84</f>
        <v>85</v>
      </c>
      <c r="J84" s="9">
        <f t="shared" ref="J84" si="121">F85-F84</f>
        <v>-7.0000000000050022E-2</v>
      </c>
      <c r="K84" s="13" t="b">
        <f t="shared" ref="K84" si="122">IF(ISNUMBER(ROUND(G85-G84,2)), ROUND(G85-G84,2)=0,G85=G84)</f>
        <v>1</v>
      </c>
    </row>
    <row r="85" spans="1:11" x14ac:dyDescent="0.2">
      <c r="A85" s="1" t="s">
        <v>40</v>
      </c>
      <c r="B85" s="1" t="s">
        <v>8</v>
      </c>
      <c r="C85" s="1" t="s">
        <v>12</v>
      </c>
      <c r="D85" s="1" t="s">
        <v>10</v>
      </c>
      <c r="E85" s="1" t="s">
        <v>16</v>
      </c>
      <c r="F85" s="1">
        <v>500.4</v>
      </c>
      <c r="G85" s="3">
        <v>6395.5443649999997</v>
      </c>
      <c r="H85" s="1">
        <v>703</v>
      </c>
      <c r="I85" s="6"/>
      <c r="J85" s="9"/>
      <c r="K85" s="13"/>
    </row>
    <row r="86" spans="1:11" x14ac:dyDescent="0.2">
      <c r="A86" s="1" t="s">
        <v>41</v>
      </c>
      <c r="B86" s="1" t="s">
        <v>14</v>
      </c>
      <c r="C86" s="1" t="s">
        <v>9</v>
      </c>
      <c r="D86" s="1" t="s">
        <v>10</v>
      </c>
      <c r="E86" s="1" t="s">
        <v>16</v>
      </c>
      <c r="F86" s="1">
        <v>500</v>
      </c>
      <c r="G86" s="3">
        <v>7029285.4630000005</v>
      </c>
      <c r="H86" s="1">
        <v>9329</v>
      </c>
      <c r="I86" s="6">
        <f t="shared" ref="I86" si="123">H87-H86</f>
        <v>-3391</v>
      </c>
      <c r="J86" s="9">
        <f t="shared" ref="J86" si="124">F87-F86</f>
        <v>0</v>
      </c>
      <c r="K86" s="13" t="b">
        <f t="shared" ref="K86" si="125">IF(ISNUMBER(ROUND(G87-G86,2)), ROUND(G87-G86,2)=0,G87=G86)</f>
        <v>0</v>
      </c>
    </row>
    <row r="87" spans="1:11" x14ac:dyDescent="0.2">
      <c r="A87" s="1" t="s">
        <v>41</v>
      </c>
      <c r="B87" s="1" t="s">
        <v>14</v>
      </c>
      <c r="C87" s="1" t="s">
        <v>12</v>
      </c>
      <c r="D87" s="1" t="s">
        <v>10</v>
      </c>
      <c r="E87" s="1" t="s">
        <v>16</v>
      </c>
      <c r="F87" s="1">
        <v>500</v>
      </c>
      <c r="G87" s="3">
        <v>7029041.8449999997</v>
      </c>
      <c r="H87" s="1">
        <v>5938</v>
      </c>
      <c r="I87" s="6"/>
      <c r="J87" s="9"/>
      <c r="K87" s="13"/>
    </row>
    <row r="88" spans="1:11" x14ac:dyDescent="0.2">
      <c r="A88" s="1" t="s">
        <v>42</v>
      </c>
      <c r="B88" s="1" t="s">
        <v>8</v>
      </c>
      <c r="C88" s="1" t="s">
        <v>9</v>
      </c>
      <c r="D88" s="1" t="s">
        <v>10</v>
      </c>
      <c r="E88" s="1" t="s">
        <v>16</v>
      </c>
      <c r="F88" s="1">
        <v>500</v>
      </c>
      <c r="G88" s="3">
        <v>5.2366400190000002E-3</v>
      </c>
      <c r="H88" s="1">
        <v>154</v>
      </c>
      <c r="I88" s="6">
        <f t="shared" ref="I88" si="126">H89-H88</f>
        <v>57</v>
      </c>
      <c r="J88" s="9">
        <f t="shared" ref="J88" si="127">F89-F88</f>
        <v>0</v>
      </c>
      <c r="K88" s="13" t="b">
        <f t="shared" ref="K88" si="128">IF(ISNUMBER(ROUND(G89-G88,2)), ROUND(G89-G88,2)=0,G89=G88)</f>
        <v>1</v>
      </c>
    </row>
    <row r="89" spans="1:11" x14ac:dyDescent="0.2">
      <c r="A89" s="1" t="s">
        <v>42</v>
      </c>
      <c r="B89" s="1" t="s">
        <v>8</v>
      </c>
      <c r="C89" s="1" t="s">
        <v>12</v>
      </c>
      <c r="D89" s="1" t="s">
        <v>10</v>
      </c>
      <c r="E89" s="1" t="s">
        <v>16</v>
      </c>
      <c r="F89" s="1">
        <v>500</v>
      </c>
      <c r="G89" s="3">
        <v>5.2366399879999999E-3</v>
      </c>
      <c r="H89" s="1">
        <v>211</v>
      </c>
      <c r="I89" s="6"/>
      <c r="J89" s="9"/>
      <c r="K89" s="13"/>
    </row>
    <row r="90" spans="1:11" x14ac:dyDescent="0.2">
      <c r="A90" s="1" t="s">
        <v>43</v>
      </c>
      <c r="B90" s="1" t="s">
        <v>21</v>
      </c>
      <c r="C90" s="1" t="s">
        <v>9</v>
      </c>
      <c r="D90" s="1" t="s">
        <v>10</v>
      </c>
      <c r="E90" s="1" t="s">
        <v>11</v>
      </c>
      <c r="F90" s="1">
        <v>0.05</v>
      </c>
      <c r="G90" s="3" t="s">
        <v>19</v>
      </c>
      <c r="H90" s="1">
        <v>0</v>
      </c>
      <c r="I90" s="6">
        <f t="shared" ref="I90" si="129">H91-H90</f>
        <v>0</v>
      </c>
      <c r="J90" s="9">
        <f t="shared" ref="J90" si="130">F91-F90</f>
        <v>9.999999999999995E-3</v>
      </c>
      <c r="K90" s="13" t="b">
        <f t="shared" ref="K90" si="131">IF(ISNUMBER(ROUND(G91-G90,2)), ROUND(G91-G90,2)=0,G91=G90)</f>
        <v>1</v>
      </c>
    </row>
    <row r="91" spans="1:11" x14ac:dyDescent="0.2">
      <c r="A91" s="1" t="s">
        <v>43</v>
      </c>
      <c r="B91" s="1" t="s">
        <v>21</v>
      </c>
      <c r="C91" s="1" t="s">
        <v>12</v>
      </c>
      <c r="D91" s="1" t="s">
        <v>10</v>
      </c>
      <c r="E91" s="1" t="s">
        <v>11</v>
      </c>
      <c r="F91" s="1">
        <v>0.06</v>
      </c>
      <c r="G91" s="3" t="s">
        <v>19</v>
      </c>
      <c r="H91" s="1">
        <v>0</v>
      </c>
      <c r="I91" s="6"/>
      <c r="J91" s="9"/>
      <c r="K91" s="13"/>
    </row>
    <row r="92" spans="1:11" x14ac:dyDescent="0.2">
      <c r="A92" s="1" t="s">
        <v>44</v>
      </c>
      <c r="B92" s="1" t="s">
        <v>8</v>
      </c>
      <c r="C92" s="1" t="s">
        <v>9</v>
      </c>
      <c r="D92" s="1" t="s">
        <v>10</v>
      </c>
      <c r="E92" s="1" t="s">
        <v>16</v>
      </c>
      <c r="F92" s="1">
        <v>500</v>
      </c>
      <c r="G92" s="3">
        <v>1350.877283</v>
      </c>
      <c r="H92" s="1">
        <v>118</v>
      </c>
      <c r="I92" s="6">
        <f t="shared" ref="I92" si="132">H93-H92</f>
        <v>457</v>
      </c>
      <c r="J92" s="9">
        <f t="shared" ref="J92" si="133">F93-F92</f>
        <v>9.9999999999909051E-3</v>
      </c>
      <c r="K92" s="13" t="b">
        <f t="shared" ref="K92" si="134">IF(ISNUMBER(ROUND(G93-G92,2)), ROUND(G93-G92,2)=0,G93=G92)</f>
        <v>0</v>
      </c>
    </row>
    <row r="93" spans="1:11" x14ac:dyDescent="0.2">
      <c r="A93" s="1" t="s">
        <v>44</v>
      </c>
      <c r="B93" s="1" t="s">
        <v>8</v>
      </c>
      <c r="C93" s="1" t="s">
        <v>12</v>
      </c>
      <c r="D93" s="1" t="s">
        <v>10</v>
      </c>
      <c r="E93" s="1" t="s">
        <v>16</v>
      </c>
      <c r="F93" s="1">
        <v>500.01</v>
      </c>
      <c r="G93" s="3">
        <v>1282.3997240000001</v>
      </c>
      <c r="H93" s="1">
        <v>575</v>
      </c>
      <c r="I93" s="6"/>
      <c r="J93" s="9"/>
      <c r="K93" s="13"/>
    </row>
    <row r="94" spans="1:11" x14ac:dyDescent="0.2">
      <c r="A94" s="1" t="s">
        <v>45</v>
      </c>
      <c r="B94" s="1" t="s">
        <v>8</v>
      </c>
      <c r="C94" s="1" t="s">
        <v>9</v>
      </c>
      <c r="D94" s="1" t="s">
        <v>10</v>
      </c>
      <c r="E94" s="1" t="s">
        <v>11</v>
      </c>
      <c r="F94" s="1">
        <v>0.02</v>
      </c>
      <c r="G94" s="3">
        <v>-543.5650948</v>
      </c>
      <c r="H94" s="1">
        <v>0</v>
      </c>
      <c r="I94" s="6">
        <f t="shared" ref="I94" si="135">H95-H94</f>
        <v>0</v>
      </c>
      <c r="J94" s="9">
        <f t="shared" ref="J94" si="136">F95-F94</f>
        <v>0</v>
      </c>
      <c r="K94" s="13" t="b">
        <f t="shared" ref="K94" si="137">IF(ISNUMBER(ROUND(G95-G94,2)), ROUND(G95-G94,2)=0,G95=G94)</f>
        <v>1</v>
      </c>
    </row>
    <row r="95" spans="1:11" x14ac:dyDescent="0.2">
      <c r="A95" s="1" t="s">
        <v>45</v>
      </c>
      <c r="B95" s="1" t="s">
        <v>8</v>
      </c>
      <c r="C95" s="1" t="s">
        <v>12</v>
      </c>
      <c r="D95" s="1" t="s">
        <v>10</v>
      </c>
      <c r="E95" s="1" t="s">
        <v>11</v>
      </c>
      <c r="F95" s="1">
        <v>0.02</v>
      </c>
      <c r="G95" s="3">
        <v>-543.5650948</v>
      </c>
      <c r="H95" s="1">
        <v>0</v>
      </c>
      <c r="I95" s="6"/>
      <c r="J95" s="9"/>
      <c r="K95" s="13"/>
    </row>
    <row r="96" spans="1:11" x14ac:dyDescent="0.2">
      <c r="A96" s="1" t="s">
        <v>46</v>
      </c>
      <c r="B96" s="1" t="s">
        <v>21</v>
      </c>
      <c r="C96" s="1" t="s">
        <v>9</v>
      </c>
      <c r="D96" s="1" t="s">
        <v>10</v>
      </c>
      <c r="E96" s="1" t="s">
        <v>11</v>
      </c>
      <c r="F96" s="1">
        <v>0.08</v>
      </c>
      <c r="G96" s="3" t="s">
        <v>19</v>
      </c>
      <c r="H96" s="1">
        <v>0</v>
      </c>
      <c r="I96" s="6">
        <f t="shared" ref="I96" si="138">H97-H96</f>
        <v>0</v>
      </c>
      <c r="J96" s="9">
        <f t="shared" ref="J96" si="139">F97-F96</f>
        <v>0.03</v>
      </c>
      <c r="K96" s="13" t="b">
        <f t="shared" ref="K96" si="140">IF(ISNUMBER(ROUND(G97-G96,2)), ROUND(G97-G96,2)=0,G97=G96)</f>
        <v>1</v>
      </c>
    </row>
    <row r="97" spans="1:11" x14ac:dyDescent="0.2">
      <c r="A97" s="1" t="s">
        <v>46</v>
      </c>
      <c r="B97" s="1" t="s">
        <v>21</v>
      </c>
      <c r="C97" s="1" t="s">
        <v>12</v>
      </c>
      <c r="D97" s="1" t="s">
        <v>10</v>
      </c>
      <c r="E97" s="1" t="s">
        <v>11</v>
      </c>
      <c r="F97" s="1">
        <v>0.11</v>
      </c>
      <c r="G97" s="3" t="s">
        <v>19</v>
      </c>
      <c r="H97" s="1">
        <v>0</v>
      </c>
      <c r="I97" s="6"/>
      <c r="J97" s="9"/>
      <c r="K97" s="13"/>
    </row>
    <row r="98" spans="1:11" x14ac:dyDescent="0.2">
      <c r="A98" s="1" t="s">
        <v>47</v>
      </c>
      <c r="B98" s="1" t="s">
        <v>21</v>
      </c>
      <c r="C98" s="1" t="s">
        <v>9</v>
      </c>
      <c r="D98" s="1" t="s">
        <v>10</v>
      </c>
      <c r="E98" s="1" t="s">
        <v>11</v>
      </c>
      <c r="F98" s="1">
        <v>0.11</v>
      </c>
      <c r="G98" s="3" t="s">
        <v>19</v>
      </c>
      <c r="H98" s="1">
        <v>0</v>
      </c>
      <c r="I98" s="6">
        <f t="shared" ref="I98" si="141">H99-H98</f>
        <v>0</v>
      </c>
      <c r="J98" s="9">
        <f t="shared" ref="J98" si="142">F99-F98</f>
        <v>0</v>
      </c>
      <c r="K98" s="13" t="b">
        <f t="shared" ref="K98" si="143">IF(ISNUMBER(ROUND(G99-G98,2)), ROUND(G99-G98,2)=0,G99=G98)</f>
        <v>1</v>
      </c>
    </row>
    <row r="99" spans="1:11" x14ac:dyDescent="0.2">
      <c r="A99" s="1" t="s">
        <v>47</v>
      </c>
      <c r="B99" s="1" t="s">
        <v>21</v>
      </c>
      <c r="C99" s="1" t="s">
        <v>12</v>
      </c>
      <c r="D99" s="1" t="s">
        <v>10</v>
      </c>
      <c r="E99" s="1" t="s">
        <v>11</v>
      </c>
      <c r="F99" s="1">
        <v>0.11</v>
      </c>
      <c r="G99" s="3" t="s">
        <v>19</v>
      </c>
      <c r="H99" s="1">
        <v>0</v>
      </c>
      <c r="I99" s="6"/>
      <c r="J99" s="9"/>
      <c r="K99" s="13"/>
    </row>
    <row r="100" spans="1:11" x14ac:dyDescent="0.2">
      <c r="A100" s="1" t="s">
        <v>48</v>
      </c>
      <c r="B100" s="1" t="s">
        <v>8</v>
      </c>
      <c r="C100" s="1" t="s">
        <v>9</v>
      </c>
      <c r="D100" s="1" t="s">
        <v>10</v>
      </c>
      <c r="E100" s="1" t="s">
        <v>16</v>
      </c>
      <c r="F100" s="1">
        <v>500</v>
      </c>
      <c r="G100" s="3">
        <v>87.159054029999993</v>
      </c>
      <c r="H100" s="1">
        <v>374775</v>
      </c>
      <c r="I100" s="6">
        <f t="shared" ref="I100" si="144">H101-H100</f>
        <v>-373010</v>
      </c>
      <c r="J100" s="9">
        <f t="shared" ref="J100" si="145">F101-F100</f>
        <v>-496.96</v>
      </c>
      <c r="K100" s="13" t="b">
        <f t="shared" ref="K100" si="146">IF(ISNUMBER(ROUND(G101-G100,2)), ROUND(G101-G100,2)=0,G101=G100)</f>
        <v>1</v>
      </c>
    </row>
    <row r="101" spans="1:11" x14ac:dyDescent="0.2">
      <c r="A101" s="1" t="s">
        <v>48</v>
      </c>
      <c r="B101" s="1" t="s">
        <v>8</v>
      </c>
      <c r="C101" s="1" t="s">
        <v>12</v>
      </c>
      <c r="D101" s="1" t="s">
        <v>10</v>
      </c>
      <c r="E101" s="1" t="s">
        <v>49</v>
      </c>
      <c r="F101" s="1">
        <v>3.04</v>
      </c>
      <c r="G101" s="3">
        <v>87.15903763</v>
      </c>
      <c r="H101" s="1">
        <v>1765</v>
      </c>
      <c r="I101" s="6"/>
      <c r="J101" s="9"/>
      <c r="K101" s="13"/>
    </row>
    <row r="102" spans="1:11" x14ac:dyDescent="0.2">
      <c r="A102" s="1" t="s">
        <v>50</v>
      </c>
      <c r="B102" s="1" t="s">
        <v>8</v>
      </c>
      <c r="C102" s="1" t="s">
        <v>9</v>
      </c>
      <c r="D102" s="1" t="s">
        <v>10</v>
      </c>
      <c r="E102" s="1" t="s">
        <v>51</v>
      </c>
      <c r="F102" s="1">
        <v>0</v>
      </c>
      <c r="G102" s="3">
        <v>13.92880901</v>
      </c>
      <c r="H102" s="1">
        <v>0</v>
      </c>
      <c r="I102" s="6">
        <f t="shared" ref="I102" si="147">H103-H102</f>
        <v>0</v>
      </c>
      <c r="J102" s="9">
        <f t="shared" ref="J102" si="148">F103-F102</f>
        <v>0</v>
      </c>
      <c r="K102" s="13" t="b">
        <f t="shared" ref="K102" si="149">IF(ISNUMBER(ROUND(G103-G102,2)), ROUND(G103-G102,2)=0,G103=G102)</f>
        <v>1</v>
      </c>
    </row>
    <row r="103" spans="1:11" x14ac:dyDescent="0.2">
      <c r="A103" s="1" t="s">
        <v>50</v>
      </c>
      <c r="B103" s="1" t="s">
        <v>8</v>
      </c>
      <c r="C103" s="1" t="s">
        <v>12</v>
      </c>
      <c r="D103" s="1" t="s">
        <v>10</v>
      </c>
      <c r="E103" s="1" t="s">
        <v>11</v>
      </c>
      <c r="F103" s="1">
        <v>0</v>
      </c>
      <c r="G103" s="3">
        <v>13.92880901</v>
      </c>
      <c r="H103" s="1">
        <v>0</v>
      </c>
      <c r="I103" s="6"/>
      <c r="J103" s="9"/>
      <c r="K103" s="13"/>
    </row>
    <row r="104" spans="1:11" x14ac:dyDescent="0.2">
      <c r="A104" s="1" t="s">
        <v>129</v>
      </c>
      <c r="B104" s="1" t="s">
        <v>125</v>
      </c>
      <c r="C104" s="1" t="s">
        <v>9</v>
      </c>
      <c r="D104" s="1" t="s">
        <v>107</v>
      </c>
      <c r="E104" s="1" t="s">
        <v>62</v>
      </c>
      <c r="F104" s="1">
        <v>0</v>
      </c>
      <c r="G104" s="3" t="s">
        <v>19</v>
      </c>
      <c r="H104" s="1">
        <v>0</v>
      </c>
      <c r="I104" s="6">
        <f t="shared" ref="I104" si="150">H105-H104</f>
        <v>0</v>
      </c>
      <c r="J104" s="9">
        <f t="shared" ref="J104" si="151">F105-F104</f>
        <v>0</v>
      </c>
      <c r="K104" s="13" t="b">
        <f t="shared" ref="K104" si="152">IF(ISNUMBER(ROUND(G105-G104,2)), ROUND(G105-G104,2)=0,G105=G104)</f>
        <v>1</v>
      </c>
    </row>
    <row r="105" spans="1:11" x14ac:dyDescent="0.2">
      <c r="A105" s="1" t="s">
        <v>129</v>
      </c>
      <c r="B105" s="1" t="s">
        <v>125</v>
      </c>
      <c r="C105" s="1" t="s">
        <v>12</v>
      </c>
      <c r="D105" s="1" t="s">
        <v>107</v>
      </c>
      <c r="E105" s="1" t="s">
        <v>62</v>
      </c>
      <c r="F105" s="1">
        <v>0</v>
      </c>
      <c r="G105" s="3" t="s">
        <v>19</v>
      </c>
      <c r="H105" s="1">
        <v>0</v>
      </c>
      <c r="I105" s="6"/>
      <c r="J105" s="9"/>
      <c r="K105" s="13"/>
    </row>
    <row r="106" spans="1:11" x14ac:dyDescent="0.2">
      <c r="A106" s="1" t="s">
        <v>52</v>
      </c>
      <c r="B106" s="1" t="s">
        <v>8</v>
      </c>
      <c r="C106" s="1" t="s">
        <v>9</v>
      </c>
      <c r="D106" s="1" t="s">
        <v>10</v>
      </c>
      <c r="E106" s="1" t="s">
        <v>11</v>
      </c>
      <c r="F106" s="1">
        <v>5.19</v>
      </c>
      <c r="G106" s="3">
        <v>0.86602951449999999</v>
      </c>
      <c r="H106" s="1">
        <v>1579</v>
      </c>
      <c r="I106" s="6">
        <f t="shared" ref="I106" si="153">H107-H106</f>
        <v>1477</v>
      </c>
      <c r="J106" s="9">
        <f t="shared" ref="J106" si="154">F107-F106</f>
        <v>5.72</v>
      </c>
      <c r="K106" s="13" t="b">
        <f t="shared" ref="K106" si="155">IF(ISNUMBER(ROUND(G107-G106,2)), ROUND(G107-G106,2)=0,G107=G106)</f>
        <v>1</v>
      </c>
    </row>
    <row r="107" spans="1:11" x14ac:dyDescent="0.2">
      <c r="A107" s="1" t="s">
        <v>52</v>
      </c>
      <c r="B107" s="1" t="s">
        <v>8</v>
      </c>
      <c r="C107" s="1" t="s">
        <v>12</v>
      </c>
      <c r="D107" s="1" t="s">
        <v>10</v>
      </c>
      <c r="E107" s="1" t="s">
        <v>11</v>
      </c>
      <c r="F107" s="1">
        <v>10.91</v>
      </c>
      <c r="G107" s="3">
        <v>0.86603534859999998</v>
      </c>
      <c r="H107" s="1">
        <v>3056</v>
      </c>
      <c r="I107" s="6"/>
      <c r="J107" s="9"/>
      <c r="K107" s="13"/>
    </row>
    <row r="108" spans="1:11" x14ac:dyDescent="0.2">
      <c r="A108" s="1" t="s">
        <v>53</v>
      </c>
      <c r="B108" s="1" t="s">
        <v>8</v>
      </c>
      <c r="C108" s="1" t="s">
        <v>9</v>
      </c>
      <c r="D108" s="1" t="s">
        <v>10</v>
      </c>
      <c r="E108" s="1" t="s">
        <v>11</v>
      </c>
      <c r="F108" s="1">
        <v>0.14000000000000001</v>
      </c>
      <c r="G108" s="3">
        <v>4366944.159</v>
      </c>
      <c r="H108" s="1">
        <v>1</v>
      </c>
      <c r="I108" s="6">
        <f t="shared" ref="I108" si="156">H109-H108</f>
        <v>0</v>
      </c>
      <c r="J108" s="9">
        <f t="shared" ref="J108" si="157">F109-F108</f>
        <v>0</v>
      </c>
      <c r="K108" s="13" t="b">
        <f t="shared" ref="K108" si="158">IF(ISNUMBER(ROUND(G109-G108,2)), ROUND(G109-G108,2)=0,G109=G108)</f>
        <v>1</v>
      </c>
    </row>
    <row r="109" spans="1:11" x14ac:dyDescent="0.2">
      <c r="A109" s="1" t="s">
        <v>53</v>
      </c>
      <c r="B109" s="1" t="s">
        <v>8</v>
      </c>
      <c r="C109" s="1" t="s">
        <v>12</v>
      </c>
      <c r="D109" s="1" t="s">
        <v>10</v>
      </c>
      <c r="E109" s="1" t="s">
        <v>11</v>
      </c>
      <c r="F109" s="1">
        <v>0.14000000000000001</v>
      </c>
      <c r="G109" s="3">
        <v>4366944.159</v>
      </c>
      <c r="H109" s="1">
        <v>1</v>
      </c>
      <c r="I109" s="6"/>
      <c r="J109" s="9"/>
      <c r="K109" s="13"/>
    </row>
    <row r="110" spans="1:11" x14ac:dyDescent="0.2">
      <c r="A110" s="1" t="s">
        <v>130</v>
      </c>
      <c r="B110" s="1" t="s">
        <v>109</v>
      </c>
      <c r="C110" s="1" t="s">
        <v>9</v>
      </c>
      <c r="D110" s="1" t="s">
        <v>107</v>
      </c>
      <c r="E110" s="1" t="s">
        <v>11</v>
      </c>
      <c r="F110" s="1">
        <v>9.3800000000000003E-4</v>
      </c>
      <c r="G110" s="3">
        <v>2323</v>
      </c>
      <c r="H110" s="1">
        <v>0</v>
      </c>
      <c r="I110" s="6">
        <f t="shared" ref="I110" si="159">H111-H110</f>
        <v>0</v>
      </c>
      <c r="J110" s="9">
        <f t="shared" ref="J110" si="160">F111-F110</f>
        <v>-8.3000000000000066E-5</v>
      </c>
      <c r="K110" s="13" t="b">
        <f t="shared" ref="K110" si="161">IF(ISNUMBER(ROUND(G111-G110,2)), ROUND(G111-G110,2)=0,G111=G110)</f>
        <v>1</v>
      </c>
    </row>
    <row r="111" spans="1:11" x14ac:dyDescent="0.2">
      <c r="A111" s="1" t="s">
        <v>130</v>
      </c>
      <c r="B111" s="1" t="s">
        <v>109</v>
      </c>
      <c r="C111" s="1" t="s">
        <v>12</v>
      </c>
      <c r="D111" s="1" t="s">
        <v>107</v>
      </c>
      <c r="E111" s="1" t="s">
        <v>11</v>
      </c>
      <c r="F111" s="1">
        <v>8.5499999999999997E-4</v>
      </c>
      <c r="G111" s="3">
        <v>2323</v>
      </c>
      <c r="H111" s="1">
        <v>0</v>
      </c>
      <c r="I111" s="6"/>
      <c r="J111" s="9"/>
      <c r="K111" s="13"/>
    </row>
    <row r="112" spans="1:11" x14ac:dyDescent="0.2">
      <c r="A112" s="1" t="s">
        <v>131</v>
      </c>
      <c r="B112" s="1" t="s">
        <v>125</v>
      </c>
      <c r="C112" s="1" t="s">
        <v>9</v>
      </c>
      <c r="D112" s="1" t="s">
        <v>107</v>
      </c>
      <c r="E112" s="1" t="s">
        <v>11</v>
      </c>
      <c r="F112" s="1">
        <v>9.8900000000000008E-4</v>
      </c>
      <c r="G112" s="3">
        <v>0</v>
      </c>
      <c r="H112" s="1">
        <v>8</v>
      </c>
      <c r="I112" s="6">
        <f t="shared" ref="I112" si="162">H113-H112</f>
        <v>0</v>
      </c>
      <c r="J112" s="9">
        <f t="shared" ref="J112" si="163">F113-F112</f>
        <v>8.5599999999999999E-4</v>
      </c>
      <c r="K112" s="13" t="b">
        <f t="shared" ref="K112" si="164">IF(ISNUMBER(ROUND(G113-G112,2)), ROUND(G113-G112,2)=0,G113=G112)</f>
        <v>1</v>
      </c>
    </row>
    <row r="113" spans="1:11" x14ac:dyDescent="0.2">
      <c r="A113" s="1" t="s">
        <v>131</v>
      </c>
      <c r="B113" s="1" t="s">
        <v>125</v>
      </c>
      <c r="C113" s="1" t="s">
        <v>12</v>
      </c>
      <c r="D113" s="1" t="s">
        <v>107</v>
      </c>
      <c r="E113" s="1" t="s">
        <v>11</v>
      </c>
      <c r="F113" s="1">
        <v>1.8450000000000001E-3</v>
      </c>
      <c r="G113" s="3">
        <v>0</v>
      </c>
      <c r="H113" s="1">
        <v>8</v>
      </c>
      <c r="I113" s="6"/>
      <c r="J113" s="9"/>
      <c r="K113" s="13"/>
    </row>
    <row r="114" spans="1:11" x14ac:dyDescent="0.2">
      <c r="A114" s="1" t="s">
        <v>132</v>
      </c>
      <c r="B114" s="1" t="s">
        <v>106</v>
      </c>
      <c r="C114" s="1" t="s">
        <v>9</v>
      </c>
      <c r="D114" s="1" t="s">
        <v>107</v>
      </c>
      <c r="E114" s="1" t="s">
        <v>11</v>
      </c>
      <c r="F114" s="1">
        <v>0.43750099999999997</v>
      </c>
      <c r="G114" s="3">
        <v>114873.6556</v>
      </c>
      <c r="H114" s="1">
        <v>3163</v>
      </c>
      <c r="I114" s="6">
        <f t="shared" ref="I114" si="165">H115-H114</f>
        <v>206</v>
      </c>
      <c r="J114" s="9">
        <f t="shared" ref="J114" si="166">F115-F114</f>
        <v>6.2878000000000045E-2</v>
      </c>
      <c r="K114" s="13" t="b">
        <f t="shared" ref="K114" si="167">IF(ISNUMBER(ROUND(G115-G114,2)), ROUND(G115-G114,2)=0,G115=G114)</f>
        <v>1</v>
      </c>
    </row>
    <row r="115" spans="1:11" x14ac:dyDescent="0.2">
      <c r="A115" s="1" t="s">
        <v>132</v>
      </c>
      <c r="B115" s="1" t="s">
        <v>106</v>
      </c>
      <c r="C115" s="1" t="s">
        <v>12</v>
      </c>
      <c r="D115" s="1" t="s">
        <v>107</v>
      </c>
      <c r="E115" s="1" t="s">
        <v>11</v>
      </c>
      <c r="F115" s="1">
        <v>0.50037900000000002</v>
      </c>
      <c r="G115" s="3">
        <v>114873.6556</v>
      </c>
      <c r="H115" s="1">
        <v>3369</v>
      </c>
      <c r="I115" s="6"/>
      <c r="J115" s="9"/>
      <c r="K115" s="13"/>
    </row>
    <row r="116" spans="1:11" x14ac:dyDescent="0.2">
      <c r="A116" s="1" t="s">
        <v>54</v>
      </c>
      <c r="B116" s="1" t="s">
        <v>8</v>
      </c>
      <c r="C116" s="1" t="s">
        <v>9</v>
      </c>
      <c r="D116" s="1" t="s">
        <v>10</v>
      </c>
      <c r="E116" s="1" t="s">
        <v>11</v>
      </c>
      <c r="F116" s="1">
        <v>8.0500000000000007</v>
      </c>
      <c r="G116" s="3">
        <v>26.091381850000001</v>
      </c>
      <c r="H116" s="1">
        <v>23</v>
      </c>
      <c r="I116" s="6">
        <f t="shared" ref="I116" si="168">H117-H116</f>
        <v>14</v>
      </c>
      <c r="J116" s="9">
        <f t="shared" ref="J116" si="169">F117-F116</f>
        <v>5.5299999999999994</v>
      </c>
      <c r="K116" s="13" t="b">
        <f t="shared" ref="K116" si="170">IF(ISNUMBER(ROUND(G117-G116,2)), ROUND(G117-G116,2)=0,G117=G116)</f>
        <v>1</v>
      </c>
    </row>
    <row r="117" spans="1:11" x14ac:dyDescent="0.2">
      <c r="A117" s="1" t="s">
        <v>54</v>
      </c>
      <c r="B117" s="1" t="s">
        <v>8</v>
      </c>
      <c r="C117" s="1" t="s">
        <v>12</v>
      </c>
      <c r="D117" s="1" t="s">
        <v>10</v>
      </c>
      <c r="E117" s="1" t="s">
        <v>11</v>
      </c>
      <c r="F117" s="1">
        <v>13.58</v>
      </c>
      <c r="G117" s="3">
        <v>26.091381590000001</v>
      </c>
      <c r="H117" s="1">
        <v>37</v>
      </c>
      <c r="I117" s="6"/>
      <c r="J117" s="9"/>
      <c r="K117" s="13"/>
    </row>
    <row r="118" spans="1:11" x14ac:dyDescent="0.2">
      <c r="A118" s="1" t="s">
        <v>133</v>
      </c>
      <c r="B118" s="1" t="s">
        <v>106</v>
      </c>
      <c r="C118" s="1" t="s">
        <v>9</v>
      </c>
      <c r="D118" s="1" t="s">
        <v>107</v>
      </c>
      <c r="E118" s="1" t="s">
        <v>11</v>
      </c>
      <c r="F118" s="1">
        <v>2.7650000000000001E-3</v>
      </c>
      <c r="G118" s="3">
        <v>114.03973000000001</v>
      </c>
      <c r="H118" s="1">
        <v>32</v>
      </c>
      <c r="I118" s="6">
        <f t="shared" ref="I118" si="171">H119-H118</f>
        <v>0</v>
      </c>
      <c r="J118" s="9">
        <f t="shared" ref="J118" si="172">F119-F118</f>
        <v>2.2409999999999999E-3</v>
      </c>
      <c r="K118" s="13" t="b">
        <f t="shared" ref="K118" si="173">IF(ISNUMBER(ROUND(G119-G118,2)), ROUND(G119-G118,2)=0,G119=G118)</f>
        <v>1</v>
      </c>
    </row>
    <row r="119" spans="1:11" x14ac:dyDescent="0.2">
      <c r="A119" s="1" t="s">
        <v>133</v>
      </c>
      <c r="B119" s="1" t="s">
        <v>106</v>
      </c>
      <c r="C119" s="1" t="s">
        <v>12</v>
      </c>
      <c r="D119" s="1" t="s">
        <v>107</v>
      </c>
      <c r="E119" s="1" t="s">
        <v>11</v>
      </c>
      <c r="F119" s="1">
        <v>5.006E-3</v>
      </c>
      <c r="G119" s="3">
        <v>114.03973000000001</v>
      </c>
      <c r="H119" s="1">
        <v>32</v>
      </c>
      <c r="I119" s="6"/>
      <c r="J119" s="9"/>
      <c r="K119" s="13"/>
    </row>
    <row r="120" spans="1:11" x14ac:dyDescent="0.2">
      <c r="A120" s="1" t="s">
        <v>55</v>
      </c>
      <c r="B120" s="1" t="s">
        <v>8</v>
      </c>
      <c r="C120" s="1" t="s">
        <v>9</v>
      </c>
      <c r="D120" s="1" t="s">
        <v>10</v>
      </c>
      <c r="E120" s="1" t="s">
        <v>11</v>
      </c>
      <c r="F120" s="1">
        <v>1.76</v>
      </c>
      <c r="G120" s="3">
        <v>-0.1548242178</v>
      </c>
      <c r="H120" s="1">
        <v>0</v>
      </c>
      <c r="I120" s="6">
        <f t="shared" ref="I120" si="174">H121-H120</f>
        <v>0</v>
      </c>
      <c r="J120" s="9">
        <f t="shared" ref="J120" si="175">F121-F120</f>
        <v>0.20999999999999996</v>
      </c>
      <c r="K120" s="13" t="b">
        <f t="shared" ref="K120" si="176">IF(ISNUMBER(ROUND(G121-G120,2)), ROUND(G121-G120,2)=0,G121=G120)</f>
        <v>1</v>
      </c>
    </row>
    <row r="121" spans="1:11" x14ac:dyDescent="0.2">
      <c r="A121" s="1" t="s">
        <v>55</v>
      </c>
      <c r="B121" s="1" t="s">
        <v>8</v>
      </c>
      <c r="C121" s="1" t="s">
        <v>12</v>
      </c>
      <c r="D121" s="1" t="s">
        <v>10</v>
      </c>
      <c r="E121" s="1" t="s">
        <v>11</v>
      </c>
      <c r="F121" s="1">
        <v>1.97</v>
      </c>
      <c r="G121" s="3">
        <v>-0.1548242178</v>
      </c>
      <c r="H121" s="1">
        <v>0</v>
      </c>
      <c r="I121" s="6"/>
      <c r="J121" s="9"/>
      <c r="K121" s="13"/>
    </row>
    <row r="122" spans="1:11" x14ac:dyDescent="0.2">
      <c r="A122" s="1" t="s">
        <v>56</v>
      </c>
      <c r="B122" s="1" t="s">
        <v>14</v>
      </c>
      <c r="C122" s="1" t="s">
        <v>9</v>
      </c>
      <c r="D122" s="1" t="s">
        <v>10</v>
      </c>
      <c r="E122" s="1" t="s">
        <v>11</v>
      </c>
      <c r="F122" s="1">
        <v>0.06</v>
      </c>
      <c r="G122" s="3">
        <v>154800.7403</v>
      </c>
      <c r="H122" s="1">
        <v>3</v>
      </c>
      <c r="I122" s="6">
        <f t="shared" ref="I122" si="177">H123-H122</f>
        <v>0</v>
      </c>
      <c r="J122" s="9">
        <f t="shared" ref="J122" si="178">F123-F122</f>
        <v>0</v>
      </c>
      <c r="K122" s="13" t="b">
        <f t="shared" ref="K122" si="179">IF(ISNUMBER(ROUND(G123-G122,2)), ROUND(G123-G122,2)=0,G123=G122)</f>
        <v>1</v>
      </c>
    </row>
    <row r="123" spans="1:11" x14ac:dyDescent="0.2">
      <c r="A123" s="1" t="s">
        <v>56</v>
      </c>
      <c r="B123" s="1" t="s">
        <v>14</v>
      </c>
      <c r="C123" s="1" t="s">
        <v>12</v>
      </c>
      <c r="D123" s="1" t="s">
        <v>10</v>
      </c>
      <c r="E123" s="1" t="s">
        <v>11</v>
      </c>
      <c r="F123" s="1">
        <v>0.06</v>
      </c>
      <c r="G123" s="3">
        <v>154800.7403</v>
      </c>
      <c r="H123" s="1">
        <v>3</v>
      </c>
      <c r="I123" s="6"/>
      <c r="J123" s="9"/>
      <c r="K123" s="13"/>
    </row>
    <row r="124" spans="1:11" x14ac:dyDescent="0.2">
      <c r="A124" s="1" t="s">
        <v>57</v>
      </c>
      <c r="B124" s="1" t="s">
        <v>8</v>
      </c>
      <c r="C124" s="1" t="s">
        <v>9</v>
      </c>
      <c r="D124" s="1" t="s">
        <v>10</v>
      </c>
      <c r="E124" s="1" t="s">
        <v>16</v>
      </c>
      <c r="F124" s="1">
        <v>500</v>
      </c>
      <c r="G124" s="3">
        <v>339.21302830000002</v>
      </c>
      <c r="H124" s="1">
        <v>6185</v>
      </c>
      <c r="I124" s="6">
        <f t="shared" ref="I124" si="180">H125-H124</f>
        <v>963</v>
      </c>
      <c r="J124" s="9">
        <f t="shared" ref="J124" si="181">F125-F124</f>
        <v>0</v>
      </c>
      <c r="K124" s="13" t="b">
        <f t="shared" ref="K124" si="182">IF(ISNUMBER(ROUND(G125-G124,2)), ROUND(G125-G124,2)=0,G125=G124)</f>
        <v>1</v>
      </c>
    </row>
    <row r="125" spans="1:11" x14ac:dyDescent="0.2">
      <c r="A125" s="1" t="s">
        <v>57</v>
      </c>
      <c r="B125" s="1" t="s">
        <v>8</v>
      </c>
      <c r="C125" s="1" t="s">
        <v>12</v>
      </c>
      <c r="D125" s="1" t="s">
        <v>10</v>
      </c>
      <c r="E125" s="1" t="s">
        <v>16</v>
      </c>
      <c r="F125" s="1">
        <v>500</v>
      </c>
      <c r="G125" s="3">
        <v>339.21302980000002</v>
      </c>
      <c r="H125" s="1">
        <v>7148</v>
      </c>
      <c r="I125" s="6"/>
      <c r="J125" s="9"/>
      <c r="K125" s="13"/>
    </row>
    <row r="126" spans="1:11" x14ac:dyDescent="0.2">
      <c r="A126" s="1" t="s">
        <v>58</v>
      </c>
      <c r="B126" s="1" t="s">
        <v>18</v>
      </c>
      <c r="C126" s="1" t="s">
        <v>9</v>
      </c>
      <c r="D126" s="1" t="s">
        <v>10</v>
      </c>
      <c r="E126" s="1" t="s">
        <v>11</v>
      </c>
      <c r="F126" s="1">
        <v>0.01</v>
      </c>
      <c r="G126" s="3" t="s">
        <v>19</v>
      </c>
      <c r="H126" s="1">
        <v>0</v>
      </c>
      <c r="I126" s="6">
        <f t="shared" ref="I126" si="183">H127-H126</f>
        <v>0</v>
      </c>
      <c r="J126" s="9">
        <f t="shared" ref="J126" si="184">F127-F126</f>
        <v>0</v>
      </c>
      <c r="K126" s="13" t="b">
        <f t="shared" ref="K126" si="185">IF(ISNUMBER(ROUND(G127-G126,2)), ROUND(G127-G126,2)=0,G127=G126)</f>
        <v>1</v>
      </c>
    </row>
    <row r="127" spans="1:11" x14ac:dyDescent="0.2">
      <c r="A127" s="1" t="s">
        <v>58</v>
      </c>
      <c r="B127" s="1" t="s">
        <v>18</v>
      </c>
      <c r="C127" s="1" t="s">
        <v>12</v>
      </c>
      <c r="D127" s="1" t="s">
        <v>10</v>
      </c>
      <c r="E127" s="1" t="s">
        <v>11</v>
      </c>
      <c r="F127" s="1">
        <v>0.01</v>
      </c>
      <c r="G127" s="3" t="s">
        <v>19</v>
      </c>
      <c r="H127" s="1">
        <v>0</v>
      </c>
      <c r="I127" s="6"/>
      <c r="J127" s="9"/>
      <c r="K127" s="13"/>
    </row>
    <row r="128" spans="1:11" x14ac:dyDescent="0.2">
      <c r="A128" s="1" t="s">
        <v>59</v>
      </c>
      <c r="B128" s="1" t="s">
        <v>21</v>
      </c>
      <c r="C128" s="1" t="s">
        <v>9</v>
      </c>
      <c r="D128" s="1" t="s">
        <v>10</v>
      </c>
      <c r="E128" s="1" t="s">
        <v>11</v>
      </c>
      <c r="F128" s="1">
        <v>0.01</v>
      </c>
      <c r="G128" s="3" t="s">
        <v>19</v>
      </c>
      <c r="H128" s="1">
        <v>0</v>
      </c>
      <c r="I128" s="6">
        <f t="shared" ref="I128" si="186">H129-H128</f>
        <v>0</v>
      </c>
      <c r="J128" s="9">
        <f t="shared" ref="J128" si="187">F129-F128</f>
        <v>0</v>
      </c>
      <c r="K128" s="13" t="b">
        <f t="shared" ref="K128" si="188">IF(ISNUMBER(ROUND(G129-G128,2)), ROUND(G129-G128,2)=0,G129=G128)</f>
        <v>1</v>
      </c>
    </row>
    <row r="129" spans="1:11" x14ac:dyDescent="0.2">
      <c r="A129" s="1" t="s">
        <v>59</v>
      </c>
      <c r="B129" s="1" t="s">
        <v>21</v>
      </c>
      <c r="C129" s="1" t="s">
        <v>12</v>
      </c>
      <c r="D129" s="1" t="s">
        <v>10</v>
      </c>
      <c r="E129" s="1" t="s">
        <v>11</v>
      </c>
      <c r="F129" s="1">
        <v>0.01</v>
      </c>
      <c r="G129" s="3" t="s">
        <v>19</v>
      </c>
      <c r="H129" s="1">
        <v>0</v>
      </c>
      <c r="I129" s="6"/>
      <c r="J129" s="9"/>
      <c r="K129" s="13"/>
    </row>
    <row r="130" spans="1:11" x14ac:dyDescent="0.2">
      <c r="A130" s="1" t="s">
        <v>134</v>
      </c>
      <c r="B130" s="1" t="s">
        <v>109</v>
      </c>
      <c r="C130" s="1" t="s">
        <v>9</v>
      </c>
      <c r="D130" s="1" t="s">
        <v>107</v>
      </c>
      <c r="E130" s="1" t="s">
        <v>11</v>
      </c>
      <c r="F130" s="1">
        <v>0.32216400000000001</v>
      </c>
      <c r="G130" s="3">
        <v>123055660.90000001</v>
      </c>
      <c r="H130" s="1">
        <v>3686</v>
      </c>
      <c r="I130" s="6">
        <f t="shared" ref="I130" si="189">H131-H130</f>
        <v>-345</v>
      </c>
      <c r="J130" s="9">
        <f t="shared" ref="J130" si="190">F131-F130</f>
        <v>-1.741100000000001E-2</v>
      </c>
      <c r="K130" s="13" t="b">
        <f t="shared" ref="K130" si="191">IF(ISNUMBER(ROUND(G131-G130,2)), ROUND(G131-G130,2)=0,G131=G130)</f>
        <v>0</v>
      </c>
    </row>
    <row r="131" spans="1:11" x14ac:dyDescent="0.2">
      <c r="A131" s="1" t="s">
        <v>134</v>
      </c>
      <c r="B131" s="1" t="s">
        <v>109</v>
      </c>
      <c r="C131" s="1" t="s">
        <v>12</v>
      </c>
      <c r="D131" s="1" t="s">
        <v>107</v>
      </c>
      <c r="E131" s="1" t="s">
        <v>11</v>
      </c>
      <c r="F131" s="1">
        <v>0.304753</v>
      </c>
      <c r="G131" s="3">
        <v>123054531.90000001</v>
      </c>
      <c r="H131" s="1">
        <v>3341</v>
      </c>
      <c r="I131" s="6"/>
      <c r="J131" s="9"/>
      <c r="K131" s="13"/>
    </row>
    <row r="132" spans="1:11" x14ac:dyDescent="0.2">
      <c r="A132" s="1" t="s">
        <v>60</v>
      </c>
      <c r="B132" s="1" t="s">
        <v>14</v>
      </c>
      <c r="C132" s="1" t="s">
        <v>9</v>
      </c>
      <c r="D132" s="1" t="s">
        <v>10</v>
      </c>
      <c r="E132" s="1" t="s">
        <v>16</v>
      </c>
      <c r="F132" s="1">
        <v>504.62</v>
      </c>
      <c r="G132" s="3">
        <v>32.92724157</v>
      </c>
      <c r="H132" s="1">
        <v>70</v>
      </c>
      <c r="I132" s="6">
        <f t="shared" ref="I132" si="192">H133-H132</f>
        <v>125</v>
      </c>
      <c r="J132" s="9">
        <f t="shared" ref="J132" si="193">F133-F132</f>
        <v>-1.1700000000000159</v>
      </c>
      <c r="K132" s="13" t="b">
        <f t="shared" ref="K132" si="194">IF(ISNUMBER(ROUND(G133-G132,2)), ROUND(G133-G132,2)=0,G133=G132)</f>
        <v>0</v>
      </c>
    </row>
    <row r="133" spans="1:11" x14ac:dyDescent="0.2">
      <c r="A133" s="1" t="s">
        <v>60</v>
      </c>
      <c r="B133" s="1" t="s">
        <v>14</v>
      </c>
      <c r="C133" s="1" t="s">
        <v>12</v>
      </c>
      <c r="D133" s="1" t="s">
        <v>10</v>
      </c>
      <c r="E133" s="1" t="s">
        <v>16</v>
      </c>
      <c r="F133" s="1">
        <v>503.45</v>
      </c>
      <c r="G133" s="3">
        <v>32.33200677</v>
      </c>
      <c r="H133" s="1">
        <v>195</v>
      </c>
      <c r="I133" s="6"/>
      <c r="J133" s="9"/>
      <c r="K133" s="13"/>
    </row>
    <row r="134" spans="1:11" x14ac:dyDescent="0.2">
      <c r="A134" s="1" t="s">
        <v>135</v>
      </c>
      <c r="B134" s="1" t="s">
        <v>109</v>
      </c>
      <c r="C134" s="1" t="s">
        <v>9</v>
      </c>
      <c r="D134" s="1" t="s">
        <v>107</v>
      </c>
      <c r="E134" s="1" t="s">
        <v>11</v>
      </c>
      <c r="F134" s="1">
        <v>4.3750000000000004E-3</v>
      </c>
      <c r="G134" s="3">
        <v>32</v>
      </c>
      <c r="H134" s="1">
        <v>44</v>
      </c>
      <c r="I134" s="6">
        <f t="shared" ref="I134" si="195">H135-H134</f>
        <v>0</v>
      </c>
      <c r="J134" s="9">
        <f t="shared" ref="J134" si="196">F135-F134</f>
        <v>4.2900000000000004E-3</v>
      </c>
      <c r="K134" s="13" t="b">
        <f t="shared" ref="K134" si="197">IF(ISNUMBER(ROUND(G135-G134,2)), ROUND(G135-G134,2)=0,G135=G134)</f>
        <v>1</v>
      </c>
    </row>
    <row r="135" spans="1:11" x14ac:dyDescent="0.2">
      <c r="A135" s="1" t="s">
        <v>135</v>
      </c>
      <c r="B135" s="1" t="s">
        <v>109</v>
      </c>
      <c r="C135" s="1" t="s">
        <v>12</v>
      </c>
      <c r="D135" s="1" t="s">
        <v>107</v>
      </c>
      <c r="E135" s="1" t="s">
        <v>11</v>
      </c>
      <c r="F135" s="1">
        <v>8.6650000000000008E-3</v>
      </c>
      <c r="G135" s="3">
        <v>32</v>
      </c>
      <c r="H135" s="1">
        <v>44</v>
      </c>
      <c r="I135" s="6"/>
      <c r="J135" s="9"/>
      <c r="K135" s="13"/>
    </row>
    <row r="136" spans="1:11" x14ac:dyDescent="0.2">
      <c r="A136" s="1" t="s">
        <v>61</v>
      </c>
      <c r="B136" s="1" t="s">
        <v>8</v>
      </c>
      <c r="C136" s="1" t="s">
        <v>9</v>
      </c>
      <c r="D136" s="1" t="s">
        <v>10</v>
      </c>
      <c r="E136" s="1" t="s">
        <v>62</v>
      </c>
      <c r="F136" s="1">
        <v>0</v>
      </c>
      <c r="G136" s="3" t="s">
        <v>19</v>
      </c>
      <c r="H136" s="1">
        <v>0</v>
      </c>
      <c r="I136" s="6">
        <f t="shared" ref="I136" si="198">H137-H136</f>
        <v>0</v>
      </c>
      <c r="J136" s="9">
        <f t="shared" ref="J136" si="199">F137-F136</f>
        <v>0</v>
      </c>
      <c r="K136" s="13" t="b">
        <f t="shared" ref="K136" si="200">IF(ISNUMBER(ROUND(G137-G136,2)), ROUND(G137-G136,2)=0,G137=G136)</f>
        <v>1</v>
      </c>
    </row>
    <row r="137" spans="1:11" x14ac:dyDescent="0.2">
      <c r="A137" s="1" t="s">
        <v>61</v>
      </c>
      <c r="B137" s="1" t="s">
        <v>8</v>
      </c>
      <c r="C137" s="1" t="s">
        <v>12</v>
      </c>
      <c r="D137" s="1" t="s">
        <v>10</v>
      </c>
      <c r="E137" s="1" t="s">
        <v>62</v>
      </c>
      <c r="F137" s="1">
        <v>0</v>
      </c>
      <c r="G137" s="3" t="s">
        <v>19</v>
      </c>
      <c r="H137" s="1">
        <v>0</v>
      </c>
      <c r="I137" s="6"/>
      <c r="J137" s="9"/>
      <c r="K137" s="13"/>
    </row>
    <row r="138" spans="1:11" x14ac:dyDescent="0.2">
      <c r="A138" s="1" t="s">
        <v>63</v>
      </c>
      <c r="B138" s="1" t="s">
        <v>8</v>
      </c>
      <c r="C138" s="1" t="s">
        <v>9</v>
      </c>
      <c r="D138" s="1" t="s">
        <v>10</v>
      </c>
      <c r="E138" s="1" t="s">
        <v>11</v>
      </c>
      <c r="F138" s="1">
        <v>69.11</v>
      </c>
      <c r="G138" s="3">
        <v>25.767904229999999</v>
      </c>
      <c r="H138" s="1">
        <v>13248</v>
      </c>
      <c r="I138" s="6">
        <f t="shared" ref="I138" si="201">H139-H138</f>
        <v>-2894</v>
      </c>
      <c r="J138" s="9">
        <f t="shared" ref="J138" si="202">F139-F138</f>
        <v>49.34</v>
      </c>
      <c r="K138" s="13" t="b">
        <f t="shared" ref="K138" si="203">IF(ISNUMBER(ROUND(G139-G138,2)), ROUND(G139-G138,2)=0,G139=G138)</f>
        <v>1</v>
      </c>
    </row>
    <row r="139" spans="1:11" x14ac:dyDescent="0.2">
      <c r="A139" s="1" t="s">
        <v>63</v>
      </c>
      <c r="B139" s="1" t="s">
        <v>8</v>
      </c>
      <c r="C139" s="1" t="s">
        <v>12</v>
      </c>
      <c r="D139" s="1" t="s">
        <v>10</v>
      </c>
      <c r="E139" s="1" t="s">
        <v>11</v>
      </c>
      <c r="F139" s="1">
        <v>118.45</v>
      </c>
      <c r="G139" s="3">
        <v>25.767902329999998</v>
      </c>
      <c r="H139" s="1">
        <v>10354</v>
      </c>
      <c r="I139" s="6"/>
      <c r="J139" s="9"/>
      <c r="K139" s="13"/>
    </row>
    <row r="140" spans="1:11" x14ac:dyDescent="0.2">
      <c r="A140" s="1" t="s">
        <v>136</v>
      </c>
      <c r="B140" s="1" t="s">
        <v>109</v>
      </c>
      <c r="C140" s="1" t="s">
        <v>9</v>
      </c>
      <c r="D140" s="1" t="s">
        <v>107</v>
      </c>
      <c r="E140" s="1" t="s">
        <v>51</v>
      </c>
      <c r="F140" s="1">
        <v>0</v>
      </c>
      <c r="G140" s="3">
        <v>230</v>
      </c>
      <c r="H140" s="1">
        <v>0</v>
      </c>
      <c r="I140" s="6">
        <f t="shared" ref="I140" si="204">H141-H140</f>
        <v>0</v>
      </c>
      <c r="J140" s="9">
        <f t="shared" ref="J140" si="205">F141-F140</f>
        <v>8.5400000000000005E-4</v>
      </c>
      <c r="K140" s="13" t="b">
        <f t="shared" ref="K140" si="206">IF(ISNUMBER(ROUND(G141-G140,2)), ROUND(G141-G140,2)=0,G141=G140)</f>
        <v>1</v>
      </c>
    </row>
    <row r="141" spans="1:11" x14ac:dyDescent="0.2">
      <c r="A141" s="1" t="s">
        <v>136</v>
      </c>
      <c r="B141" s="1" t="s">
        <v>109</v>
      </c>
      <c r="C141" s="1" t="s">
        <v>12</v>
      </c>
      <c r="D141" s="1" t="s">
        <v>107</v>
      </c>
      <c r="E141" s="1" t="s">
        <v>11</v>
      </c>
      <c r="F141" s="1">
        <v>8.5400000000000005E-4</v>
      </c>
      <c r="G141" s="3">
        <v>230</v>
      </c>
      <c r="H141" s="1">
        <v>0</v>
      </c>
      <c r="I141" s="6"/>
      <c r="J141" s="9"/>
      <c r="K141" s="13"/>
    </row>
    <row r="142" spans="1:11" x14ac:dyDescent="0.2">
      <c r="A142" s="1" t="s">
        <v>137</v>
      </c>
      <c r="B142" s="1" t="s">
        <v>106</v>
      </c>
      <c r="C142" s="1" t="s">
        <v>9</v>
      </c>
      <c r="D142" s="1" t="s">
        <v>107</v>
      </c>
      <c r="E142" s="1" t="s">
        <v>11</v>
      </c>
      <c r="F142" s="1">
        <v>1.9659999999999999E-3</v>
      </c>
      <c r="G142" s="3">
        <v>0</v>
      </c>
      <c r="H142" s="1">
        <v>22</v>
      </c>
      <c r="I142" s="6">
        <f t="shared" ref="I142" si="207">H143-H142</f>
        <v>0</v>
      </c>
      <c r="J142" s="9">
        <f t="shared" ref="J142" si="208">F143-F142</f>
        <v>-7.0299999999999985E-4</v>
      </c>
      <c r="K142" s="13" t="b">
        <f t="shared" ref="K142" si="209">IF(ISNUMBER(ROUND(G143-G142,2)), ROUND(G143-G142,2)=0,G143=G142)</f>
        <v>1</v>
      </c>
    </row>
    <row r="143" spans="1:11" x14ac:dyDescent="0.2">
      <c r="A143" s="1" t="s">
        <v>137</v>
      </c>
      <c r="B143" s="1" t="s">
        <v>106</v>
      </c>
      <c r="C143" s="1" t="s">
        <v>12</v>
      </c>
      <c r="D143" s="1" t="s">
        <v>107</v>
      </c>
      <c r="E143" s="1" t="s">
        <v>11</v>
      </c>
      <c r="F143" s="1">
        <v>1.263E-3</v>
      </c>
      <c r="G143" s="3">
        <v>0</v>
      </c>
      <c r="H143" s="1">
        <v>22</v>
      </c>
      <c r="I143" s="6"/>
      <c r="J143" s="9"/>
      <c r="K143" s="13"/>
    </row>
    <row r="144" spans="1:11" x14ac:dyDescent="0.2">
      <c r="A144" s="1" t="s">
        <v>138</v>
      </c>
      <c r="B144" s="1" t="s">
        <v>106</v>
      </c>
      <c r="C144" s="1" t="s">
        <v>9</v>
      </c>
      <c r="D144" s="1" t="s">
        <v>107</v>
      </c>
      <c r="E144" s="1" t="s">
        <v>11</v>
      </c>
      <c r="F144" s="1">
        <v>1.245E-3</v>
      </c>
      <c r="G144" s="3">
        <v>2401.5772539999998</v>
      </c>
      <c r="H144" s="1">
        <v>36</v>
      </c>
      <c r="I144" s="6">
        <f t="shared" ref="I144" si="210">H145-H144</f>
        <v>0</v>
      </c>
      <c r="J144" s="9">
        <f t="shared" ref="J144" si="211">F145-F144</f>
        <v>1.5400000000000006E-4</v>
      </c>
      <c r="K144" s="13" t="b">
        <f t="shared" ref="K144" si="212">IF(ISNUMBER(ROUND(G145-G144,2)), ROUND(G145-G144,2)=0,G145=G144)</f>
        <v>1</v>
      </c>
    </row>
    <row r="145" spans="1:11" x14ac:dyDescent="0.2">
      <c r="A145" s="1" t="s">
        <v>138</v>
      </c>
      <c r="B145" s="1" t="s">
        <v>106</v>
      </c>
      <c r="C145" s="1" t="s">
        <v>12</v>
      </c>
      <c r="D145" s="1" t="s">
        <v>107</v>
      </c>
      <c r="E145" s="1" t="s">
        <v>11</v>
      </c>
      <c r="F145" s="1">
        <v>1.3990000000000001E-3</v>
      </c>
      <c r="G145" s="3">
        <v>2401.5772539999998</v>
      </c>
      <c r="H145" s="1">
        <v>36</v>
      </c>
      <c r="I145" s="6"/>
      <c r="J145" s="9"/>
      <c r="K145" s="13"/>
    </row>
    <row r="146" spans="1:11" x14ac:dyDescent="0.2">
      <c r="A146" s="1" t="s">
        <v>64</v>
      </c>
      <c r="B146" s="1" t="s">
        <v>65</v>
      </c>
      <c r="C146" s="1" t="s">
        <v>9</v>
      </c>
      <c r="D146" s="1" t="s">
        <v>10</v>
      </c>
      <c r="E146" s="1" t="s">
        <v>62</v>
      </c>
      <c r="F146" s="1">
        <v>0</v>
      </c>
      <c r="G146" s="3" t="s">
        <v>19</v>
      </c>
      <c r="H146" s="1">
        <v>0</v>
      </c>
      <c r="I146" s="6">
        <f t="shared" ref="I146" si="213">H147-H146</f>
        <v>0</v>
      </c>
      <c r="J146" s="9">
        <f t="shared" ref="J146" si="214">F147-F146</f>
        <v>0</v>
      </c>
      <c r="K146" s="13" t="b">
        <f t="shared" ref="K146" si="215">IF(ISNUMBER(ROUND(G147-G146,2)), ROUND(G147-G146,2)=0,G147=G146)</f>
        <v>1</v>
      </c>
    </row>
    <row r="147" spans="1:11" x14ac:dyDescent="0.2">
      <c r="A147" s="1" t="s">
        <v>64</v>
      </c>
      <c r="B147" s="1" t="s">
        <v>65</v>
      </c>
      <c r="C147" s="1" t="s">
        <v>12</v>
      </c>
      <c r="D147" s="1" t="s">
        <v>10</v>
      </c>
      <c r="E147" s="1" t="s">
        <v>62</v>
      </c>
      <c r="F147" s="1">
        <v>0</v>
      </c>
      <c r="G147" s="3" t="s">
        <v>19</v>
      </c>
      <c r="H147" s="1">
        <v>0</v>
      </c>
      <c r="I147" s="6"/>
      <c r="J147" s="9"/>
      <c r="K147" s="13"/>
    </row>
    <row r="148" spans="1:11" x14ac:dyDescent="0.2">
      <c r="A148" s="1" t="s">
        <v>66</v>
      </c>
      <c r="B148" s="1" t="s">
        <v>8</v>
      </c>
      <c r="C148" s="1" t="s">
        <v>9</v>
      </c>
      <c r="D148" s="1" t="s">
        <v>10</v>
      </c>
      <c r="E148" s="1" t="s">
        <v>29</v>
      </c>
      <c r="F148" s="1">
        <v>0.71</v>
      </c>
      <c r="G148" s="3" t="s">
        <v>19</v>
      </c>
      <c r="H148" s="1">
        <v>1</v>
      </c>
      <c r="I148" s="6">
        <f t="shared" ref="I148" si="216">H149-H148</f>
        <v>0</v>
      </c>
      <c r="J148" s="9">
        <f t="shared" ref="J148" si="217">F149-F148</f>
        <v>-0.28999999999999998</v>
      </c>
      <c r="K148" s="13" t="b">
        <f t="shared" ref="K148" si="218">IF(ISNUMBER(ROUND(G149-G148,2)), ROUND(G149-G148,2)=0,G149=G148)</f>
        <v>1</v>
      </c>
    </row>
    <row r="149" spans="1:11" x14ac:dyDescent="0.2">
      <c r="A149" s="1" t="s">
        <v>66</v>
      </c>
      <c r="B149" s="1" t="s">
        <v>8</v>
      </c>
      <c r="C149" s="1" t="s">
        <v>12</v>
      </c>
      <c r="D149" s="1" t="s">
        <v>10</v>
      </c>
      <c r="E149" s="1" t="s">
        <v>29</v>
      </c>
      <c r="F149" s="1">
        <v>0.42</v>
      </c>
      <c r="G149" s="3" t="s">
        <v>19</v>
      </c>
      <c r="H149" s="1">
        <v>1</v>
      </c>
      <c r="I149" s="6"/>
      <c r="J149" s="9"/>
      <c r="K149" s="13"/>
    </row>
    <row r="150" spans="1:11" x14ac:dyDescent="0.2">
      <c r="A150" s="1" t="s">
        <v>67</v>
      </c>
      <c r="B150" s="1" t="s">
        <v>14</v>
      </c>
      <c r="C150" s="1" t="s">
        <v>9</v>
      </c>
      <c r="D150" s="1" t="s">
        <v>10</v>
      </c>
      <c r="E150" s="1" t="s">
        <v>11</v>
      </c>
      <c r="F150" s="1">
        <v>0.45</v>
      </c>
      <c r="G150" s="3">
        <v>14.36923211</v>
      </c>
      <c r="H150" s="1">
        <v>51</v>
      </c>
      <c r="I150" s="6">
        <f t="shared" ref="I150" si="219">H151-H150</f>
        <v>224</v>
      </c>
      <c r="J150" s="9">
        <f t="shared" ref="J150" si="220">F151-F150</f>
        <v>0.36999999999999994</v>
      </c>
      <c r="K150" s="13" t="b">
        <f t="shared" ref="K150" si="221">IF(ISNUMBER(ROUND(G151-G150,2)), ROUND(G151-G150,2)=0,G151=G150)</f>
        <v>1</v>
      </c>
    </row>
    <row r="151" spans="1:11" x14ac:dyDescent="0.2">
      <c r="A151" s="1" t="s">
        <v>67</v>
      </c>
      <c r="B151" s="1" t="s">
        <v>14</v>
      </c>
      <c r="C151" s="1" t="s">
        <v>12</v>
      </c>
      <c r="D151" s="1" t="s">
        <v>10</v>
      </c>
      <c r="E151" s="1" t="s">
        <v>11</v>
      </c>
      <c r="F151" s="1">
        <v>0.82</v>
      </c>
      <c r="G151" s="3">
        <v>14.36923211</v>
      </c>
      <c r="H151" s="1">
        <v>275</v>
      </c>
      <c r="I151" s="6"/>
      <c r="J151" s="9"/>
      <c r="K151" s="13"/>
    </row>
    <row r="152" spans="1:11" x14ac:dyDescent="0.2">
      <c r="A152" s="1" t="s">
        <v>68</v>
      </c>
      <c r="B152" s="1" t="s">
        <v>8</v>
      </c>
      <c r="C152" s="1" t="s">
        <v>9</v>
      </c>
      <c r="D152" s="1" t="s">
        <v>10</v>
      </c>
      <c r="E152" s="1" t="s">
        <v>16</v>
      </c>
      <c r="F152" s="1">
        <v>500</v>
      </c>
      <c r="G152" s="3">
        <v>9.0222867589999992E-3</v>
      </c>
      <c r="H152" s="1">
        <v>195</v>
      </c>
      <c r="I152" s="6">
        <f t="shared" ref="I152" si="222">H153-H152</f>
        <v>41</v>
      </c>
      <c r="J152" s="9">
        <f t="shared" ref="J152" si="223">F153-F152</f>
        <v>7.9999999999984084E-2</v>
      </c>
      <c r="K152" s="13" t="b">
        <f t="shared" ref="K152" si="224">IF(ISNUMBER(ROUND(G153-G152,2)), ROUND(G153-G152,2)=0,G153=G152)</f>
        <v>1</v>
      </c>
    </row>
    <row r="153" spans="1:11" x14ac:dyDescent="0.2">
      <c r="A153" s="1" t="s">
        <v>68</v>
      </c>
      <c r="B153" s="1" t="s">
        <v>8</v>
      </c>
      <c r="C153" s="1" t="s">
        <v>12</v>
      </c>
      <c r="D153" s="1" t="s">
        <v>10</v>
      </c>
      <c r="E153" s="1" t="s">
        <v>16</v>
      </c>
      <c r="F153" s="1">
        <v>500.08</v>
      </c>
      <c r="G153" s="3">
        <v>9.0222868009999999E-3</v>
      </c>
      <c r="H153" s="1">
        <v>236</v>
      </c>
      <c r="I153" s="6"/>
      <c r="J153" s="9"/>
      <c r="K153" s="13"/>
    </row>
    <row r="154" spans="1:11" x14ac:dyDescent="0.2">
      <c r="A154" s="1" t="s">
        <v>139</v>
      </c>
      <c r="B154" s="1" t="s">
        <v>106</v>
      </c>
      <c r="C154" s="1" t="s">
        <v>9</v>
      </c>
      <c r="D154" s="1" t="s">
        <v>107</v>
      </c>
      <c r="E154" s="1" t="s">
        <v>11</v>
      </c>
      <c r="F154" s="1">
        <v>6.3090000000000004E-3</v>
      </c>
      <c r="G154" s="3">
        <v>27569.598900000001</v>
      </c>
      <c r="H154" s="1">
        <v>271</v>
      </c>
      <c r="I154" s="6">
        <f t="shared" ref="I154" si="225">H155-H154</f>
        <v>36</v>
      </c>
      <c r="J154" s="9">
        <f t="shared" ref="J154" si="226">F155-F154</f>
        <v>1.0009999999999993E-3</v>
      </c>
      <c r="K154" s="13" t="b">
        <f t="shared" ref="K154" si="227">IF(ISNUMBER(ROUND(G155-G154,2)), ROUND(G155-G154,2)=0,G155=G154)</f>
        <v>1</v>
      </c>
    </row>
    <row r="155" spans="1:11" x14ac:dyDescent="0.2">
      <c r="A155" s="1" t="s">
        <v>139</v>
      </c>
      <c r="B155" s="1" t="s">
        <v>106</v>
      </c>
      <c r="C155" s="1" t="s">
        <v>12</v>
      </c>
      <c r="D155" s="1" t="s">
        <v>107</v>
      </c>
      <c r="E155" s="1" t="s">
        <v>11</v>
      </c>
      <c r="F155" s="1">
        <v>7.3099999999999997E-3</v>
      </c>
      <c r="G155" s="3">
        <v>27569.598900000001</v>
      </c>
      <c r="H155" s="1">
        <v>307</v>
      </c>
      <c r="I155" s="6"/>
      <c r="J155" s="9"/>
      <c r="K155" s="13"/>
    </row>
    <row r="156" spans="1:11" x14ac:dyDescent="0.2">
      <c r="A156" s="1" t="s">
        <v>140</v>
      </c>
      <c r="B156" s="1" t="s">
        <v>109</v>
      </c>
      <c r="C156" s="1" t="s">
        <v>9</v>
      </c>
      <c r="D156" s="1" t="s">
        <v>107</v>
      </c>
      <c r="E156" s="1" t="s">
        <v>11</v>
      </c>
      <c r="F156" s="1">
        <v>0.165604</v>
      </c>
      <c r="G156" s="3">
        <v>12851.04852</v>
      </c>
      <c r="H156" s="1">
        <v>2817</v>
      </c>
      <c r="I156" s="6">
        <f t="shared" ref="I156" si="228">H157-H156</f>
        <v>244</v>
      </c>
      <c r="J156" s="9">
        <f t="shared" ref="J156" si="229">F157-F156</f>
        <v>-1.9780000000000075E-3</v>
      </c>
      <c r="K156" s="13" t="b">
        <f t="shared" ref="K156" si="230">IF(ISNUMBER(ROUND(G157-G156,2)), ROUND(G157-G156,2)=0,G157=G156)</f>
        <v>1</v>
      </c>
    </row>
    <row r="157" spans="1:11" x14ac:dyDescent="0.2">
      <c r="A157" s="1" t="s">
        <v>140</v>
      </c>
      <c r="B157" s="1" t="s">
        <v>109</v>
      </c>
      <c r="C157" s="1" t="s">
        <v>12</v>
      </c>
      <c r="D157" s="1" t="s">
        <v>107</v>
      </c>
      <c r="E157" s="1" t="s">
        <v>11</v>
      </c>
      <c r="F157" s="1">
        <v>0.16362599999999999</v>
      </c>
      <c r="G157" s="3">
        <v>12851.04852</v>
      </c>
      <c r="H157" s="1">
        <v>3061</v>
      </c>
      <c r="I157" s="6"/>
      <c r="J157" s="9"/>
      <c r="K157" s="13"/>
    </row>
    <row r="158" spans="1:11" x14ac:dyDescent="0.2">
      <c r="A158" s="1" t="s">
        <v>141</v>
      </c>
      <c r="B158" s="1" t="s">
        <v>106</v>
      </c>
      <c r="C158" s="1" t="s">
        <v>9</v>
      </c>
      <c r="D158" s="1" t="s">
        <v>107</v>
      </c>
      <c r="E158" s="1" t="s">
        <v>11</v>
      </c>
      <c r="F158" s="1">
        <v>9.5E-4</v>
      </c>
      <c r="G158" s="3">
        <v>538.81120399999998</v>
      </c>
      <c r="H158" s="1">
        <v>10</v>
      </c>
      <c r="I158" s="6">
        <f t="shared" ref="I158" si="231">H159-H158</f>
        <v>0</v>
      </c>
      <c r="J158" s="9">
        <f t="shared" ref="J158" si="232">F159-F158</f>
        <v>4.1199999999999993E-4</v>
      </c>
      <c r="K158" s="13" t="b">
        <f t="shared" ref="K158" si="233">IF(ISNUMBER(ROUND(G159-G158,2)), ROUND(G159-G158,2)=0,G159=G158)</f>
        <v>1</v>
      </c>
    </row>
    <row r="159" spans="1:11" x14ac:dyDescent="0.2">
      <c r="A159" s="1" t="s">
        <v>141</v>
      </c>
      <c r="B159" s="1" t="s">
        <v>106</v>
      </c>
      <c r="C159" s="1" t="s">
        <v>12</v>
      </c>
      <c r="D159" s="1" t="s">
        <v>107</v>
      </c>
      <c r="E159" s="1" t="s">
        <v>11</v>
      </c>
      <c r="F159" s="1">
        <v>1.3619999999999999E-3</v>
      </c>
      <c r="G159" s="3">
        <v>538.81120399999998</v>
      </c>
      <c r="H159" s="1">
        <v>10</v>
      </c>
      <c r="I159" s="6"/>
      <c r="J159" s="9"/>
      <c r="K159" s="13"/>
    </row>
    <row r="160" spans="1:11" x14ac:dyDescent="0.2">
      <c r="A160" s="1" t="s">
        <v>69</v>
      </c>
      <c r="B160" s="1" t="s">
        <v>8</v>
      </c>
      <c r="C160" s="1" t="s">
        <v>9</v>
      </c>
      <c r="D160" s="1" t="s">
        <v>10</v>
      </c>
      <c r="E160" s="1" t="s">
        <v>11</v>
      </c>
      <c r="F160" s="1">
        <v>0.06</v>
      </c>
      <c r="G160" s="3">
        <v>582.23614199999997</v>
      </c>
      <c r="H160" s="1">
        <v>1</v>
      </c>
      <c r="I160" s="6">
        <f t="shared" ref="I160" si="234">H161-H160</f>
        <v>198799</v>
      </c>
      <c r="J160" s="9">
        <f t="shared" ref="J160" si="235">F161-F160</f>
        <v>499.94</v>
      </c>
      <c r="K160" s="13" t="b">
        <f t="shared" ref="K160" si="236">IF(ISNUMBER(ROUND(G161-G160,2)), ROUND(G161-G160,2)=0,G161=G160)</f>
        <v>1</v>
      </c>
    </row>
    <row r="161" spans="1:11" x14ac:dyDescent="0.2">
      <c r="A161" s="1" t="s">
        <v>69</v>
      </c>
      <c r="B161" s="1" t="s">
        <v>8</v>
      </c>
      <c r="C161" s="1" t="s">
        <v>12</v>
      </c>
      <c r="D161" s="1" t="s">
        <v>10</v>
      </c>
      <c r="E161" s="1" t="s">
        <v>16</v>
      </c>
      <c r="F161" s="1">
        <v>500</v>
      </c>
      <c r="G161" s="3">
        <v>582.23614199999997</v>
      </c>
      <c r="H161" s="1">
        <v>198800</v>
      </c>
      <c r="I161" s="6"/>
      <c r="J161" s="9"/>
      <c r="K161" s="13"/>
    </row>
    <row r="162" spans="1:11" x14ac:dyDescent="0.2">
      <c r="A162" s="1" t="s">
        <v>70</v>
      </c>
      <c r="B162" s="1" t="s">
        <v>14</v>
      </c>
      <c r="C162" s="1" t="s">
        <v>9</v>
      </c>
      <c r="D162" s="1" t="s">
        <v>10</v>
      </c>
      <c r="E162" s="1" t="s">
        <v>16</v>
      </c>
      <c r="F162" s="1">
        <v>500</v>
      </c>
      <c r="G162" s="3">
        <v>317.2852828</v>
      </c>
      <c r="H162" s="1">
        <v>722574</v>
      </c>
      <c r="I162" s="6">
        <f t="shared" ref="I162" si="237">H163-H162</f>
        <v>-533818</v>
      </c>
      <c r="J162" s="9">
        <f t="shared" ref="J162" si="238">F163-F162</f>
        <v>0</v>
      </c>
      <c r="K162" s="13" t="b">
        <f t="shared" ref="K162" si="239">IF(ISNUMBER(ROUND(G163-G162,2)), ROUND(G163-G162,2)=0,G163=G162)</f>
        <v>0</v>
      </c>
    </row>
    <row r="163" spans="1:11" x14ac:dyDescent="0.2">
      <c r="A163" s="1" t="s">
        <v>70</v>
      </c>
      <c r="B163" s="1" t="s">
        <v>14</v>
      </c>
      <c r="C163" s="1" t="s">
        <v>12</v>
      </c>
      <c r="D163" s="1" t="s">
        <v>10</v>
      </c>
      <c r="E163" s="1" t="s">
        <v>16</v>
      </c>
      <c r="F163" s="1">
        <v>500</v>
      </c>
      <c r="G163" s="3">
        <v>816.30674550000003</v>
      </c>
      <c r="H163" s="1">
        <v>188756</v>
      </c>
      <c r="I163" s="6"/>
      <c r="J163" s="9"/>
      <c r="K163" s="13"/>
    </row>
    <row r="164" spans="1:11" x14ac:dyDescent="0.2">
      <c r="A164" s="1" t="s">
        <v>71</v>
      </c>
      <c r="B164" s="1" t="s">
        <v>8</v>
      </c>
      <c r="C164" s="1" t="s">
        <v>9</v>
      </c>
      <c r="D164" s="1" t="s">
        <v>10</v>
      </c>
      <c r="E164" s="1" t="s">
        <v>11</v>
      </c>
      <c r="F164" s="1">
        <v>0.94</v>
      </c>
      <c r="G164" s="3">
        <v>2.5194879810000002</v>
      </c>
      <c r="H164" s="1">
        <v>0</v>
      </c>
      <c r="I164" s="6">
        <f t="shared" ref="I164" si="240">H165-H164</f>
        <v>0</v>
      </c>
      <c r="J164" s="9">
        <f t="shared" ref="J164" si="241">F165-F164</f>
        <v>6.0000000000000053E-2</v>
      </c>
      <c r="K164" s="13" t="b">
        <f t="shared" ref="K164" si="242">IF(ISNUMBER(ROUND(G165-G164,2)), ROUND(G165-G164,2)=0,G165=G164)</f>
        <v>1</v>
      </c>
    </row>
    <row r="165" spans="1:11" x14ac:dyDescent="0.2">
      <c r="A165" s="1" t="s">
        <v>71</v>
      </c>
      <c r="B165" s="1" t="s">
        <v>8</v>
      </c>
      <c r="C165" s="1" t="s">
        <v>12</v>
      </c>
      <c r="D165" s="1" t="s">
        <v>10</v>
      </c>
      <c r="E165" s="1" t="s">
        <v>11</v>
      </c>
      <c r="F165" s="1">
        <v>1</v>
      </c>
      <c r="G165" s="3">
        <v>2.5194879810000002</v>
      </c>
      <c r="H165" s="1">
        <v>0</v>
      </c>
      <c r="I165" s="6"/>
      <c r="J165" s="9"/>
      <c r="K165" s="13"/>
    </row>
    <row r="166" spans="1:11" x14ac:dyDescent="0.2">
      <c r="A166" s="1" t="s">
        <v>72</v>
      </c>
      <c r="B166" s="1" t="s">
        <v>8</v>
      </c>
      <c r="C166" s="1" t="s">
        <v>9</v>
      </c>
      <c r="D166" s="1" t="s">
        <v>10</v>
      </c>
      <c r="E166" s="1" t="s">
        <v>16</v>
      </c>
      <c r="F166" s="1">
        <v>500</v>
      </c>
      <c r="G166" s="3">
        <v>25.981889339999999</v>
      </c>
      <c r="H166" s="1">
        <v>13269</v>
      </c>
      <c r="I166" s="6">
        <f t="shared" ref="I166" si="243">H167-H166</f>
        <v>-3733</v>
      </c>
      <c r="J166" s="9">
        <f t="shared" ref="J166" si="244">F167-F166</f>
        <v>0</v>
      </c>
      <c r="K166" s="13" t="b">
        <f t="shared" ref="K166" si="245">IF(ISNUMBER(ROUND(G167-G166,2)), ROUND(G167-G166,2)=0,G167=G166)</f>
        <v>1</v>
      </c>
    </row>
    <row r="167" spans="1:11" x14ac:dyDescent="0.2">
      <c r="A167" s="1" t="s">
        <v>72</v>
      </c>
      <c r="B167" s="1" t="s">
        <v>8</v>
      </c>
      <c r="C167" s="1" t="s">
        <v>12</v>
      </c>
      <c r="D167" s="1" t="s">
        <v>10</v>
      </c>
      <c r="E167" s="1" t="s">
        <v>16</v>
      </c>
      <c r="F167" s="1">
        <v>500</v>
      </c>
      <c r="G167" s="3">
        <v>25.981888609999999</v>
      </c>
      <c r="H167" s="1">
        <v>9536</v>
      </c>
      <c r="I167" s="6"/>
      <c r="J167" s="9"/>
      <c r="K167" s="13"/>
    </row>
    <row r="168" spans="1:11" x14ac:dyDescent="0.2">
      <c r="A168" s="1" t="s">
        <v>73</v>
      </c>
      <c r="B168" s="1" t="s">
        <v>21</v>
      </c>
      <c r="C168" s="1" t="s">
        <v>9</v>
      </c>
      <c r="D168" s="1" t="s">
        <v>10</v>
      </c>
      <c r="E168" s="1" t="s">
        <v>11</v>
      </c>
      <c r="F168" s="1">
        <v>7.0000000000000007E-2</v>
      </c>
      <c r="G168" s="3" t="s">
        <v>19</v>
      </c>
      <c r="H168" s="1">
        <v>0</v>
      </c>
      <c r="I168" s="6">
        <f t="shared" ref="I168" si="246">H169-H168</f>
        <v>0</v>
      </c>
      <c r="J168" s="9">
        <f t="shared" ref="J168" si="247">F169-F168</f>
        <v>9.999999999999995E-3</v>
      </c>
      <c r="K168" s="13" t="b">
        <f t="shared" ref="K168" si="248">IF(ISNUMBER(ROUND(G169-G168,2)), ROUND(G169-G168,2)=0,G169=G168)</f>
        <v>1</v>
      </c>
    </row>
    <row r="169" spans="1:11" x14ac:dyDescent="0.2">
      <c r="A169" s="1" t="s">
        <v>73</v>
      </c>
      <c r="B169" s="1" t="s">
        <v>21</v>
      </c>
      <c r="C169" s="1" t="s">
        <v>12</v>
      </c>
      <c r="D169" s="1" t="s">
        <v>10</v>
      </c>
      <c r="E169" s="1" t="s">
        <v>11</v>
      </c>
      <c r="F169" s="1">
        <v>0.08</v>
      </c>
      <c r="G169" s="3" t="s">
        <v>19</v>
      </c>
      <c r="H169" s="1">
        <v>0</v>
      </c>
      <c r="I169" s="6"/>
      <c r="J169" s="9"/>
      <c r="K169" s="13"/>
    </row>
    <row r="170" spans="1:11" x14ac:dyDescent="0.2">
      <c r="A170" s="1" t="s">
        <v>142</v>
      </c>
      <c r="B170" s="1" t="s">
        <v>109</v>
      </c>
      <c r="C170" s="1" t="s">
        <v>9</v>
      </c>
      <c r="D170" s="1" t="s">
        <v>107</v>
      </c>
      <c r="E170" s="1" t="s">
        <v>11</v>
      </c>
      <c r="F170" s="1">
        <v>2.6830000000000001E-3</v>
      </c>
      <c r="G170" s="3">
        <v>6800</v>
      </c>
      <c r="H170" s="1">
        <v>10</v>
      </c>
      <c r="I170" s="6">
        <f t="shared" ref="I170" si="249">H171-H170</f>
        <v>2</v>
      </c>
      <c r="J170" s="9">
        <f t="shared" ref="J170" si="250">F171-F170</f>
        <v>1.6479999999999997E-3</v>
      </c>
      <c r="K170" s="13" t="b">
        <f t="shared" ref="K170" si="251">IF(ISNUMBER(ROUND(G171-G170,2)), ROUND(G171-G170,2)=0,G171=G170)</f>
        <v>1</v>
      </c>
    </row>
    <row r="171" spans="1:11" x14ac:dyDescent="0.2">
      <c r="A171" s="1" t="s">
        <v>142</v>
      </c>
      <c r="B171" s="1" t="s">
        <v>109</v>
      </c>
      <c r="C171" s="1" t="s">
        <v>12</v>
      </c>
      <c r="D171" s="1" t="s">
        <v>107</v>
      </c>
      <c r="E171" s="1" t="s">
        <v>11</v>
      </c>
      <c r="F171" s="1">
        <v>4.3309999999999998E-3</v>
      </c>
      <c r="G171" s="3">
        <v>6800</v>
      </c>
      <c r="H171" s="1">
        <v>12</v>
      </c>
      <c r="I171" s="6"/>
      <c r="J171" s="9"/>
      <c r="K171" s="13"/>
    </row>
    <row r="172" spans="1:11" x14ac:dyDescent="0.2">
      <c r="A172" s="1" t="s">
        <v>143</v>
      </c>
      <c r="B172" s="1" t="s">
        <v>106</v>
      </c>
      <c r="C172" s="1" t="s">
        <v>9</v>
      </c>
      <c r="D172" s="1" t="s">
        <v>107</v>
      </c>
      <c r="E172" s="1" t="s">
        <v>11</v>
      </c>
      <c r="F172" s="1">
        <v>1.2290000000000001E-2</v>
      </c>
      <c r="G172" s="3">
        <v>3957.98</v>
      </c>
      <c r="H172" s="1">
        <v>1087</v>
      </c>
      <c r="I172" s="6">
        <f t="shared" ref="I172" si="252">H173-H172</f>
        <v>0</v>
      </c>
      <c r="J172" s="9">
        <f t="shared" ref="J172" si="253">F173-F172</f>
        <v>2.2669999999999999E-3</v>
      </c>
      <c r="K172" s="13" t="b">
        <f t="shared" ref="K172" si="254">IF(ISNUMBER(ROUND(G173-G172,2)), ROUND(G173-G172,2)=0,G173=G172)</f>
        <v>1</v>
      </c>
    </row>
    <row r="173" spans="1:11" x14ac:dyDescent="0.2">
      <c r="A173" s="1" t="s">
        <v>143</v>
      </c>
      <c r="B173" s="1" t="s">
        <v>106</v>
      </c>
      <c r="C173" s="1" t="s">
        <v>12</v>
      </c>
      <c r="D173" s="1" t="s">
        <v>107</v>
      </c>
      <c r="E173" s="1" t="s">
        <v>11</v>
      </c>
      <c r="F173" s="1">
        <v>1.4557E-2</v>
      </c>
      <c r="G173" s="3">
        <v>3957.98</v>
      </c>
      <c r="H173" s="1">
        <v>1087</v>
      </c>
      <c r="I173" s="6"/>
      <c r="J173" s="9"/>
      <c r="K173" s="13"/>
    </row>
    <row r="174" spans="1:11" x14ac:dyDescent="0.2">
      <c r="A174" s="1" t="s">
        <v>144</v>
      </c>
      <c r="B174" s="1" t="s">
        <v>109</v>
      </c>
      <c r="C174" s="1" t="s">
        <v>9</v>
      </c>
      <c r="D174" s="1" t="s">
        <v>107</v>
      </c>
      <c r="E174" s="1" t="s">
        <v>11</v>
      </c>
      <c r="F174" s="1">
        <v>2494.7600000000002</v>
      </c>
      <c r="G174" s="3">
        <v>765</v>
      </c>
      <c r="H174" s="1">
        <v>20646690</v>
      </c>
      <c r="I174" s="6">
        <f t="shared" ref="I174" si="255">H175-H174</f>
        <v>16454069</v>
      </c>
      <c r="J174" s="9">
        <f t="shared" ref="J174" si="256">F175-F174</f>
        <v>2404.4499999999998</v>
      </c>
      <c r="K174" s="13" t="b">
        <f t="shared" ref="K174" si="257">IF(ISNUMBER(ROUND(G175-G174,2)), ROUND(G175-G174,2)=0,G175=G174)</f>
        <v>1</v>
      </c>
    </row>
    <row r="175" spans="1:11" x14ac:dyDescent="0.2">
      <c r="A175" s="1" t="s">
        <v>144</v>
      </c>
      <c r="B175" s="1" t="s">
        <v>109</v>
      </c>
      <c r="C175" s="1" t="s">
        <v>12</v>
      </c>
      <c r="D175" s="1" t="s">
        <v>107</v>
      </c>
      <c r="E175" s="1" t="s">
        <v>11</v>
      </c>
      <c r="F175" s="1">
        <v>4899.21</v>
      </c>
      <c r="G175" s="3">
        <v>765</v>
      </c>
      <c r="H175" s="1">
        <v>37100759</v>
      </c>
      <c r="I175" s="6"/>
      <c r="J175" s="9"/>
      <c r="K175" s="13"/>
    </row>
    <row r="176" spans="1:11" x14ac:dyDescent="0.2">
      <c r="A176" s="1" t="s">
        <v>74</v>
      </c>
      <c r="B176" s="1" t="s">
        <v>75</v>
      </c>
      <c r="C176" s="1" t="s">
        <v>9</v>
      </c>
      <c r="D176" s="1" t="s">
        <v>10</v>
      </c>
      <c r="E176" s="1" t="s">
        <v>49</v>
      </c>
      <c r="F176" s="1">
        <v>0.82</v>
      </c>
      <c r="G176" s="3">
        <v>43.409346110000001</v>
      </c>
      <c r="H176" s="1">
        <v>337</v>
      </c>
      <c r="I176" s="6">
        <f t="shared" ref="I176" si="258">H177-H176</f>
        <v>0</v>
      </c>
      <c r="J176" s="9">
        <f t="shared" ref="J176" si="259">F177-F176</f>
        <v>-9.9999999999998979E-3</v>
      </c>
      <c r="K176" s="13" t="b">
        <f t="shared" ref="K176" si="260">IF(ISNUMBER(ROUND(G177-G176,2)), ROUND(G177-G176,2)=0,G177=G176)</f>
        <v>1</v>
      </c>
    </row>
    <row r="177" spans="1:11" x14ac:dyDescent="0.2">
      <c r="A177" s="1" t="s">
        <v>74</v>
      </c>
      <c r="B177" s="1" t="s">
        <v>75</v>
      </c>
      <c r="C177" s="1" t="s">
        <v>12</v>
      </c>
      <c r="D177" s="1" t="s">
        <v>10</v>
      </c>
      <c r="E177" s="1" t="s">
        <v>49</v>
      </c>
      <c r="F177" s="1">
        <v>0.81</v>
      </c>
      <c r="G177" s="3">
        <v>43.409346110000001</v>
      </c>
      <c r="H177" s="1">
        <v>337</v>
      </c>
      <c r="I177" s="6"/>
      <c r="J177" s="9"/>
      <c r="K177" s="13"/>
    </row>
    <row r="178" spans="1:11" x14ac:dyDescent="0.2">
      <c r="A178" s="1" t="s">
        <v>145</v>
      </c>
      <c r="B178" s="1" t="s">
        <v>106</v>
      </c>
      <c r="C178" s="1" t="s">
        <v>9</v>
      </c>
      <c r="D178" s="1" t="s">
        <v>107</v>
      </c>
      <c r="E178" s="1" t="s">
        <v>11</v>
      </c>
      <c r="F178" s="1">
        <v>2.7179999999999999E-3</v>
      </c>
      <c r="G178" s="3">
        <v>3385.4330329999998</v>
      </c>
      <c r="H178" s="1">
        <v>108</v>
      </c>
      <c r="I178" s="6">
        <f t="shared" ref="I178" si="261">H179-H178</f>
        <v>0</v>
      </c>
      <c r="J178" s="9">
        <f t="shared" ref="J178" si="262">F179-F178</f>
        <v>1.9119999999999996E-3</v>
      </c>
      <c r="K178" s="13" t="b">
        <f t="shared" ref="K178" si="263">IF(ISNUMBER(ROUND(G179-G178,2)), ROUND(G179-G178,2)=0,G179=G178)</f>
        <v>1</v>
      </c>
    </row>
    <row r="179" spans="1:11" x14ac:dyDescent="0.2">
      <c r="A179" s="1" t="s">
        <v>145</v>
      </c>
      <c r="B179" s="1" t="s">
        <v>106</v>
      </c>
      <c r="C179" s="1" t="s">
        <v>12</v>
      </c>
      <c r="D179" s="1" t="s">
        <v>107</v>
      </c>
      <c r="E179" s="1" t="s">
        <v>11</v>
      </c>
      <c r="F179" s="1">
        <v>4.6299999999999996E-3</v>
      </c>
      <c r="G179" s="3">
        <v>3385.4330329999998</v>
      </c>
      <c r="H179" s="1">
        <v>108</v>
      </c>
      <c r="I179" s="6"/>
      <c r="J179" s="9"/>
      <c r="K179" s="13"/>
    </row>
    <row r="180" spans="1:11" x14ac:dyDescent="0.2">
      <c r="A180" s="1" t="s">
        <v>146</v>
      </c>
      <c r="B180" s="1" t="s">
        <v>106</v>
      </c>
      <c r="C180" s="1" t="s">
        <v>9</v>
      </c>
      <c r="D180" s="1" t="s">
        <v>107</v>
      </c>
      <c r="E180" s="1" t="s">
        <v>11</v>
      </c>
      <c r="F180" s="1">
        <v>1.261E-3</v>
      </c>
      <c r="G180" s="3">
        <v>3622021.392</v>
      </c>
      <c r="H180" s="1">
        <v>19</v>
      </c>
      <c r="I180" s="6">
        <f t="shared" ref="I180" si="264">H181-H180</f>
        <v>0</v>
      </c>
      <c r="J180" s="9">
        <f t="shared" ref="J180" si="265">F181-F180</f>
        <v>-4.6000000000000034E-5</v>
      </c>
      <c r="K180" s="13" t="b">
        <f t="shared" ref="K180" si="266">IF(ISNUMBER(ROUND(G181-G180,2)), ROUND(G181-G180,2)=0,G181=G180)</f>
        <v>1</v>
      </c>
    </row>
    <row r="181" spans="1:11" x14ac:dyDescent="0.2">
      <c r="A181" s="1" t="s">
        <v>146</v>
      </c>
      <c r="B181" s="1" t="s">
        <v>106</v>
      </c>
      <c r="C181" s="1" t="s">
        <v>12</v>
      </c>
      <c r="D181" s="1" t="s">
        <v>107</v>
      </c>
      <c r="E181" s="1" t="s">
        <v>11</v>
      </c>
      <c r="F181" s="1">
        <v>1.2149999999999999E-3</v>
      </c>
      <c r="G181" s="3">
        <v>3622021.392</v>
      </c>
      <c r="H181" s="1">
        <v>19</v>
      </c>
      <c r="I181" s="6"/>
      <c r="J181" s="9"/>
      <c r="K181" s="13"/>
    </row>
    <row r="182" spans="1:11" x14ac:dyDescent="0.2">
      <c r="A182" s="1" t="s">
        <v>147</v>
      </c>
      <c r="B182" s="1" t="s">
        <v>109</v>
      </c>
      <c r="C182" s="1" t="s">
        <v>9</v>
      </c>
      <c r="D182" s="1" t="s">
        <v>107</v>
      </c>
      <c r="E182" s="1" t="s">
        <v>11</v>
      </c>
      <c r="F182" s="1">
        <v>7.1599999999999995E-4</v>
      </c>
      <c r="G182" s="3">
        <v>0.80872199990000004</v>
      </c>
      <c r="H182" s="1">
        <v>1</v>
      </c>
      <c r="I182" s="6">
        <f t="shared" ref="I182" si="267">H183-H182</f>
        <v>1</v>
      </c>
      <c r="J182" s="9">
        <f t="shared" ref="J182" si="268">F183-F182</f>
        <v>1.2539999999999999E-3</v>
      </c>
      <c r="K182" s="13" t="b">
        <f t="shared" ref="K182" si="269">IF(ISNUMBER(ROUND(G183-G182,2)), ROUND(G183-G182,2)=0,G183=G182)</f>
        <v>1</v>
      </c>
    </row>
    <row r="183" spans="1:11" x14ac:dyDescent="0.2">
      <c r="A183" s="1" t="s">
        <v>147</v>
      </c>
      <c r="B183" s="1" t="s">
        <v>109</v>
      </c>
      <c r="C183" s="1" t="s">
        <v>12</v>
      </c>
      <c r="D183" s="1" t="s">
        <v>107</v>
      </c>
      <c r="E183" s="1" t="s">
        <v>11</v>
      </c>
      <c r="F183" s="1">
        <v>1.97E-3</v>
      </c>
      <c r="G183" s="3">
        <v>0.80872199990000004</v>
      </c>
      <c r="H183" s="1">
        <v>2</v>
      </c>
      <c r="I183" s="6"/>
      <c r="J183" s="9"/>
      <c r="K183" s="13"/>
    </row>
    <row r="184" spans="1:11" x14ac:dyDescent="0.2">
      <c r="A184" s="1" t="s">
        <v>76</v>
      </c>
      <c r="B184" s="1" t="s">
        <v>14</v>
      </c>
      <c r="C184" s="1" t="s">
        <v>9</v>
      </c>
      <c r="D184" s="1" t="s">
        <v>10</v>
      </c>
      <c r="E184" s="1" t="s">
        <v>11</v>
      </c>
      <c r="F184" s="1">
        <v>0.15</v>
      </c>
      <c r="G184" s="3">
        <v>0.62596741180000004</v>
      </c>
      <c r="H184" s="1">
        <v>7</v>
      </c>
      <c r="I184" s="6">
        <f t="shared" ref="I184" si="270">H185-H184</f>
        <v>-2</v>
      </c>
      <c r="J184" s="9">
        <f t="shared" ref="J184" si="271">F185-F184</f>
        <v>0</v>
      </c>
      <c r="K184" s="13" t="b">
        <f t="shared" ref="K184" si="272">IF(ISNUMBER(ROUND(G185-G184,2)), ROUND(G185-G184,2)=0,G185=G184)</f>
        <v>1</v>
      </c>
    </row>
    <row r="185" spans="1:11" x14ac:dyDescent="0.2">
      <c r="A185" s="1" t="s">
        <v>76</v>
      </c>
      <c r="B185" s="1" t="s">
        <v>14</v>
      </c>
      <c r="C185" s="1" t="s">
        <v>12</v>
      </c>
      <c r="D185" s="1" t="s">
        <v>10</v>
      </c>
      <c r="E185" s="1" t="s">
        <v>11</v>
      </c>
      <c r="F185" s="1">
        <v>0.15</v>
      </c>
      <c r="G185" s="3">
        <v>0.62596741180000004</v>
      </c>
      <c r="H185" s="1">
        <v>5</v>
      </c>
      <c r="I185" s="6"/>
      <c r="J185" s="9"/>
      <c r="K185" s="13"/>
    </row>
    <row r="186" spans="1:11" x14ac:dyDescent="0.2">
      <c r="A186" s="1" t="s">
        <v>77</v>
      </c>
      <c r="B186" s="1" t="s">
        <v>21</v>
      </c>
      <c r="C186" s="1" t="s">
        <v>9</v>
      </c>
      <c r="D186" s="1" t="s">
        <v>10</v>
      </c>
      <c r="E186" s="1" t="s">
        <v>11</v>
      </c>
      <c r="F186" s="1">
        <v>0.01</v>
      </c>
      <c r="G186" s="3" t="s">
        <v>19</v>
      </c>
      <c r="H186" s="1">
        <v>0</v>
      </c>
      <c r="I186" s="6">
        <f t="shared" ref="I186" si="273">H187-H186</f>
        <v>0</v>
      </c>
      <c r="J186" s="9">
        <f t="shared" ref="J186" si="274">F187-F186</f>
        <v>0</v>
      </c>
      <c r="K186" s="13" t="b">
        <f t="shared" ref="K186" si="275">IF(ISNUMBER(ROUND(G187-G186,2)), ROUND(G187-G186,2)=0,G187=G186)</f>
        <v>1</v>
      </c>
    </row>
    <row r="187" spans="1:11" x14ac:dyDescent="0.2">
      <c r="A187" s="1" t="s">
        <v>77</v>
      </c>
      <c r="B187" s="1" t="s">
        <v>21</v>
      </c>
      <c r="C187" s="1" t="s">
        <v>12</v>
      </c>
      <c r="D187" s="1" t="s">
        <v>10</v>
      </c>
      <c r="E187" s="1" t="s">
        <v>11</v>
      </c>
      <c r="F187" s="1">
        <v>0.01</v>
      </c>
      <c r="G187" s="3" t="s">
        <v>19</v>
      </c>
      <c r="H187" s="1">
        <v>0</v>
      </c>
      <c r="I187" s="6"/>
      <c r="J187" s="9"/>
      <c r="K187" s="13"/>
    </row>
    <row r="188" spans="1:11" x14ac:dyDescent="0.2">
      <c r="A188" s="1" t="s">
        <v>148</v>
      </c>
      <c r="B188" s="1" t="s">
        <v>109</v>
      </c>
      <c r="C188" s="1" t="s">
        <v>9</v>
      </c>
      <c r="D188" s="1" t="s">
        <v>107</v>
      </c>
      <c r="E188" s="1" t="s">
        <v>11</v>
      </c>
      <c r="F188" s="1">
        <v>6.1560100000000002</v>
      </c>
      <c r="G188" s="3">
        <v>52.763993730000003</v>
      </c>
      <c r="H188" s="1">
        <v>21842</v>
      </c>
      <c r="I188" s="6">
        <f t="shared" ref="I188" si="276">H189-H188</f>
        <v>-4038</v>
      </c>
      <c r="J188" s="9">
        <f t="shared" ref="J188" si="277">F189-F188</f>
        <v>-1.5840899999999998</v>
      </c>
      <c r="K188" s="13" t="b">
        <f t="shared" ref="K188" si="278">IF(ISNUMBER(ROUND(G189-G188,2)), ROUND(G189-G188,2)=0,G189=G188)</f>
        <v>1</v>
      </c>
    </row>
    <row r="189" spans="1:11" x14ac:dyDescent="0.2">
      <c r="A189" s="1" t="s">
        <v>148</v>
      </c>
      <c r="B189" s="1" t="s">
        <v>109</v>
      </c>
      <c r="C189" s="1" t="s">
        <v>12</v>
      </c>
      <c r="D189" s="1" t="s">
        <v>107</v>
      </c>
      <c r="E189" s="1" t="s">
        <v>11</v>
      </c>
      <c r="F189" s="1">
        <v>4.5719200000000004</v>
      </c>
      <c r="G189" s="3">
        <v>52.763993749999997</v>
      </c>
      <c r="H189" s="1">
        <v>17804</v>
      </c>
      <c r="I189" s="6"/>
      <c r="J189" s="9"/>
      <c r="K189" s="13"/>
    </row>
    <row r="190" spans="1:11" x14ac:dyDescent="0.2">
      <c r="A190" s="1" t="s">
        <v>149</v>
      </c>
      <c r="B190" s="1" t="s">
        <v>106</v>
      </c>
      <c r="C190" s="1" t="s">
        <v>9</v>
      </c>
      <c r="D190" s="1" t="s">
        <v>107</v>
      </c>
      <c r="E190" s="1" t="s">
        <v>11</v>
      </c>
      <c r="F190" s="1">
        <v>1.2390000000000001E-3</v>
      </c>
      <c r="G190" s="3">
        <v>-1.6032072079999999</v>
      </c>
      <c r="H190" s="1">
        <v>0</v>
      </c>
      <c r="I190" s="6">
        <f t="shared" ref="I190" si="279">H191-H190</f>
        <v>0</v>
      </c>
      <c r="J190" s="9">
        <f t="shared" ref="J190" si="280">F191-F190</f>
        <v>-3.0400000000000013E-4</v>
      </c>
      <c r="K190" s="13" t="b">
        <f t="shared" ref="K190" si="281">IF(ISNUMBER(ROUND(G191-G190,2)), ROUND(G191-G190,2)=0,G191=G190)</f>
        <v>1</v>
      </c>
    </row>
    <row r="191" spans="1:11" x14ac:dyDescent="0.2">
      <c r="A191" s="1" t="s">
        <v>149</v>
      </c>
      <c r="B191" s="1" t="s">
        <v>106</v>
      </c>
      <c r="C191" s="1" t="s">
        <v>12</v>
      </c>
      <c r="D191" s="1" t="s">
        <v>107</v>
      </c>
      <c r="E191" s="1" t="s">
        <v>11</v>
      </c>
      <c r="F191" s="1">
        <v>9.3499999999999996E-4</v>
      </c>
      <c r="G191" s="3">
        <v>-1.6032072079999999</v>
      </c>
      <c r="H191" s="1">
        <v>0</v>
      </c>
      <c r="I191" s="6"/>
      <c r="J191" s="9"/>
      <c r="K191" s="13"/>
    </row>
    <row r="192" spans="1:11" x14ac:dyDescent="0.2">
      <c r="A192" s="1" t="s">
        <v>78</v>
      </c>
      <c r="B192" s="1" t="s">
        <v>8</v>
      </c>
      <c r="C192" s="1" t="s">
        <v>9</v>
      </c>
      <c r="D192" s="1" t="s">
        <v>10</v>
      </c>
      <c r="E192" s="1" t="s">
        <v>16</v>
      </c>
      <c r="F192" s="1">
        <v>500</v>
      </c>
      <c r="G192" s="3">
        <v>4217.7978419999999</v>
      </c>
      <c r="H192" s="1">
        <v>10010</v>
      </c>
      <c r="I192" s="6">
        <f t="shared" ref="I192" si="282">H193-H192</f>
        <v>-4854</v>
      </c>
      <c r="J192" s="9">
        <f t="shared" ref="J192" si="283">F193-F192</f>
        <v>9.9999999999909051E-3</v>
      </c>
      <c r="K192" s="13" t="b">
        <f t="shared" ref="K192" si="284">IF(ISNUMBER(ROUND(G193-G192,2)), ROUND(G193-G192,2)=0,G193=G192)</f>
        <v>1</v>
      </c>
    </row>
    <row r="193" spans="1:11" x14ac:dyDescent="0.2">
      <c r="A193" s="1" t="s">
        <v>78</v>
      </c>
      <c r="B193" s="1" t="s">
        <v>8</v>
      </c>
      <c r="C193" s="1" t="s">
        <v>12</v>
      </c>
      <c r="D193" s="1" t="s">
        <v>10</v>
      </c>
      <c r="E193" s="1" t="s">
        <v>16</v>
      </c>
      <c r="F193" s="1">
        <v>500.01</v>
      </c>
      <c r="G193" s="3">
        <v>4217.7978389999998</v>
      </c>
      <c r="H193" s="1">
        <v>5156</v>
      </c>
      <c r="I193" s="6"/>
      <c r="J193" s="9"/>
      <c r="K193" s="13"/>
    </row>
    <row r="194" spans="1:11" x14ac:dyDescent="0.2">
      <c r="A194" s="1" t="s">
        <v>150</v>
      </c>
      <c r="B194" s="1" t="s">
        <v>106</v>
      </c>
      <c r="C194" s="1" t="s">
        <v>9</v>
      </c>
      <c r="D194" s="1" t="s">
        <v>107</v>
      </c>
      <c r="E194" s="1" t="s">
        <v>11</v>
      </c>
      <c r="F194" s="1">
        <v>3.6770000000000001E-3</v>
      </c>
      <c r="G194" s="3">
        <v>1075.547139</v>
      </c>
      <c r="H194" s="1">
        <v>156</v>
      </c>
      <c r="I194" s="6">
        <f t="shared" ref="I194" si="285">H195-H194</f>
        <v>0</v>
      </c>
      <c r="J194" s="9">
        <f t="shared" ref="J194" si="286">F195-F194</f>
        <v>1.1359999999999994E-3</v>
      </c>
      <c r="K194" s="13" t="b">
        <f t="shared" ref="K194" si="287">IF(ISNUMBER(ROUND(G195-G194,2)), ROUND(G195-G194,2)=0,G195=G194)</f>
        <v>1</v>
      </c>
    </row>
    <row r="195" spans="1:11" x14ac:dyDescent="0.2">
      <c r="A195" s="1" t="s">
        <v>150</v>
      </c>
      <c r="B195" s="1" t="s">
        <v>106</v>
      </c>
      <c r="C195" s="1" t="s">
        <v>12</v>
      </c>
      <c r="D195" s="1" t="s">
        <v>107</v>
      </c>
      <c r="E195" s="1" t="s">
        <v>11</v>
      </c>
      <c r="F195" s="1">
        <v>4.8129999999999996E-3</v>
      </c>
      <c r="G195" s="3">
        <v>1075.547139</v>
      </c>
      <c r="H195" s="1">
        <v>156</v>
      </c>
      <c r="I195" s="6"/>
      <c r="J195" s="9"/>
      <c r="K195" s="13"/>
    </row>
    <row r="196" spans="1:11" x14ac:dyDescent="0.2">
      <c r="A196" s="1" t="s">
        <v>151</v>
      </c>
      <c r="B196" s="1" t="s">
        <v>106</v>
      </c>
      <c r="C196" s="1" t="s">
        <v>9</v>
      </c>
      <c r="D196" s="1" t="s">
        <v>107</v>
      </c>
      <c r="E196" s="1" t="s">
        <v>11</v>
      </c>
      <c r="F196" s="1">
        <v>1.441E-3</v>
      </c>
      <c r="G196" s="3">
        <v>294070</v>
      </c>
      <c r="H196" s="1">
        <v>73</v>
      </c>
      <c r="I196" s="6">
        <f t="shared" ref="I196" si="288">H197-H196</f>
        <v>0</v>
      </c>
      <c r="J196" s="9">
        <f t="shared" ref="J196" si="289">F197-F196</f>
        <v>1.5560000000000001E-3</v>
      </c>
      <c r="K196" s="13" t="b">
        <f t="shared" ref="K196" si="290">IF(ISNUMBER(ROUND(G197-G196,2)), ROUND(G197-G196,2)=0,G197=G196)</f>
        <v>1</v>
      </c>
    </row>
    <row r="197" spans="1:11" x14ac:dyDescent="0.2">
      <c r="A197" s="1" t="s">
        <v>151</v>
      </c>
      <c r="B197" s="1" t="s">
        <v>106</v>
      </c>
      <c r="C197" s="1" t="s">
        <v>12</v>
      </c>
      <c r="D197" s="1" t="s">
        <v>107</v>
      </c>
      <c r="E197" s="1" t="s">
        <v>11</v>
      </c>
      <c r="F197" s="1">
        <v>2.9970000000000001E-3</v>
      </c>
      <c r="G197" s="3">
        <v>294070</v>
      </c>
      <c r="H197" s="1">
        <v>73</v>
      </c>
      <c r="I197" s="6"/>
      <c r="J197" s="9"/>
      <c r="K197" s="13"/>
    </row>
    <row r="198" spans="1:11" x14ac:dyDescent="0.2">
      <c r="A198" s="1" t="s">
        <v>79</v>
      </c>
      <c r="B198" s="1" t="s">
        <v>8</v>
      </c>
      <c r="C198" s="1" t="s">
        <v>9</v>
      </c>
      <c r="D198" s="1" t="s">
        <v>10</v>
      </c>
      <c r="E198" s="1" t="s">
        <v>16</v>
      </c>
      <c r="F198" s="1">
        <v>500</v>
      </c>
      <c r="G198" s="3">
        <v>1170.4862860000001</v>
      </c>
      <c r="H198" s="1">
        <v>54120</v>
      </c>
      <c r="I198" s="6">
        <f t="shared" ref="I198" si="291">H199-H198</f>
        <v>1082</v>
      </c>
      <c r="J198" s="9">
        <f t="shared" ref="J198" si="292">F199-F198</f>
        <v>0</v>
      </c>
      <c r="K198" s="13" t="b">
        <f t="shared" ref="K198" si="293">IF(ISNUMBER(ROUND(G199-G198,2)), ROUND(G199-G198,2)=0,G199=G198)</f>
        <v>1</v>
      </c>
    </row>
    <row r="199" spans="1:11" x14ac:dyDescent="0.2">
      <c r="A199" s="1" t="s">
        <v>79</v>
      </c>
      <c r="B199" s="1" t="s">
        <v>8</v>
      </c>
      <c r="C199" s="1" t="s">
        <v>12</v>
      </c>
      <c r="D199" s="1" t="s">
        <v>10</v>
      </c>
      <c r="E199" s="1" t="s">
        <v>16</v>
      </c>
      <c r="F199" s="1">
        <v>500</v>
      </c>
      <c r="G199" s="3">
        <v>1170.4862860000001</v>
      </c>
      <c r="H199" s="1">
        <v>55202</v>
      </c>
      <c r="I199" s="6"/>
      <c r="J199" s="9"/>
      <c r="K199" s="13"/>
    </row>
    <row r="200" spans="1:11" x14ac:dyDescent="0.2">
      <c r="A200" s="1" t="s">
        <v>80</v>
      </c>
      <c r="B200" s="1" t="s">
        <v>8</v>
      </c>
      <c r="C200" s="1" t="s">
        <v>9</v>
      </c>
      <c r="D200" s="1" t="s">
        <v>10</v>
      </c>
      <c r="E200" s="1" t="s">
        <v>16</v>
      </c>
      <c r="F200" s="1">
        <v>500.23</v>
      </c>
      <c r="G200" s="3">
        <v>19.872165379999998</v>
      </c>
      <c r="H200" s="1">
        <v>1</v>
      </c>
      <c r="I200" s="6">
        <f t="shared" ref="I200" si="294">H201-H200</f>
        <v>0</v>
      </c>
      <c r="J200" s="9">
        <f t="shared" ref="J200" si="295">F201-F200</f>
        <v>-0.12000000000000455</v>
      </c>
      <c r="K200" s="13" t="b">
        <f t="shared" ref="K200" si="296">IF(ISNUMBER(ROUND(G201-G200,2)), ROUND(G201-G200,2)=0,G201=G200)</f>
        <v>1</v>
      </c>
    </row>
    <row r="201" spans="1:11" x14ac:dyDescent="0.2">
      <c r="A201" s="1" t="s">
        <v>80</v>
      </c>
      <c r="B201" s="1" t="s">
        <v>8</v>
      </c>
      <c r="C201" s="1" t="s">
        <v>12</v>
      </c>
      <c r="D201" s="1" t="s">
        <v>10</v>
      </c>
      <c r="E201" s="1" t="s">
        <v>16</v>
      </c>
      <c r="F201" s="1">
        <v>500.11</v>
      </c>
      <c r="G201" s="3">
        <v>19.872165519999999</v>
      </c>
      <c r="H201" s="1">
        <v>1</v>
      </c>
      <c r="I201" s="6"/>
      <c r="J201" s="9"/>
      <c r="K201" s="13"/>
    </row>
    <row r="202" spans="1:11" x14ac:dyDescent="0.2">
      <c r="A202" s="1" t="s">
        <v>152</v>
      </c>
      <c r="B202" s="1" t="s">
        <v>153</v>
      </c>
      <c r="C202" s="1" t="s">
        <v>9</v>
      </c>
      <c r="D202" s="1" t="s">
        <v>107</v>
      </c>
      <c r="E202" s="1" t="s">
        <v>11</v>
      </c>
      <c r="F202" s="1">
        <v>6.5565999999999999E-2</v>
      </c>
      <c r="G202" s="3">
        <v>108.6406594</v>
      </c>
      <c r="H202" s="1">
        <v>216</v>
      </c>
      <c r="I202" s="6">
        <f t="shared" ref="I202" si="297">H203-H202</f>
        <v>-56</v>
      </c>
      <c r="J202" s="9">
        <f t="shared" ref="J202" si="298">F203-F202</f>
        <v>4.0801000000000004E-2</v>
      </c>
      <c r="K202" s="13" t="b">
        <f t="shared" ref="K202" si="299">IF(ISNUMBER(ROUND(G203-G202,2)), ROUND(G203-G202,2)=0,G203=G202)</f>
        <v>1</v>
      </c>
    </row>
    <row r="203" spans="1:11" x14ac:dyDescent="0.2">
      <c r="A203" s="1" t="s">
        <v>152</v>
      </c>
      <c r="B203" s="1" t="s">
        <v>153</v>
      </c>
      <c r="C203" s="1" t="s">
        <v>12</v>
      </c>
      <c r="D203" s="1" t="s">
        <v>107</v>
      </c>
      <c r="E203" s="1" t="s">
        <v>11</v>
      </c>
      <c r="F203" s="1">
        <v>0.106367</v>
      </c>
      <c r="G203" s="3">
        <v>108.6422164</v>
      </c>
      <c r="H203" s="1">
        <v>160</v>
      </c>
      <c r="I203" s="6"/>
      <c r="J203" s="9"/>
      <c r="K203" s="13"/>
    </row>
    <row r="204" spans="1:11" x14ac:dyDescent="0.2">
      <c r="A204" s="1" t="s">
        <v>81</v>
      </c>
      <c r="B204" s="1" t="s">
        <v>8</v>
      </c>
      <c r="C204" s="1" t="s">
        <v>9</v>
      </c>
      <c r="D204" s="1" t="s">
        <v>10</v>
      </c>
      <c r="E204" s="1" t="s">
        <v>62</v>
      </c>
      <c r="F204" s="1">
        <v>0</v>
      </c>
      <c r="G204" s="3" t="s">
        <v>19</v>
      </c>
      <c r="H204" s="1">
        <v>0</v>
      </c>
      <c r="I204" s="6">
        <f t="shared" ref="I204" si="300">H205-H204</f>
        <v>0</v>
      </c>
      <c r="J204" s="9">
        <f t="shared" ref="J204" si="301">F205-F204</f>
        <v>0</v>
      </c>
      <c r="K204" s="13" t="b">
        <f t="shared" ref="K204" si="302">IF(ISNUMBER(ROUND(G205-G204,2)), ROUND(G205-G204,2)=0,G205=G204)</f>
        <v>1</v>
      </c>
    </row>
    <row r="205" spans="1:11" x14ac:dyDescent="0.2">
      <c r="A205" s="1" t="s">
        <v>81</v>
      </c>
      <c r="B205" s="1" t="s">
        <v>8</v>
      </c>
      <c r="C205" s="1" t="s">
        <v>12</v>
      </c>
      <c r="D205" s="1" t="s">
        <v>10</v>
      </c>
      <c r="E205" s="1" t="s">
        <v>62</v>
      </c>
      <c r="F205" s="1">
        <v>0</v>
      </c>
      <c r="G205" s="3" t="s">
        <v>19</v>
      </c>
      <c r="H205" s="1">
        <v>0</v>
      </c>
      <c r="I205" s="6"/>
      <c r="J205" s="9"/>
      <c r="K205" s="13"/>
    </row>
    <row r="206" spans="1:11" x14ac:dyDescent="0.2">
      <c r="A206" s="1" t="s">
        <v>82</v>
      </c>
      <c r="B206" s="1" t="s">
        <v>8</v>
      </c>
      <c r="C206" s="1" t="s">
        <v>9</v>
      </c>
      <c r="D206" s="1" t="s">
        <v>10</v>
      </c>
      <c r="E206" s="1" t="s">
        <v>11</v>
      </c>
      <c r="F206" s="1">
        <v>2.11</v>
      </c>
      <c r="G206" s="3">
        <v>-877.64574000000005</v>
      </c>
      <c r="H206" s="1">
        <v>5</v>
      </c>
      <c r="I206" s="6">
        <f t="shared" ref="I206" si="303">H207-H206</f>
        <v>6</v>
      </c>
      <c r="J206" s="9">
        <f t="shared" ref="J206" si="304">F207-F206</f>
        <v>2.0000000000000004</v>
      </c>
      <c r="K206" s="13" t="b">
        <f t="shared" ref="K206" si="305">IF(ISNUMBER(ROUND(G207-G206,2)), ROUND(G207-G206,2)=0,G207=G206)</f>
        <v>1</v>
      </c>
    </row>
    <row r="207" spans="1:11" x14ac:dyDescent="0.2">
      <c r="A207" s="1" t="s">
        <v>82</v>
      </c>
      <c r="B207" s="1" t="s">
        <v>8</v>
      </c>
      <c r="C207" s="1" t="s">
        <v>12</v>
      </c>
      <c r="D207" s="1" t="s">
        <v>10</v>
      </c>
      <c r="E207" s="1" t="s">
        <v>11</v>
      </c>
      <c r="F207" s="1">
        <v>4.1100000000000003</v>
      </c>
      <c r="G207" s="3">
        <v>-877.64574000000005</v>
      </c>
      <c r="H207" s="1">
        <v>11</v>
      </c>
      <c r="I207" s="6"/>
      <c r="J207" s="9"/>
      <c r="K207" s="13"/>
    </row>
    <row r="208" spans="1:11" x14ac:dyDescent="0.2">
      <c r="A208" s="1" t="s">
        <v>154</v>
      </c>
      <c r="B208" s="1" t="s">
        <v>109</v>
      </c>
      <c r="C208" s="1" t="s">
        <v>9</v>
      </c>
      <c r="D208" s="1" t="s">
        <v>107</v>
      </c>
      <c r="E208" s="1" t="s">
        <v>11</v>
      </c>
      <c r="F208" s="1">
        <v>297.322</v>
      </c>
      <c r="G208" s="3">
        <v>266793</v>
      </c>
      <c r="H208" s="1">
        <v>2267376</v>
      </c>
      <c r="I208" s="6">
        <f t="shared" ref="I208" si="306">H209-H208</f>
        <v>0</v>
      </c>
      <c r="J208" s="9">
        <f t="shared" ref="J208" si="307">F209-F208</f>
        <v>-1.54200000000003</v>
      </c>
      <c r="K208" s="13" t="b">
        <f t="shared" ref="K208" si="308">IF(ISNUMBER(ROUND(G209-G208,2)), ROUND(G209-G208,2)=0,G209=G208)</f>
        <v>1</v>
      </c>
    </row>
    <row r="209" spans="1:11" x14ac:dyDescent="0.2">
      <c r="A209" s="1" t="s">
        <v>154</v>
      </c>
      <c r="B209" s="1" t="s">
        <v>109</v>
      </c>
      <c r="C209" s="1" t="s">
        <v>12</v>
      </c>
      <c r="D209" s="1" t="s">
        <v>107</v>
      </c>
      <c r="E209" s="1" t="s">
        <v>11</v>
      </c>
      <c r="F209" s="1">
        <v>295.77999999999997</v>
      </c>
      <c r="G209" s="3">
        <v>266793</v>
      </c>
      <c r="H209" s="1">
        <v>2267376</v>
      </c>
      <c r="I209" s="6"/>
      <c r="J209" s="9"/>
      <c r="K209" s="13"/>
    </row>
    <row r="210" spans="1:11" x14ac:dyDescent="0.2">
      <c r="A210" s="1" t="s">
        <v>155</v>
      </c>
      <c r="B210" s="1" t="s">
        <v>109</v>
      </c>
      <c r="C210" s="1" t="s">
        <v>9</v>
      </c>
      <c r="D210" s="1" t="s">
        <v>107</v>
      </c>
      <c r="E210" s="1" t="s">
        <v>11</v>
      </c>
      <c r="F210" s="1">
        <v>5.2370000000000003E-3</v>
      </c>
      <c r="G210" s="3">
        <v>736000</v>
      </c>
      <c r="H210" s="1">
        <v>43</v>
      </c>
      <c r="I210" s="6">
        <f t="shared" ref="I210" si="309">H211-H210</f>
        <v>0</v>
      </c>
      <c r="J210" s="9">
        <f t="shared" ref="J210" si="310">F211-F210</f>
        <v>2.2900000000000004E-4</v>
      </c>
      <c r="K210" s="13" t="b">
        <f t="shared" ref="K210" si="311">IF(ISNUMBER(ROUND(G211-G210,2)), ROUND(G211-G210,2)=0,G211=G210)</f>
        <v>1</v>
      </c>
    </row>
    <row r="211" spans="1:11" x14ac:dyDescent="0.2">
      <c r="A211" s="1" t="s">
        <v>155</v>
      </c>
      <c r="B211" s="1" t="s">
        <v>109</v>
      </c>
      <c r="C211" s="1" t="s">
        <v>12</v>
      </c>
      <c r="D211" s="1" t="s">
        <v>107</v>
      </c>
      <c r="E211" s="1" t="s">
        <v>11</v>
      </c>
      <c r="F211" s="1">
        <v>5.4660000000000004E-3</v>
      </c>
      <c r="G211" s="3">
        <v>736000</v>
      </c>
      <c r="H211" s="1">
        <v>43</v>
      </c>
      <c r="I211" s="6"/>
      <c r="J211" s="9"/>
      <c r="K211" s="13"/>
    </row>
    <row r="212" spans="1:11" x14ac:dyDescent="0.2">
      <c r="A212" s="1" t="s">
        <v>156</v>
      </c>
      <c r="B212" s="1" t="s">
        <v>106</v>
      </c>
      <c r="C212" s="1" t="s">
        <v>9</v>
      </c>
      <c r="D212" s="1" t="s">
        <v>107</v>
      </c>
      <c r="E212" s="1" t="s">
        <v>11</v>
      </c>
      <c r="F212" s="1">
        <v>4.0410000000000003E-3</v>
      </c>
      <c r="G212" s="3">
        <v>17869.04494</v>
      </c>
      <c r="H212" s="1">
        <v>218</v>
      </c>
      <c r="I212" s="6">
        <f t="shared" ref="I212" si="312">H213-H212</f>
        <v>0</v>
      </c>
      <c r="J212" s="9">
        <f t="shared" ref="J212" si="313">F213-F212</f>
        <v>7.7999999999999944E-5</v>
      </c>
      <c r="K212" s="13" t="b">
        <f t="shared" ref="K212" si="314">IF(ISNUMBER(ROUND(G213-G212,2)), ROUND(G213-G212,2)=0,G213=G212)</f>
        <v>1</v>
      </c>
    </row>
    <row r="213" spans="1:11" x14ac:dyDescent="0.2">
      <c r="A213" s="1" t="s">
        <v>156</v>
      </c>
      <c r="B213" s="1" t="s">
        <v>106</v>
      </c>
      <c r="C213" s="1" t="s">
        <v>12</v>
      </c>
      <c r="D213" s="1" t="s">
        <v>107</v>
      </c>
      <c r="E213" s="1" t="s">
        <v>11</v>
      </c>
      <c r="F213" s="1">
        <v>4.1190000000000003E-3</v>
      </c>
      <c r="G213" s="3">
        <v>17869.04494</v>
      </c>
      <c r="H213" s="1">
        <v>218</v>
      </c>
      <c r="I213" s="6"/>
      <c r="J213" s="9"/>
      <c r="K213" s="13"/>
    </row>
    <row r="214" spans="1:11" x14ac:dyDescent="0.2">
      <c r="A214" s="1" t="s">
        <v>83</v>
      </c>
      <c r="B214" s="1" t="s">
        <v>8</v>
      </c>
      <c r="C214" s="1" t="s">
        <v>9</v>
      </c>
      <c r="D214" s="1" t="s">
        <v>10</v>
      </c>
      <c r="E214" s="1" t="s">
        <v>11</v>
      </c>
      <c r="F214" s="1">
        <v>0.13</v>
      </c>
      <c r="G214" s="3">
        <v>0.40348460580000001</v>
      </c>
      <c r="H214" s="1">
        <v>3</v>
      </c>
      <c r="I214" s="6">
        <f t="shared" ref="I214" si="315">H215-H214</f>
        <v>0</v>
      </c>
      <c r="J214" s="9">
        <f t="shared" ref="J214" si="316">F215-F214</f>
        <v>0</v>
      </c>
      <c r="K214" s="13" t="b">
        <f t="shared" ref="K214" si="317">IF(ISNUMBER(ROUND(G215-G214,2)), ROUND(G215-G214,2)=0,G215=G214)</f>
        <v>1</v>
      </c>
    </row>
    <row r="215" spans="1:11" x14ac:dyDescent="0.2">
      <c r="A215" s="1" t="s">
        <v>83</v>
      </c>
      <c r="B215" s="1" t="s">
        <v>8</v>
      </c>
      <c r="C215" s="1" t="s">
        <v>12</v>
      </c>
      <c r="D215" s="1" t="s">
        <v>10</v>
      </c>
      <c r="E215" s="1" t="s">
        <v>11</v>
      </c>
      <c r="F215" s="1">
        <v>0.13</v>
      </c>
      <c r="G215" s="3">
        <v>0.40348460580000001</v>
      </c>
      <c r="H215" s="1">
        <v>3</v>
      </c>
      <c r="I215" s="6"/>
      <c r="J215" s="9"/>
      <c r="K215" s="13"/>
    </row>
    <row r="216" spans="1:11" x14ac:dyDescent="0.2">
      <c r="A216" s="1" t="s">
        <v>84</v>
      </c>
      <c r="B216" s="1" t="s">
        <v>8</v>
      </c>
      <c r="C216" s="1" t="s">
        <v>9</v>
      </c>
      <c r="D216" s="1" t="s">
        <v>10</v>
      </c>
      <c r="E216" s="1" t="s">
        <v>11</v>
      </c>
      <c r="F216" s="1">
        <v>0.08</v>
      </c>
      <c r="G216" s="3">
        <v>1.0517252800000001</v>
      </c>
      <c r="H216" s="1">
        <v>3</v>
      </c>
      <c r="I216" s="6">
        <f t="shared" ref="I216" si="318">H217-H216</f>
        <v>0</v>
      </c>
      <c r="J216" s="9">
        <f t="shared" ref="J216" si="319">F217-F216</f>
        <v>0</v>
      </c>
      <c r="K216" s="13" t="b">
        <f t="shared" ref="K216" si="320">IF(ISNUMBER(ROUND(G217-G216,2)), ROUND(G217-G216,2)=0,G217=G216)</f>
        <v>1</v>
      </c>
    </row>
    <row r="217" spans="1:11" x14ac:dyDescent="0.2">
      <c r="A217" s="1" t="s">
        <v>84</v>
      </c>
      <c r="B217" s="1" t="s">
        <v>8</v>
      </c>
      <c r="C217" s="1" t="s">
        <v>12</v>
      </c>
      <c r="D217" s="1" t="s">
        <v>10</v>
      </c>
      <c r="E217" s="1" t="s">
        <v>11</v>
      </c>
      <c r="F217" s="1">
        <v>0.08</v>
      </c>
      <c r="G217" s="3">
        <v>1.0517252800000001</v>
      </c>
      <c r="H217" s="1">
        <v>3</v>
      </c>
      <c r="I217" s="6"/>
      <c r="J217" s="9"/>
      <c r="K217" s="13"/>
    </row>
    <row r="218" spans="1:11" x14ac:dyDescent="0.2">
      <c r="A218" s="1" t="s">
        <v>85</v>
      </c>
      <c r="B218" s="1" t="s">
        <v>8</v>
      </c>
      <c r="C218" s="1" t="s">
        <v>9</v>
      </c>
      <c r="D218" s="1" t="s">
        <v>10</v>
      </c>
      <c r="E218" s="1" t="s">
        <v>11</v>
      </c>
      <c r="F218" s="1">
        <v>0.08</v>
      </c>
      <c r="G218" s="3">
        <v>0.4253656884</v>
      </c>
      <c r="H218" s="1">
        <v>1</v>
      </c>
      <c r="I218" s="6">
        <f t="shared" ref="I218" si="321">H219-H218</f>
        <v>0</v>
      </c>
      <c r="J218" s="9">
        <f t="shared" ref="J218" si="322">F219-F218</f>
        <v>0</v>
      </c>
      <c r="K218" s="13" t="b">
        <f t="shared" ref="K218" si="323">IF(ISNUMBER(ROUND(G219-G218,2)), ROUND(G219-G218,2)=0,G219=G218)</f>
        <v>1</v>
      </c>
    </row>
    <row r="219" spans="1:11" x14ac:dyDescent="0.2">
      <c r="A219" s="1" t="s">
        <v>85</v>
      </c>
      <c r="B219" s="1" t="s">
        <v>8</v>
      </c>
      <c r="C219" s="1" t="s">
        <v>12</v>
      </c>
      <c r="D219" s="1" t="s">
        <v>10</v>
      </c>
      <c r="E219" s="1" t="s">
        <v>11</v>
      </c>
      <c r="F219" s="1">
        <v>0.08</v>
      </c>
      <c r="G219" s="3">
        <v>0.4253656884</v>
      </c>
      <c r="H219" s="1">
        <v>1</v>
      </c>
      <c r="I219" s="6"/>
      <c r="J219" s="9"/>
      <c r="K219" s="13"/>
    </row>
    <row r="220" spans="1:11" x14ac:dyDescent="0.2">
      <c r="A220" s="1" t="s">
        <v>157</v>
      </c>
      <c r="B220" s="1" t="s">
        <v>125</v>
      </c>
      <c r="C220" s="1" t="s">
        <v>9</v>
      </c>
      <c r="D220" s="1" t="s">
        <v>107</v>
      </c>
      <c r="E220" s="1" t="s">
        <v>11</v>
      </c>
      <c r="F220" s="1">
        <v>3.3999999999999998E-3</v>
      </c>
      <c r="G220" s="3">
        <v>46965.036160000003</v>
      </c>
      <c r="H220" s="1">
        <v>2</v>
      </c>
      <c r="I220" s="6">
        <f t="shared" ref="I220" si="324">H221-H220</f>
        <v>0</v>
      </c>
      <c r="J220" s="9">
        <f t="shared" ref="J220" si="325">F221-F220</f>
        <v>-7.549999999999996E-4</v>
      </c>
      <c r="K220" s="13" t="b">
        <f t="shared" ref="K220" si="326">IF(ISNUMBER(ROUND(G221-G220,2)), ROUND(G221-G220,2)=0,G221=G220)</f>
        <v>1</v>
      </c>
    </row>
    <row r="221" spans="1:11" x14ac:dyDescent="0.2">
      <c r="A221" s="1" t="s">
        <v>157</v>
      </c>
      <c r="B221" s="1" t="s">
        <v>125</v>
      </c>
      <c r="C221" s="1" t="s">
        <v>12</v>
      </c>
      <c r="D221" s="1" t="s">
        <v>107</v>
      </c>
      <c r="E221" s="1" t="s">
        <v>11</v>
      </c>
      <c r="F221" s="1">
        <v>2.6450000000000002E-3</v>
      </c>
      <c r="G221" s="3">
        <v>46965.036160000003</v>
      </c>
      <c r="H221" s="1">
        <v>2</v>
      </c>
      <c r="I221" s="6"/>
      <c r="J221" s="9"/>
      <c r="K221" s="13"/>
    </row>
    <row r="222" spans="1:11" x14ac:dyDescent="0.2">
      <c r="A222" s="1" t="s">
        <v>86</v>
      </c>
      <c r="B222" s="1" t="s">
        <v>21</v>
      </c>
      <c r="C222" s="1" t="s">
        <v>9</v>
      </c>
      <c r="D222" s="1" t="s">
        <v>10</v>
      </c>
      <c r="E222" s="1" t="s">
        <v>11</v>
      </c>
      <c r="F222" s="1">
        <v>0.06</v>
      </c>
      <c r="G222" s="3" t="s">
        <v>19</v>
      </c>
      <c r="H222" s="1">
        <v>0</v>
      </c>
      <c r="I222" s="6">
        <f t="shared" ref="I222" si="327">H223-H222</f>
        <v>0</v>
      </c>
      <c r="J222" s="9">
        <f t="shared" ref="J222" si="328">F223-F222</f>
        <v>0</v>
      </c>
      <c r="K222" s="13" t="b">
        <f t="shared" ref="K222" si="329">IF(ISNUMBER(ROUND(G223-G222,2)), ROUND(G223-G222,2)=0,G223=G222)</f>
        <v>1</v>
      </c>
    </row>
    <row r="223" spans="1:11" x14ac:dyDescent="0.2">
      <c r="A223" s="1" t="s">
        <v>86</v>
      </c>
      <c r="B223" s="1" t="s">
        <v>21</v>
      </c>
      <c r="C223" s="1" t="s">
        <v>12</v>
      </c>
      <c r="D223" s="1" t="s">
        <v>10</v>
      </c>
      <c r="E223" s="1" t="s">
        <v>11</v>
      </c>
      <c r="F223" s="1">
        <v>0.06</v>
      </c>
      <c r="G223" s="3" t="s">
        <v>19</v>
      </c>
      <c r="H223" s="1">
        <v>0</v>
      </c>
      <c r="I223" s="6"/>
      <c r="J223" s="9"/>
      <c r="K223" s="13"/>
    </row>
    <row r="224" spans="1:11" x14ac:dyDescent="0.2">
      <c r="A224" s="1" t="s">
        <v>158</v>
      </c>
      <c r="B224" s="1" t="s">
        <v>125</v>
      </c>
      <c r="C224" s="1" t="s">
        <v>9</v>
      </c>
      <c r="D224" s="1" t="s">
        <v>107</v>
      </c>
      <c r="E224" s="1" t="s">
        <v>11</v>
      </c>
      <c r="F224" s="1">
        <v>3.8059999999999999E-3</v>
      </c>
      <c r="G224" s="3">
        <v>8.0931569610000003E-4</v>
      </c>
      <c r="H224" s="1">
        <v>14</v>
      </c>
      <c r="I224" s="6">
        <f t="shared" ref="I224" si="330">H225-H224</f>
        <v>-7</v>
      </c>
      <c r="J224" s="9">
        <f t="shared" ref="J224" si="331">F225-F224</f>
        <v>6.1599999999999979E-4</v>
      </c>
      <c r="K224" s="13" t="b">
        <f t="shared" ref="K224" si="332">IF(ISNUMBER(ROUND(G225-G224,2)), ROUND(G225-G224,2)=0,G225=G224)</f>
        <v>1</v>
      </c>
    </row>
    <row r="225" spans="1:11" x14ac:dyDescent="0.2">
      <c r="A225" s="1" t="s">
        <v>158</v>
      </c>
      <c r="B225" s="1" t="s">
        <v>125</v>
      </c>
      <c r="C225" s="1" t="s">
        <v>12</v>
      </c>
      <c r="D225" s="1" t="s">
        <v>107</v>
      </c>
      <c r="E225" s="1" t="s">
        <v>11</v>
      </c>
      <c r="F225" s="1">
        <v>4.4219999999999997E-3</v>
      </c>
      <c r="G225" s="3">
        <v>8.0991955669999999E-4</v>
      </c>
      <c r="H225" s="1">
        <v>7</v>
      </c>
      <c r="I225" s="6"/>
      <c r="J225" s="9"/>
      <c r="K225" s="13"/>
    </row>
    <row r="226" spans="1:11" x14ac:dyDescent="0.2">
      <c r="A226" s="1" t="s">
        <v>87</v>
      </c>
      <c r="B226" s="1" t="s">
        <v>8</v>
      </c>
      <c r="C226" s="1" t="s">
        <v>9</v>
      </c>
      <c r="D226" s="1" t="s">
        <v>10</v>
      </c>
      <c r="E226" s="1" t="s">
        <v>16</v>
      </c>
      <c r="F226" s="1">
        <v>500</v>
      </c>
      <c r="G226" s="3">
        <v>25.6834311</v>
      </c>
      <c r="H226" s="1">
        <v>11328</v>
      </c>
      <c r="I226" s="6">
        <f t="shared" ref="I226" si="333">H227-H226</f>
        <v>-2350</v>
      </c>
      <c r="J226" s="9">
        <f t="shared" ref="J226" si="334">F227-F226</f>
        <v>0</v>
      </c>
      <c r="K226" s="13" t="b">
        <f t="shared" ref="K226" si="335">IF(ISNUMBER(ROUND(G227-G226,2)), ROUND(G227-G226,2)=0,G227=G226)</f>
        <v>1</v>
      </c>
    </row>
    <row r="227" spans="1:11" x14ac:dyDescent="0.2">
      <c r="A227" s="1" t="s">
        <v>87</v>
      </c>
      <c r="B227" s="1" t="s">
        <v>8</v>
      </c>
      <c r="C227" s="1" t="s">
        <v>12</v>
      </c>
      <c r="D227" s="1" t="s">
        <v>10</v>
      </c>
      <c r="E227" s="1" t="s">
        <v>16</v>
      </c>
      <c r="F227" s="1">
        <v>500</v>
      </c>
      <c r="G227" s="3">
        <v>25.683431689999999</v>
      </c>
      <c r="H227" s="1">
        <v>8978</v>
      </c>
      <c r="I227" s="6"/>
      <c r="J227" s="9"/>
      <c r="K227" s="13"/>
    </row>
    <row r="228" spans="1:11" x14ac:dyDescent="0.2">
      <c r="A228" s="1" t="s">
        <v>159</v>
      </c>
      <c r="B228" s="1" t="s">
        <v>109</v>
      </c>
      <c r="C228" s="1" t="s">
        <v>9</v>
      </c>
      <c r="D228" s="1" t="s">
        <v>107</v>
      </c>
      <c r="E228" s="1" t="s">
        <v>11</v>
      </c>
      <c r="F228" s="1">
        <v>7.2199999999999999E-4</v>
      </c>
      <c r="G228" s="3">
        <v>3</v>
      </c>
      <c r="H228" s="1">
        <v>3</v>
      </c>
      <c r="I228" s="6">
        <f t="shared" ref="I228" si="336">H229-H228</f>
        <v>25</v>
      </c>
      <c r="J228" s="9">
        <f t="shared" ref="J228" si="337">F229-F228</f>
        <v>7.8899999999999999E-4</v>
      </c>
      <c r="K228" s="13" t="b">
        <f t="shared" ref="K228" si="338">IF(ISNUMBER(ROUND(G229-G228,2)), ROUND(G229-G228,2)=0,G229=G228)</f>
        <v>1</v>
      </c>
    </row>
    <row r="229" spans="1:11" x14ac:dyDescent="0.2">
      <c r="A229" s="1" t="s">
        <v>159</v>
      </c>
      <c r="B229" s="1" t="s">
        <v>109</v>
      </c>
      <c r="C229" s="1" t="s">
        <v>12</v>
      </c>
      <c r="D229" s="1" t="s">
        <v>107</v>
      </c>
      <c r="E229" s="1" t="s">
        <v>11</v>
      </c>
      <c r="F229" s="1">
        <v>1.511E-3</v>
      </c>
      <c r="G229" s="3">
        <v>3</v>
      </c>
      <c r="H229" s="1">
        <v>28</v>
      </c>
      <c r="I229" s="6"/>
      <c r="J229" s="9"/>
      <c r="K229" s="13"/>
    </row>
    <row r="230" spans="1:11" x14ac:dyDescent="0.2">
      <c r="A230" s="1" t="s">
        <v>160</v>
      </c>
      <c r="B230" s="1" t="s">
        <v>109</v>
      </c>
      <c r="C230" s="1" t="s">
        <v>9</v>
      </c>
      <c r="D230" s="1" t="s">
        <v>107</v>
      </c>
      <c r="E230" s="1" t="s">
        <v>11</v>
      </c>
      <c r="F230" s="1">
        <v>2.43E-4</v>
      </c>
      <c r="G230" s="3">
        <v>1</v>
      </c>
      <c r="H230" s="1">
        <v>0</v>
      </c>
      <c r="I230" s="6">
        <f t="shared" ref="I230" si="339">H231-H230</f>
        <v>0</v>
      </c>
      <c r="J230" s="9">
        <f t="shared" ref="J230" si="340">F231-F230</f>
        <v>7.0300000000000007E-4</v>
      </c>
      <c r="K230" s="13" t="b">
        <f t="shared" ref="K230" si="341">IF(ISNUMBER(ROUND(G231-G230,2)), ROUND(G231-G230,2)=0,G231=G230)</f>
        <v>1</v>
      </c>
    </row>
    <row r="231" spans="1:11" x14ac:dyDescent="0.2">
      <c r="A231" s="1" t="s">
        <v>160</v>
      </c>
      <c r="B231" s="1" t="s">
        <v>109</v>
      </c>
      <c r="C231" s="1" t="s">
        <v>12</v>
      </c>
      <c r="D231" s="1" t="s">
        <v>107</v>
      </c>
      <c r="E231" s="1" t="s">
        <v>11</v>
      </c>
      <c r="F231" s="1">
        <v>9.4600000000000001E-4</v>
      </c>
      <c r="G231" s="3">
        <v>1</v>
      </c>
      <c r="H231" s="1">
        <v>0</v>
      </c>
      <c r="I231" s="6"/>
      <c r="J231" s="9"/>
      <c r="K231" s="13"/>
    </row>
    <row r="232" spans="1:11" x14ac:dyDescent="0.2">
      <c r="A232" s="1" t="s">
        <v>88</v>
      </c>
      <c r="B232" s="1" t="s">
        <v>8</v>
      </c>
      <c r="C232" s="1" t="s">
        <v>9</v>
      </c>
      <c r="D232" s="1" t="s">
        <v>10</v>
      </c>
      <c r="E232" s="1" t="s">
        <v>16</v>
      </c>
      <c r="F232" s="1">
        <v>500</v>
      </c>
      <c r="G232" s="3">
        <v>1.012817107</v>
      </c>
      <c r="H232" s="1">
        <v>6796</v>
      </c>
      <c r="I232" s="6">
        <f t="shared" ref="I232" si="342">H233-H232</f>
        <v>-3076</v>
      </c>
      <c r="J232" s="9">
        <f t="shared" ref="J232" si="343">F233-F232</f>
        <v>0.37999999999999545</v>
      </c>
      <c r="K232" s="13" t="b">
        <f t="shared" ref="K232" si="344">IF(ISNUMBER(ROUND(G233-G232,2)), ROUND(G233-G232,2)=0,G233=G232)</f>
        <v>1</v>
      </c>
    </row>
    <row r="233" spans="1:11" x14ac:dyDescent="0.2">
      <c r="A233" s="1" t="s">
        <v>88</v>
      </c>
      <c r="B233" s="1" t="s">
        <v>8</v>
      </c>
      <c r="C233" s="1" t="s">
        <v>12</v>
      </c>
      <c r="D233" s="1" t="s">
        <v>10</v>
      </c>
      <c r="E233" s="1" t="s">
        <v>16</v>
      </c>
      <c r="F233" s="1">
        <v>500.38</v>
      </c>
      <c r="G233" s="3">
        <v>1.012817107</v>
      </c>
      <c r="H233" s="1">
        <v>3720</v>
      </c>
      <c r="I233" s="6"/>
      <c r="J233" s="9"/>
      <c r="K233" s="13"/>
    </row>
    <row r="234" spans="1:11" x14ac:dyDescent="0.2">
      <c r="A234" s="1" t="s">
        <v>89</v>
      </c>
      <c r="B234" s="1" t="s">
        <v>8</v>
      </c>
      <c r="C234" s="1" t="s">
        <v>9</v>
      </c>
      <c r="D234" s="1" t="s">
        <v>10</v>
      </c>
      <c r="E234" s="1" t="s">
        <v>11</v>
      </c>
      <c r="F234" s="1">
        <v>6.02</v>
      </c>
      <c r="G234" s="3">
        <v>936377.73360000004</v>
      </c>
      <c r="H234" s="1">
        <v>3</v>
      </c>
      <c r="I234" s="6">
        <f t="shared" ref="I234" si="345">H235-H234</f>
        <v>2524</v>
      </c>
      <c r="J234" s="9">
        <f t="shared" ref="J234" si="346">F235-F234</f>
        <v>60.320000000000007</v>
      </c>
      <c r="K234" s="13" t="b">
        <f t="shared" ref="K234" si="347">IF(ISNUMBER(ROUND(G235-G234,2)), ROUND(G235-G234,2)=0,G235=G234)</f>
        <v>1</v>
      </c>
    </row>
    <row r="235" spans="1:11" x14ac:dyDescent="0.2">
      <c r="A235" s="1" t="s">
        <v>89</v>
      </c>
      <c r="B235" s="1" t="s">
        <v>8</v>
      </c>
      <c r="C235" s="1" t="s">
        <v>12</v>
      </c>
      <c r="D235" s="1" t="s">
        <v>10</v>
      </c>
      <c r="E235" s="1" t="s">
        <v>11</v>
      </c>
      <c r="F235" s="1">
        <v>66.34</v>
      </c>
      <c r="G235" s="3">
        <v>936377.73360000004</v>
      </c>
      <c r="H235" s="1">
        <v>2527</v>
      </c>
      <c r="I235" s="6"/>
      <c r="J235" s="9"/>
      <c r="K235" s="13"/>
    </row>
    <row r="236" spans="1:11" x14ac:dyDescent="0.2">
      <c r="A236" s="1" t="s">
        <v>90</v>
      </c>
      <c r="B236" s="1" t="s">
        <v>21</v>
      </c>
      <c r="C236" s="1" t="s">
        <v>9</v>
      </c>
      <c r="D236" s="1" t="s">
        <v>10</v>
      </c>
      <c r="E236" s="1" t="s">
        <v>11</v>
      </c>
      <c r="F236" s="1">
        <v>0.02</v>
      </c>
      <c r="G236" s="3" t="s">
        <v>19</v>
      </c>
      <c r="H236" s="1">
        <v>0</v>
      </c>
      <c r="I236" s="6">
        <f t="shared" ref="I236" si="348">H237-H236</f>
        <v>0</v>
      </c>
      <c r="J236" s="9">
        <f t="shared" ref="J236" si="349">F237-F236</f>
        <v>0</v>
      </c>
      <c r="K236" s="13" t="b">
        <f t="shared" ref="K236" si="350">IF(ISNUMBER(ROUND(G237-G236,2)), ROUND(G237-G236,2)=0,G237=G236)</f>
        <v>1</v>
      </c>
    </row>
    <row r="237" spans="1:11" x14ac:dyDescent="0.2">
      <c r="A237" s="1" t="s">
        <v>90</v>
      </c>
      <c r="B237" s="1" t="s">
        <v>21</v>
      </c>
      <c r="C237" s="1" t="s">
        <v>12</v>
      </c>
      <c r="D237" s="1" t="s">
        <v>10</v>
      </c>
      <c r="E237" s="1" t="s">
        <v>11</v>
      </c>
      <c r="F237" s="1">
        <v>0.02</v>
      </c>
      <c r="G237" s="3" t="s">
        <v>19</v>
      </c>
      <c r="H237" s="1">
        <v>0</v>
      </c>
      <c r="I237" s="6"/>
      <c r="J237" s="9"/>
      <c r="K237" s="13"/>
    </row>
    <row r="238" spans="1:11" x14ac:dyDescent="0.2">
      <c r="A238" s="1" t="s">
        <v>91</v>
      </c>
      <c r="B238" s="1" t="s">
        <v>21</v>
      </c>
      <c r="C238" s="1" t="s">
        <v>9</v>
      </c>
      <c r="D238" s="1" t="s">
        <v>10</v>
      </c>
      <c r="E238" s="1" t="s">
        <v>11</v>
      </c>
      <c r="F238" s="1">
        <v>0.02</v>
      </c>
      <c r="G238" s="3" t="s">
        <v>19</v>
      </c>
      <c r="H238" s="1">
        <v>0</v>
      </c>
      <c r="I238" s="6">
        <f t="shared" ref="I238" si="351">H239-H238</f>
        <v>0</v>
      </c>
      <c r="J238" s="9">
        <f t="shared" ref="J238" si="352">F239-F238</f>
        <v>0</v>
      </c>
      <c r="K238" s="13" t="b">
        <f t="shared" ref="K238" si="353">IF(ISNUMBER(ROUND(G239-G238,2)), ROUND(G239-G238,2)=0,G239=G238)</f>
        <v>1</v>
      </c>
    </row>
    <row r="239" spans="1:11" x14ac:dyDescent="0.2">
      <c r="A239" s="1" t="s">
        <v>91</v>
      </c>
      <c r="B239" s="1" t="s">
        <v>21</v>
      </c>
      <c r="C239" s="1" t="s">
        <v>12</v>
      </c>
      <c r="D239" s="1" t="s">
        <v>10</v>
      </c>
      <c r="E239" s="1" t="s">
        <v>11</v>
      </c>
      <c r="F239" s="1">
        <v>0.02</v>
      </c>
      <c r="G239" s="3" t="s">
        <v>19</v>
      </c>
      <c r="H239" s="1">
        <v>0</v>
      </c>
      <c r="I239" s="6"/>
      <c r="J239" s="9"/>
      <c r="K239" s="13"/>
    </row>
    <row r="240" spans="1:11" x14ac:dyDescent="0.2">
      <c r="A240" s="1" t="s">
        <v>92</v>
      </c>
      <c r="B240" s="1" t="s">
        <v>8</v>
      </c>
      <c r="C240" s="1" t="s">
        <v>9</v>
      </c>
      <c r="D240" s="1" t="s">
        <v>10</v>
      </c>
      <c r="E240" s="1" t="s">
        <v>11</v>
      </c>
      <c r="F240" s="1">
        <v>0.04</v>
      </c>
      <c r="G240" s="3">
        <v>27.144072919999999</v>
      </c>
      <c r="H240" s="1">
        <v>7</v>
      </c>
      <c r="I240" s="6">
        <f t="shared" ref="I240" si="354">H241-H240</f>
        <v>-6</v>
      </c>
      <c r="J240" s="9">
        <f t="shared" ref="J240" si="355">F241-F240</f>
        <v>7.9999999999999988E-2</v>
      </c>
      <c r="K240" s="13" t="b">
        <f t="shared" ref="K240" si="356">IF(ISNUMBER(ROUND(G241-G240,2)), ROUND(G241-G240,2)=0,G241=G240)</f>
        <v>1</v>
      </c>
    </row>
    <row r="241" spans="1:11" x14ac:dyDescent="0.2">
      <c r="A241" s="1" t="s">
        <v>92</v>
      </c>
      <c r="B241" s="1" t="s">
        <v>8</v>
      </c>
      <c r="C241" s="1" t="s">
        <v>12</v>
      </c>
      <c r="D241" s="1" t="s">
        <v>10</v>
      </c>
      <c r="E241" s="1" t="s">
        <v>11</v>
      </c>
      <c r="F241" s="1">
        <v>0.12</v>
      </c>
      <c r="G241" s="3">
        <v>27.14407263</v>
      </c>
      <c r="H241" s="1">
        <v>1</v>
      </c>
      <c r="I241" s="6"/>
      <c r="J241" s="9"/>
      <c r="K241" s="13"/>
    </row>
    <row r="242" spans="1:11" x14ac:dyDescent="0.2">
      <c r="A242" s="1" t="s">
        <v>93</v>
      </c>
      <c r="B242" s="1" t="s">
        <v>8</v>
      </c>
      <c r="C242" s="1" t="s">
        <v>9</v>
      </c>
      <c r="D242" s="1" t="s">
        <v>10</v>
      </c>
      <c r="E242" s="1" t="s">
        <v>11</v>
      </c>
      <c r="F242" s="1">
        <v>0.01</v>
      </c>
      <c r="G242" s="3">
        <v>-2109.781833</v>
      </c>
      <c r="H242" s="1">
        <v>0</v>
      </c>
      <c r="I242" s="6">
        <f t="shared" ref="I242" si="357">H243-H242</f>
        <v>0</v>
      </c>
      <c r="J242" s="9">
        <f t="shared" ref="J242" si="358">F243-F242</f>
        <v>0.01</v>
      </c>
      <c r="K242" s="13" t="b">
        <f t="shared" ref="K242" si="359">IF(ISNUMBER(ROUND(G243-G242,2)), ROUND(G243-G242,2)=0,G243=G242)</f>
        <v>1</v>
      </c>
    </row>
    <row r="243" spans="1:11" x14ac:dyDescent="0.2">
      <c r="A243" s="1" t="s">
        <v>93</v>
      </c>
      <c r="B243" s="1" t="s">
        <v>8</v>
      </c>
      <c r="C243" s="1" t="s">
        <v>12</v>
      </c>
      <c r="D243" s="1" t="s">
        <v>10</v>
      </c>
      <c r="E243" s="1" t="s">
        <v>11</v>
      </c>
      <c r="F243" s="1">
        <v>0.02</v>
      </c>
      <c r="G243" s="3">
        <v>-2109.781833</v>
      </c>
      <c r="H243" s="1">
        <v>0</v>
      </c>
      <c r="I243" s="6"/>
      <c r="J243" s="9"/>
      <c r="K243" s="13"/>
    </row>
    <row r="244" spans="1:11" x14ac:dyDescent="0.2">
      <c r="A244" s="1" t="s">
        <v>161</v>
      </c>
      <c r="B244" s="1" t="s">
        <v>109</v>
      </c>
      <c r="C244" s="1" t="s">
        <v>9</v>
      </c>
      <c r="D244" s="1" t="s">
        <v>107</v>
      </c>
      <c r="E244" s="1" t="s">
        <v>11</v>
      </c>
      <c r="F244" s="1">
        <v>9.1399999999999999E-4</v>
      </c>
      <c r="G244" s="3">
        <v>8</v>
      </c>
      <c r="H244" s="1">
        <v>0</v>
      </c>
      <c r="I244" s="6">
        <f t="shared" ref="I244" si="360">H245-H244</f>
        <v>0</v>
      </c>
      <c r="J244" s="9">
        <f t="shared" ref="J244" si="361">F245-F244</f>
        <v>1.1999999999999966E-5</v>
      </c>
      <c r="K244" s="13" t="b">
        <f t="shared" ref="K244" si="362">IF(ISNUMBER(ROUND(G245-G244,2)), ROUND(G245-G244,2)=0,G245=G244)</f>
        <v>1</v>
      </c>
    </row>
    <row r="245" spans="1:11" x14ac:dyDescent="0.2">
      <c r="A245" s="1" t="s">
        <v>161</v>
      </c>
      <c r="B245" s="1" t="s">
        <v>109</v>
      </c>
      <c r="C245" s="1" t="s">
        <v>12</v>
      </c>
      <c r="D245" s="1" t="s">
        <v>107</v>
      </c>
      <c r="E245" s="1" t="s">
        <v>11</v>
      </c>
      <c r="F245" s="1">
        <v>9.2599999999999996E-4</v>
      </c>
      <c r="G245" s="3">
        <v>8</v>
      </c>
      <c r="H245" s="1">
        <v>0</v>
      </c>
      <c r="I245" s="6"/>
      <c r="J245" s="9"/>
      <c r="K245" s="13"/>
    </row>
    <row r="246" spans="1:11" x14ac:dyDescent="0.2">
      <c r="A246" s="1" t="s">
        <v>94</v>
      </c>
      <c r="B246" s="1" t="s">
        <v>8</v>
      </c>
      <c r="C246" s="1" t="s">
        <v>9</v>
      </c>
      <c r="D246" s="1" t="s">
        <v>10</v>
      </c>
      <c r="E246" s="1" t="s">
        <v>11</v>
      </c>
      <c r="F246" s="1">
        <v>9.08</v>
      </c>
      <c r="G246" s="3">
        <v>26.09263438</v>
      </c>
      <c r="H246" s="1">
        <v>35</v>
      </c>
      <c r="I246" s="6">
        <f t="shared" ref="I246" si="363">H247-H246</f>
        <v>748</v>
      </c>
      <c r="J246" s="9">
        <f t="shared" ref="J246" si="364">F247-F246</f>
        <v>7.4700000000000006</v>
      </c>
      <c r="K246" s="13" t="b">
        <f t="shared" ref="K246" si="365">IF(ISNUMBER(ROUND(G247-G246,2)), ROUND(G247-G246,2)=0,G247=G246)</f>
        <v>1</v>
      </c>
    </row>
    <row r="247" spans="1:11" x14ac:dyDescent="0.2">
      <c r="A247" s="1" t="s">
        <v>94</v>
      </c>
      <c r="B247" s="1" t="s">
        <v>8</v>
      </c>
      <c r="C247" s="1" t="s">
        <v>12</v>
      </c>
      <c r="D247" s="1" t="s">
        <v>10</v>
      </c>
      <c r="E247" s="1" t="s">
        <v>11</v>
      </c>
      <c r="F247" s="1">
        <v>16.55</v>
      </c>
      <c r="G247" s="3">
        <v>26.092639009999999</v>
      </c>
      <c r="H247" s="1">
        <v>783</v>
      </c>
      <c r="I247" s="6"/>
      <c r="J247" s="9"/>
      <c r="K247" s="13"/>
    </row>
    <row r="248" spans="1:11" x14ac:dyDescent="0.2">
      <c r="A248" s="1" t="s">
        <v>95</v>
      </c>
      <c r="B248" s="1" t="s">
        <v>14</v>
      </c>
      <c r="C248" s="1" t="s">
        <v>9</v>
      </c>
      <c r="D248" s="1" t="s">
        <v>10</v>
      </c>
      <c r="E248" s="1" t="s">
        <v>16</v>
      </c>
      <c r="F248" s="1">
        <v>500</v>
      </c>
      <c r="G248" s="3">
        <v>154997.33489999999</v>
      </c>
      <c r="H248" s="1">
        <v>56042</v>
      </c>
      <c r="I248" s="6">
        <f t="shared" ref="I248" si="366">H249-H248</f>
        <v>7025</v>
      </c>
      <c r="J248" s="9">
        <f t="shared" ref="J248" si="367">F249-F248</f>
        <v>0</v>
      </c>
      <c r="K248" s="13" t="b">
        <f t="shared" ref="K248" si="368">IF(ISNUMBER(ROUND(G249-G248,2)), ROUND(G249-G248,2)=0,G249=G248)</f>
        <v>1</v>
      </c>
    </row>
    <row r="249" spans="1:11" x14ac:dyDescent="0.2">
      <c r="A249" s="1" t="s">
        <v>95</v>
      </c>
      <c r="B249" s="1" t="s">
        <v>14</v>
      </c>
      <c r="C249" s="1" t="s">
        <v>12</v>
      </c>
      <c r="D249" s="1" t="s">
        <v>10</v>
      </c>
      <c r="E249" s="1" t="s">
        <v>16</v>
      </c>
      <c r="F249" s="1">
        <v>500</v>
      </c>
      <c r="G249" s="3">
        <v>154997.33489999999</v>
      </c>
      <c r="H249" s="1">
        <v>63067</v>
      </c>
      <c r="I249" s="6"/>
      <c r="J249" s="9"/>
      <c r="K249" s="13"/>
    </row>
    <row r="250" spans="1:11" x14ac:dyDescent="0.2">
      <c r="A250" s="1" t="s">
        <v>162</v>
      </c>
      <c r="B250" s="1" t="s">
        <v>106</v>
      </c>
      <c r="C250" s="1" t="s">
        <v>9</v>
      </c>
      <c r="D250" s="1" t="s">
        <v>107</v>
      </c>
      <c r="E250" s="1" t="s">
        <v>11</v>
      </c>
      <c r="F250" s="1">
        <v>4.875E-3</v>
      </c>
      <c r="G250" s="3">
        <v>8471.9573029999992</v>
      </c>
      <c r="H250" s="1">
        <v>136</v>
      </c>
      <c r="I250" s="6">
        <f t="shared" ref="I250" si="369">H251-H250</f>
        <v>109</v>
      </c>
      <c r="J250" s="9">
        <f t="shared" ref="J250" si="370">F251-F250</f>
        <v>3.0820000000000005E-3</v>
      </c>
      <c r="K250" s="13" t="b">
        <f t="shared" ref="K250" si="371">IF(ISNUMBER(ROUND(G251-G250,2)), ROUND(G251-G250,2)=0,G251=G250)</f>
        <v>1</v>
      </c>
    </row>
    <row r="251" spans="1:11" x14ac:dyDescent="0.2">
      <c r="A251" s="1" t="s">
        <v>162</v>
      </c>
      <c r="B251" s="1" t="s">
        <v>106</v>
      </c>
      <c r="C251" s="1" t="s">
        <v>12</v>
      </c>
      <c r="D251" s="1" t="s">
        <v>107</v>
      </c>
      <c r="E251" s="1" t="s">
        <v>11</v>
      </c>
      <c r="F251" s="1">
        <v>7.9570000000000005E-3</v>
      </c>
      <c r="G251" s="3">
        <v>8471.9573029999992</v>
      </c>
      <c r="H251" s="1">
        <v>245</v>
      </c>
      <c r="I251" s="6"/>
      <c r="J251" s="9"/>
      <c r="K251" s="13"/>
    </row>
    <row r="252" spans="1:11" x14ac:dyDescent="0.2">
      <c r="A252" s="1" t="s">
        <v>96</v>
      </c>
      <c r="B252" s="1" t="s">
        <v>14</v>
      </c>
      <c r="C252" s="1" t="s">
        <v>9</v>
      </c>
      <c r="D252" s="1" t="s">
        <v>10</v>
      </c>
      <c r="E252" s="1" t="s">
        <v>11</v>
      </c>
      <c r="F252" s="1">
        <v>4.32</v>
      </c>
      <c r="G252" s="3">
        <v>1.268643754</v>
      </c>
      <c r="H252" s="1">
        <v>2097</v>
      </c>
      <c r="I252" s="6">
        <f t="shared" ref="I252" si="372">H253-H252</f>
        <v>72</v>
      </c>
      <c r="J252" s="9">
        <f t="shared" ref="J252" si="373">F253-F252</f>
        <v>1.0199999999999996</v>
      </c>
      <c r="K252" s="13" t="b">
        <f t="shared" ref="K252" si="374">IF(ISNUMBER(ROUND(G253-G252,2)), ROUND(G253-G252,2)=0,G253=G252)</f>
        <v>1</v>
      </c>
    </row>
    <row r="253" spans="1:11" x14ac:dyDescent="0.2">
      <c r="A253" s="1" t="s">
        <v>96</v>
      </c>
      <c r="B253" s="1" t="s">
        <v>14</v>
      </c>
      <c r="C253" s="1" t="s">
        <v>12</v>
      </c>
      <c r="D253" s="1" t="s">
        <v>10</v>
      </c>
      <c r="E253" s="1" t="s">
        <v>11</v>
      </c>
      <c r="F253" s="1">
        <v>5.34</v>
      </c>
      <c r="G253" s="3">
        <v>1.268643754</v>
      </c>
      <c r="H253" s="1">
        <v>2169</v>
      </c>
      <c r="I253" s="6"/>
      <c r="J253" s="9"/>
      <c r="K253" s="13"/>
    </row>
    <row r="254" spans="1:11" x14ac:dyDescent="0.2">
      <c r="A254" s="1" t="s">
        <v>163</v>
      </c>
      <c r="B254" s="1" t="s">
        <v>109</v>
      </c>
      <c r="C254" s="1" t="s">
        <v>9</v>
      </c>
      <c r="D254" s="1" t="s">
        <v>107</v>
      </c>
      <c r="E254" s="1" t="s">
        <v>11</v>
      </c>
      <c r="F254" s="1">
        <v>2.7585999999999999E-2</v>
      </c>
      <c r="G254" s="3">
        <v>36.959949999999999</v>
      </c>
      <c r="H254" s="1">
        <v>350</v>
      </c>
      <c r="I254" s="6">
        <f t="shared" ref="I254" si="375">H255-H254</f>
        <v>84</v>
      </c>
      <c r="J254" s="9">
        <f t="shared" ref="J254" si="376">F255-F254</f>
        <v>1.5475000000000003E-2</v>
      </c>
      <c r="K254" s="13" t="b">
        <f t="shared" ref="K254" si="377">IF(ISNUMBER(ROUND(G255-G254,2)), ROUND(G255-G254,2)=0,G255=G254)</f>
        <v>1</v>
      </c>
    </row>
    <row r="255" spans="1:11" x14ac:dyDescent="0.2">
      <c r="A255" s="1" t="s">
        <v>163</v>
      </c>
      <c r="B255" s="1" t="s">
        <v>109</v>
      </c>
      <c r="C255" s="1" t="s">
        <v>12</v>
      </c>
      <c r="D255" s="1" t="s">
        <v>107</v>
      </c>
      <c r="E255" s="1" t="s">
        <v>11</v>
      </c>
      <c r="F255" s="1">
        <v>4.3061000000000002E-2</v>
      </c>
      <c r="G255" s="3">
        <v>36.959960000000002</v>
      </c>
      <c r="H255" s="1">
        <v>434</v>
      </c>
      <c r="I255" s="6"/>
      <c r="J255" s="9"/>
      <c r="K255" s="13"/>
    </row>
    <row r="256" spans="1:11" x14ac:dyDescent="0.2">
      <c r="A256" s="1" t="s">
        <v>164</v>
      </c>
      <c r="B256" s="1" t="s">
        <v>109</v>
      </c>
      <c r="C256" s="1" t="s">
        <v>9</v>
      </c>
      <c r="D256" s="1" t="s">
        <v>107</v>
      </c>
      <c r="E256" s="1" t="s">
        <v>11</v>
      </c>
      <c r="F256" s="1">
        <v>5.1180000000000002E-3</v>
      </c>
      <c r="G256" s="3">
        <v>211.11099999999999</v>
      </c>
      <c r="H256" s="1">
        <v>75</v>
      </c>
      <c r="I256" s="6">
        <f t="shared" ref="I256" si="378">H257-H256</f>
        <v>0</v>
      </c>
      <c r="J256" s="9">
        <f t="shared" ref="J256" si="379">F257-F256</f>
        <v>-7.3000000000000148E-5</v>
      </c>
      <c r="K256" s="13" t="b">
        <f t="shared" ref="K256" si="380">IF(ISNUMBER(ROUND(G257-G256,2)), ROUND(G257-G256,2)=0,G257=G256)</f>
        <v>1</v>
      </c>
    </row>
    <row r="257" spans="1:11" x14ac:dyDescent="0.2">
      <c r="A257" s="1" t="s">
        <v>164</v>
      </c>
      <c r="B257" s="1" t="s">
        <v>109</v>
      </c>
      <c r="C257" s="1" t="s">
        <v>12</v>
      </c>
      <c r="D257" s="1" t="s">
        <v>107</v>
      </c>
      <c r="E257" s="1" t="s">
        <v>11</v>
      </c>
      <c r="F257" s="1">
        <v>5.045E-3</v>
      </c>
      <c r="G257" s="3">
        <v>211.11099999999999</v>
      </c>
      <c r="H257" s="1">
        <v>75</v>
      </c>
      <c r="I257" s="6"/>
      <c r="J257" s="9"/>
      <c r="K257" s="13"/>
    </row>
    <row r="258" spans="1:11" x14ac:dyDescent="0.2">
      <c r="A258" s="1" t="s">
        <v>165</v>
      </c>
      <c r="B258" s="1" t="s">
        <v>109</v>
      </c>
      <c r="C258" s="1" t="s">
        <v>9</v>
      </c>
      <c r="D258" s="1" t="s">
        <v>107</v>
      </c>
      <c r="E258" s="1" t="s">
        <v>11</v>
      </c>
      <c r="F258" s="1">
        <v>2.9815999999999999E-2</v>
      </c>
      <c r="G258" s="3">
        <v>1640980</v>
      </c>
      <c r="H258" s="1">
        <v>86</v>
      </c>
      <c r="I258" s="6">
        <f t="shared" ref="I258" si="381">H259-H258</f>
        <v>0</v>
      </c>
      <c r="J258" s="9">
        <f t="shared" ref="J258" si="382">F259-F258</f>
        <v>-7.4189999999999985E-3</v>
      </c>
      <c r="K258" s="13" t="b">
        <f t="shared" ref="K258" si="383">IF(ISNUMBER(ROUND(G259-G258,2)), ROUND(G259-G258,2)=0,G259=G258)</f>
        <v>1</v>
      </c>
    </row>
    <row r="259" spans="1:11" x14ac:dyDescent="0.2">
      <c r="A259" s="1" t="s">
        <v>165</v>
      </c>
      <c r="B259" s="1" t="s">
        <v>109</v>
      </c>
      <c r="C259" s="1" t="s">
        <v>12</v>
      </c>
      <c r="D259" s="1" t="s">
        <v>107</v>
      </c>
      <c r="E259" s="1" t="s">
        <v>11</v>
      </c>
      <c r="F259" s="1">
        <v>2.2397E-2</v>
      </c>
      <c r="G259" s="3">
        <v>1640980</v>
      </c>
      <c r="H259" s="1">
        <v>86</v>
      </c>
      <c r="I259" s="6"/>
      <c r="J259" s="9"/>
      <c r="K259" s="13"/>
    </row>
    <row r="260" spans="1:11" x14ac:dyDescent="0.2">
      <c r="A260" s="1" t="s">
        <v>97</v>
      </c>
      <c r="B260" s="1" t="s">
        <v>8</v>
      </c>
      <c r="C260" s="1" t="s">
        <v>9</v>
      </c>
      <c r="D260" s="1" t="s">
        <v>10</v>
      </c>
      <c r="E260" s="1" t="s">
        <v>16</v>
      </c>
      <c r="F260" s="1">
        <v>500.16</v>
      </c>
      <c r="G260" s="3">
        <v>-0.41751072970000003</v>
      </c>
      <c r="H260" s="1">
        <v>124</v>
      </c>
      <c r="I260" s="6">
        <f t="shared" ref="I260" si="384">H261-H260</f>
        <v>-12</v>
      </c>
      <c r="J260" s="9">
        <f t="shared" ref="J260" si="385">F261-F260</f>
        <v>0.13999999999998636</v>
      </c>
      <c r="K260" s="13" t="b">
        <f t="shared" ref="K260" si="386">IF(ISNUMBER(ROUND(G261-G260,2)), ROUND(G261-G260,2)=0,G261=G260)</f>
        <v>1</v>
      </c>
    </row>
    <row r="261" spans="1:11" x14ac:dyDescent="0.2">
      <c r="A261" s="1" t="s">
        <v>97</v>
      </c>
      <c r="B261" s="1" t="s">
        <v>8</v>
      </c>
      <c r="C261" s="1" t="s">
        <v>12</v>
      </c>
      <c r="D261" s="1" t="s">
        <v>10</v>
      </c>
      <c r="E261" s="1" t="s">
        <v>16</v>
      </c>
      <c r="F261" s="1">
        <v>500.3</v>
      </c>
      <c r="G261" s="3">
        <v>-0.41751072960000002</v>
      </c>
      <c r="H261" s="1">
        <v>112</v>
      </c>
      <c r="I261" s="6"/>
      <c r="J261" s="9"/>
      <c r="K261" s="13"/>
    </row>
    <row r="262" spans="1:11" x14ac:dyDescent="0.2">
      <c r="A262" s="1" t="s">
        <v>103</v>
      </c>
      <c r="B262" s="1" t="s">
        <v>21</v>
      </c>
      <c r="C262" s="1" t="s">
        <v>9</v>
      </c>
      <c r="D262" s="1" t="s">
        <v>10</v>
      </c>
      <c r="E262" s="1" t="s">
        <v>62</v>
      </c>
      <c r="F262" s="1">
        <v>0</v>
      </c>
      <c r="G262" s="3" t="s">
        <v>19</v>
      </c>
      <c r="H262" s="1">
        <v>0</v>
      </c>
      <c r="I262" s="6">
        <f t="shared" ref="I262" si="387">H263-H262</f>
        <v>0</v>
      </c>
      <c r="J262" s="9">
        <f t="shared" ref="J262" si="388">F263-F262</f>
        <v>0</v>
      </c>
      <c r="K262" s="13" t="b">
        <f t="shared" ref="K262" si="389">IF(ISNUMBER(ROUND(G263-G262,2)), ROUND(G263-G262,2)=0,G263=G262)</f>
        <v>1</v>
      </c>
    </row>
    <row r="263" spans="1:11" x14ac:dyDescent="0.2">
      <c r="A263" s="1" t="s">
        <v>103</v>
      </c>
      <c r="B263" s="1" t="s">
        <v>21</v>
      </c>
      <c r="C263" s="1" t="s">
        <v>12</v>
      </c>
      <c r="D263" s="1" t="s">
        <v>10</v>
      </c>
      <c r="E263" s="1" t="s">
        <v>62</v>
      </c>
      <c r="F263" s="1">
        <v>0</v>
      </c>
      <c r="G263" s="3" t="s">
        <v>19</v>
      </c>
      <c r="H263" s="1">
        <v>0</v>
      </c>
      <c r="I263" s="6"/>
      <c r="J263" s="9"/>
      <c r="K263" s="13"/>
    </row>
    <row r="264" spans="1:11" x14ac:dyDescent="0.2">
      <c r="A264" s="1" t="s">
        <v>98</v>
      </c>
      <c r="B264" s="1" t="s">
        <v>21</v>
      </c>
      <c r="C264" s="1" t="s">
        <v>9</v>
      </c>
      <c r="D264" s="1" t="s">
        <v>10</v>
      </c>
      <c r="E264" s="1" t="s">
        <v>11</v>
      </c>
      <c r="F264" s="1">
        <v>0.15</v>
      </c>
      <c r="G264" s="3" t="s">
        <v>19</v>
      </c>
      <c r="H264" s="1">
        <v>0</v>
      </c>
      <c r="I264" s="6">
        <f t="shared" ref="I264" si="390">H265-H264</f>
        <v>0</v>
      </c>
      <c r="J264" s="9">
        <f t="shared" ref="J264" si="391">F265-F264</f>
        <v>0.03</v>
      </c>
      <c r="K264" s="13" t="b">
        <f t="shared" ref="K264" si="392">IF(ISNUMBER(ROUND(G265-G264,2)), ROUND(G265-G264,2)=0,G265=G264)</f>
        <v>1</v>
      </c>
    </row>
    <row r="265" spans="1:11" x14ac:dyDescent="0.2">
      <c r="A265" s="1" t="s">
        <v>98</v>
      </c>
      <c r="B265" s="1" t="s">
        <v>21</v>
      </c>
      <c r="C265" s="1" t="s">
        <v>12</v>
      </c>
      <c r="D265" s="1" t="s">
        <v>10</v>
      </c>
      <c r="E265" s="1" t="s">
        <v>11</v>
      </c>
      <c r="F265" s="1">
        <v>0.18</v>
      </c>
      <c r="G265" s="3" t="s">
        <v>19</v>
      </c>
      <c r="H265" s="1">
        <v>0</v>
      </c>
      <c r="I265" s="6"/>
      <c r="J265" s="9"/>
      <c r="K265" s="13"/>
    </row>
    <row r="266" spans="1:11" x14ac:dyDescent="0.2">
      <c r="A266" s="1" t="s">
        <v>166</v>
      </c>
      <c r="B266" s="1" t="s">
        <v>125</v>
      </c>
      <c r="C266" s="1" t="s">
        <v>9</v>
      </c>
      <c r="D266" s="1" t="s">
        <v>107</v>
      </c>
      <c r="E266" s="1" t="s">
        <v>62</v>
      </c>
      <c r="F266" s="1">
        <v>0</v>
      </c>
      <c r="G266" s="3" t="s">
        <v>19</v>
      </c>
      <c r="H266" s="1">
        <v>0</v>
      </c>
      <c r="I266" s="6">
        <f t="shared" ref="I266" si="393">H267-H266</f>
        <v>0</v>
      </c>
      <c r="J266" s="9">
        <f t="shared" ref="J266" si="394">F267-F266</f>
        <v>0</v>
      </c>
      <c r="K266" s="13" t="b">
        <f t="shared" ref="K266" si="395">IF(ISNUMBER(ROUND(G267-G266,2)), ROUND(G267-G266,2)=0,G267=G266)</f>
        <v>1</v>
      </c>
    </row>
    <row r="267" spans="1:11" x14ac:dyDescent="0.2">
      <c r="A267" s="1" t="s">
        <v>166</v>
      </c>
      <c r="B267" s="1" t="s">
        <v>125</v>
      </c>
      <c r="C267" s="1" t="s">
        <v>12</v>
      </c>
      <c r="D267" s="1" t="s">
        <v>107</v>
      </c>
      <c r="E267" s="1" t="s">
        <v>62</v>
      </c>
      <c r="F267" s="1">
        <v>0</v>
      </c>
      <c r="G267" s="3" t="s">
        <v>19</v>
      </c>
      <c r="H267" s="1">
        <v>0</v>
      </c>
      <c r="I267" s="6"/>
      <c r="J267" s="9"/>
      <c r="K267" s="13"/>
    </row>
    <row r="268" spans="1:11" x14ac:dyDescent="0.2">
      <c r="A268" s="1" t="s">
        <v>167</v>
      </c>
      <c r="B268" s="1" t="s">
        <v>109</v>
      </c>
      <c r="C268" s="1" t="s">
        <v>9</v>
      </c>
      <c r="D268" s="1" t="s">
        <v>107</v>
      </c>
      <c r="E268" s="1" t="s">
        <v>11</v>
      </c>
      <c r="F268" s="1">
        <v>8.3180000000000007E-3</v>
      </c>
      <c r="G268" s="3">
        <v>8.7868527580000002</v>
      </c>
      <c r="H268" s="1">
        <v>86</v>
      </c>
      <c r="I268" s="6">
        <f t="shared" ref="I268" si="396">H269-H268</f>
        <v>2</v>
      </c>
      <c r="J268" s="9">
        <f t="shared" ref="J268" si="397">F269-F268</f>
        <v>1.8569999999999993E-3</v>
      </c>
      <c r="K268" s="13" t="b">
        <f t="shared" ref="K268" si="398">IF(ISNUMBER(ROUND(G269-G268,2)), ROUND(G269-G268,2)=0,G269=G268)</f>
        <v>1</v>
      </c>
    </row>
    <row r="269" spans="1:11" x14ac:dyDescent="0.2">
      <c r="A269" s="1" t="s">
        <v>167</v>
      </c>
      <c r="B269" s="1" t="s">
        <v>109</v>
      </c>
      <c r="C269" s="1" t="s">
        <v>12</v>
      </c>
      <c r="D269" s="1" t="s">
        <v>107</v>
      </c>
      <c r="E269" s="1" t="s">
        <v>11</v>
      </c>
      <c r="F269" s="1">
        <v>1.0175E-2</v>
      </c>
      <c r="G269" s="3">
        <v>8.7868527580000002</v>
      </c>
      <c r="H269" s="1">
        <v>88</v>
      </c>
      <c r="I269" s="6"/>
      <c r="J269" s="9"/>
      <c r="K269" s="13"/>
    </row>
    <row r="270" spans="1:11" x14ac:dyDescent="0.2">
      <c r="A270" s="1" t="s">
        <v>168</v>
      </c>
      <c r="B270" s="1" t="s">
        <v>109</v>
      </c>
      <c r="C270" s="1" t="s">
        <v>9</v>
      </c>
      <c r="D270" s="1" t="s">
        <v>107</v>
      </c>
      <c r="E270" s="1" t="s">
        <v>11</v>
      </c>
      <c r="F270" s="1">
        <v>3.3990000000000001E-3</v>
      </c>
      <c r="G270" s="3">
        <v>22</v>
      </c>
      <c r="H270" s="1">
        <v>9</v>
      </c>
      <c r="I270" s="6">
        <f t="shared" ref="I270" si="399">H271-H270</f>
        <v>0</v>
      </c>
      <c r="J270" s="9">
        <f t="shared" ref="J270" si="400">F271-F270</f>
        <v>-1.8690000000000002E-3</v>
      </c>
      <c r="K270" s="13" t="b">
        <f t="shared" ref="K270" si="401">IF(ISNUMBER(ROUND(G271-G270,2)), ROUND(G271-G270,2)=0,G271=G270)</f>
        <v>1</v>
      </c>
    </row>
    <row r="271" spans="1:11" x14ac:dyDescent="0.2">
      <c r="A271" s="1" t="s">
        <v>168</v>
      </c>
      <c r="B271" s="1" t="s">
        <v>109</v>
      </c>
      <c r="C271" s="1" t="s">
        <v>12</v>
      </c>
      <c r="D271" s="1" t="s">
        <v>107</v>
      </c>
      <c r="E271" s="1" t="s">
        <v>11</v>
      </c>
      <c r="F271" s="1">
        <v>1.5299999999999999E-3</v>
      </c>
      <c r="G271" s="3">
        <v>22</v>
      </c>
      <c r="H271" s="1">
        <v>9</v>
      </c>
      <c r="I271" s="6"/>
      <c r="J271" s="9"/>
      <c r="K271" s="13"/>
    </row>
    <row r="272" spans="1:11" x14ac:dyDescent="0.2">
      <c r="A272" s="1" t="s">
        <v>169</v>
      </c>
      <c r="B272" s="1" t="s">
        <v>109</v>
      </c>
      <c r="C272" s="1" t="s">
        <v>9</v>
      </c>
      <c r="D272" s="1" t="s">
        <v>107</v>
      </c>
      <c r="E272" s="1" t="s">
        <v>11</v>
      </c>
      <c r="F272" s="1">
        <v>0.13655200000000001</v>
      </c>
      <c r="G272" s="3">
        <v>39</v>
      </c>
      <c r="H272" s="1">
        <v>886</v>
      </c>
      <c r="I272" s="6">
        <f t="shared" ref="I272" si="402">H273-H272</f>
        <v>0</v>
      </c>
      <c r="J272" s="9">
        <f t="shared" ref="J272" si="403">F273-F272</f>
        <v>-4.5580000000000065E-3</v>
      </c>
      <c r="K272" s="13" t="b">
        <f t="shared" ref="K272" si="404">IF(ISNUMBER(ROUND(G273-G272,2)), ROUND(G273-G272,2)=0,G273=G272)</f>
        <v>1</v>
      </c>
    </row>
    <row r="273" spans="1:11" x14ac:dyDescent="0.2">
      <c r="A273" s="1" t="s">
        <v>169</v>
      </c>
      <c r="B273" s="1" t="s">
        <v>109</v>
      </c>
      <c r="C273" s="1" t="s">
        <v>12</v>
      </c>
      <c r="D273" s="1" t="s">
        <v>107</v>
      </c>
      <c r="E273" s="1" t="s">
        <v>11</v>
      </c>
      <c r="F273" s="1">
        <v>0.131994</v>
      </c>
      <c r="G273" s="3">
        <v>39</v>
      </c>
      <c r="H273" s="1">
        <v>886</v>
      </c>
      <c r="I273" s="6"/>
      <c r="J273" s="9"/>
      <c r="K273" s="13"/>
    </row>
    <row r="274" spans="1:11" x14ac:dyDescent="0.2">
      <c r="A274" s="1" t="s">
        <v>170</v>
      </c>
      <c r="B274" s="1" t="s">
        <v>109</v>
      </c>
      <c r="C274" s="1" t="s">
        <v>9</v>
      </c>
      <c r="D274" s="1" t="s">
        <v>107</v>
      </c>
      <c r="E274" s="1" t="s">
        <v>11</v>
      </c>
      <c r="F274" s="1">
        <v>3.8630000000000001E-3</v>
      </c>
      <c r="G274" s="3">
        <v>70</v>
      </c>
      <c r="H274" s="1">
        <v>18</v>
      </c>
      <c r="I274" s="6">
        <f t="shared" ref="I274" si="405">H275-H274</f>
        <v>0</v>
      </c>
      <c r="J274" s="9">
        <f t="shared" ref="J274" si="406">F275-F274</f>
        <v>2.4489999999999998E-3</v>
      </c>
      <c r="K274" s="13" t="b">
        <f t="shared" ref="K274" si="407">IF(ISNUMBER(ROUND(G275-G274,2)), ROUND(G275-G274,2)=0,G275=G274)</f>
        <v>1</v>
      </c>
    </row>
    <row r="275" spans="1:11" x14ac:dyDescent="0.2">
      <c r="A275" s="1" t="s">
        <v>170</v>
      </c>
      <c r="B275" s="1" t="s">
        <v>109</v>
      </c>
      <c r="C275" s="1" t="s">
        <v>12</v>
      </c>
      <c r="D275" s="1" t="s">
        <v>107</v>
      </c>
      <c r="E275" s="1" t="s">
        <v>11</v>
      </c>
      <c r="F275" s="1">
        <v>6.3119999999999999E-3</v>
      </c>
      <c r="G275" s="3">
        <v>70</v>
      </c>
      <c r="H275" s="1">
        <v>18</v>
      </c>
      <c r="I275" s="6"/>
      <c r="J275" s="9"/>
      <c r="K275" s="13"/>
    </row>
    <row r="276" spans="1:11" x14ac:dyDescent="0.2">
      <c r="A276" s="1" t="s">
        <v>99</v>
      </c>
      <c r="B276" s="1" t="s">
        <v>8</v>
      </c>
      <c r="C276" s="1" t="s">
        <v>9</v>
      </c>
      <c r="D276" s="1" t="s">
        <v>10</v>
      </c>
      <c r="E276" s="1" t="s">
        <v>11</v>
      </c>
      <c r="F276" s="1">
        <v>0.75</v>
      </c>
      <c r="G276" s="3">
        <v>29330.158039999998</v>
      </c>
      <c r="H276" s="1">
        <v>0</v>
      </c>
      <c r="I276" s="6">
        <f t="shared" ref="I276" si="408">H277-H276</f>
        <v>0</v>
      </c>
      <c r="J276" s="9">
        <f t="shared" ref="J276" si="409">F277-F276</f>
        <v>-0.42</v>
      </c>
      <c r="K276" s="13" t="b">
        <f t="shared" ref="K276" si="410">IF(ISNUMBER(ROUND(G277-G276,2)), ROUND(G277-G276,2)=0,G277=G276)</f>
        <v>1</v>
      </c>
    </row>
    <row r="277" spans="1:11" x14ac:dyDescent="0.2">
      <c r="A277" s="1" t="s">
        <v>99</v>
      </c>
      <c r="B277" s="1" t="s">
        <v>8</v>
      </c>
      <c r="C277" s="1" t="s">
        <v>12</v>
      </c>
      <c r="D277" s="1" t="s">
        <v>10</v>
      </c>
      <c r="E277" s="1" t="s">
        <v>11</v>
      </c>
      <c r="F277" s="1">
        <v>0.33</v>
      </c>
      <c r="G277" s="3">
        <v>29330.158039999998</v>
      </c>
      <c r="H277" s="1">
        <v>0</v>
      </c>
      <c r="I277" s="6"/>
      <c r="J277" s="9"/>
      <c r="K277" s="13"/>
    </row>
    <row r="278" spans="1:11" x14ac:dyDescent="0.2">
      <c r="A278" s="1" t="s">
        <v>171</v>
      </c>
      <c r="B278" s="1" t="s">
        <v>106</v>
      </c>
      <c r="C278" s="1" t="s">
        <v>9</v>
      </c>
      <c r="D278" s="1" t="s">
        <v>107</v>
      </c>
      <c r="E278" s="1" t="s">
        <v>11</v>
      </c>
      <c r="F278" s="1">
        <v>8.0129999999999993E-3</v>
      </c>
      <c r="G278" s="3">
        <v>12657.77075</v>
      </c>
      <c r="H278" s="1">
        <v>484</v>
      </c>
      <c r="I278" s="6">
        <f t="shared" ref="I278" si="411">H279-H278</f>
        <v>0</v>
      </c>
      <c r="J278" s="9">
        <f t="shared" ref="J278" si="412">F279-F278</f>
        <v>2.588E-3</v>
      </c>
      <c r="K278" s="13" t="b">
        <f t="shared" ref="K278" si="413">IF(ISNUMBER(ROUND(G279-G278,2)), ROUND(G279-G278,2)=0,G279=G278)</f>
        <v>1</v>
      </c>
    </row>
    <row r="279" spans="1:11" x14ac:dyDescent="0.2">
      <c r="A279" s="1" t="s">
        <v>171</v>
      </c>
      <c r="B279" s="1" t="s">
        <v>106</v>
      </c>
      <c r="C279" s="1" t="s">
        <v>12</v>
      </c>
      <c r="D279" s="1" t="s">
        <v>107</v>
      </c>
      <c r="E279" s="1" t="s">
        <v>11</v>
      </c>
      <c r="F279" s="1">
        <v>1.0600999999999999E-2</v>
      </c>
      <c r="G279" s="3">
        <v>12657.77075</v>
      </c>
      <c r="H279" s="1">
        <v>484</v>
      </c>
      <c r="I279" s="6"/>
      <c r="J279" s="9"/>
      <c r="K279" s="13"/>
    </row>
    <row r="280" spans="1:11" x14ac:dyDescent="0.2">
      <c r="A280" s="1" t="s">
        <v>100</v>
      </c>
      <c r="B280" s="1" t="s">
        <v>21</v>
      </c>
      <c r="C280" s="1" t="s">
        <v>9</v>
      </c>
      <c r="D280" s="1" t="s">
        <v>10</v>
      </c>
      <c r="E280" s="1" t="s">
        <v>11</v>
      </c>
      <c r="F280" s="1">
        <v>0.01</v>
      </c>
      <c r="G280" s="3" t="s">
        <v>19</v>
      </c>
      <c r="H280" s="1">
        <v>0</v>
      </c>
      <c r="I280" s="6">
        <f t="shared" ref="I280" si="414">H281-H280</f>
        <v>0</v>
      </c>
      <c r="J280" s="9">
        <f t="shared" ref="J280" si="415">F281-F280</f>
        <v>0</v>
      </c>
      <c r="K280" s="13" t="b">
        <f t="shared" ref="K280" si="416">IF(ISNUMBER(ROUND(G281-G280,2)), ROUND(G281-G280,2)=0,G281=G280)</f>
        <v>1</v>
      </c>
    </row>
    <row r="281" spans="1:11" x14ac:dyDescent="0.2">
      <c r="A281" s="1" t="s">
        <v>100</v>
      </c>
      <c r="B281" s="1" t="s">
        <v>21</v>
      </c>
      <c r="C281" s="1" t="s">
        <v>12</v>
      </c>
      <c r="D281" s="1" t="s">
        <v>10</v>
      </c>
      <c r="E281" s="1" t="s">
        <v>11</v>
      </c>
      <c r="F281" s="1">
        <v>0.01</v>
      </c>
      <c r="G281" s="3" t="s">
        <v>19</v>
      </c>
      <c r="H281" s="1">
        <v>0</v>
      </c>
      <c r="I281" s="6"/>
      <c r="J281" s="9"/>
      <c r="K281" s="13"/>
    </row>
    <row r="282" spans="1:11" x14ac:dyDescent="0.2">
      <c r="A282" s="1" t="s">
        <v>101</v>
      </c>
      <c r="B282" s="1" t="s">
        <v>21</v>
      </c>
      <c r="C282" s="1" t="s">
        <v>9</v>
      </c>
      <c r="D282" s="1" t="s">
        <v>10</v>
      </c>
      <c r="E282" s="1" t="s">
        <v>11</v>
      </c>
      <c r="F282" s="1">
        <v>0.01</v>
      </c>
      <c r="G282" s="3" t="s">
        <v>19</v>
      </c>
      <c r="H282" s="1">
        <v>0</v>
      </c>
      <c r="I282" s="6">
        <f t="shared" ref="I282" si="417">H283-H282</f>
        <v>0</v>
      </c>
      <c r="J282" s="9">
        <f t="shared" ref="J282" si="418">F283-F282</f>
        <v>0</v>
      </c>
      <c r="K282" s="13" t="b">
        <f t="shared" ref="K282" si="419">IF(ISNUMBER(ROUND(G283-G282,2)), ROUND(G283-G282,2)=0,G283=G282)</f>
        <v>1</v>
      </c>
    </row>
    <row r="283" spans="1:11" x14ac:dyDescent="0.2">
      <c r="A283" s="1" t="s">
        <v>101</v>
      </c>
      <c r="B283" s="1" t="s">
        <v>21</v>
      </c>
      <c r="C283" s="1" t="s">
        <v>12</v>
      </c>
      <c r="D283" s="1" t="s">
        <v>10</v>
      </c>
      <c r="E283" s="1" t="s">
        <v>11</v>
      </c>
      <c r="F283" s="1">
        <v>0.01</v>
      </c>
      <c r="G283" s="3" t="s">
        <v>19</v>
      </c>
      <c r="H283" s="1">
        <v>0</v>
      </c>
      <c r="I283" s="6"/>
      <c r="J283" s="9"/>
      <c r="K283" s="13"/>
    </row>
    <row r="284" spans="1:11" x14ac:dyDescent="0.2">
      <c r="A284" s="1" t="s">
        <v>102</v>
      </c>
      <c r="B284" s="1" t="s">
        <v>8</v>
      </c>
      <c r="C284" s="1" t="s">
        <v>9</v>
      </c>
      <c r="D284" s="1" t="s">
        <v>10</v>
      </c>
      <c r="E284" s="1" t="s">
        <v>16</v>
      </c>
      <c r="F284" s="1">
        <v>500</v>
      </c>
      <c r="G284" s="3">
        <v>56.777840230000002</v>
      </c>
      <c r="H284" s="1">
        <v>38567</v>
      </c>
      <c r="I284" s="6">
        <f t="shared" ref="I284" si="420">H285-H284</f>
        <v>-29352</v>
      </c>
      <c r="J284" s="9">
        <f t="shared" ref="J284" si="421">F285-F284</f>
        <v>0</v>
      </c>
      <c r="K284" s="13" t="b">
        <f t="shared" ref="K284" si="422">IF(ISNUMBER(ROUND(G285-G284,2)), ROUND(G285-G284,2)=0,G285=G284)</f>
        <v>1</v>
      </c>
    </row>
    <row r="285" spans="1:11" x14ac:dyDescent="0.2">
      <c r="A285" s="1" t="s">
        <v>102</v>
      </c>
      <c r="B285" s="1" t="s">
        <v>8</v>
      </c>
      <c r="C285" s="1" t="s">
        <v>12</v>
      </c>
      <c r="D285" s="1" t="s">
        <v>10</v>
      </c>
      <c r="E285" s="1" t="s">
        <v>16</v>
      </c>
      <c r="F285" s="1">
        <v>500</v>
      </c>
      <c r="G285" s="3">
        <v>56.777837939999998</v>
      </c>
      <c r="H285" s="1">
        <v>9215</v>
      </c>
      <c r="I285" s="6"/>
      <c r="J285" s="9"/>
      <c r="K285" s="13"/>
    </row>
    <row r="286" spans="1:11" x14ac:dyDescent="0.2">
      <c r="A286" s="1" t="s">
        <v>172</v>
      </c>
      <c r="B286" s="1" t="s">
        <v>106</v>
      </c>
      <c r="C286" s="1" t="s">
        <v>9</v>
      </c>
      <c r="D286" s="1" t="s">
        <v>107</v>
      </c>
      <c r="E286" s="1" t="s">
        <v>11</v>
      </c>
      <c r="F286" s="1">
        <v>9.6199999999999996E-4</v>
      </c>
      <c r="G286" s="3">
        <v>1571.0476189999999</v>
      </c>
      <c r="H286" s="1">
        <v>17</v>
      </c>
      <c r="I286" s="6">
        <f t="shared" ref="I286" si="423">H287-H286</f>
        <v>0</v>
      </c>
      <c r="J286" s="9">
        <f t="shared" ref="J286" si="424">F287-F286</f>
        <v>-4.3999999999999985E-5</v>
      </c>
      <c r="K286" s="13" t="b">
        <f t="shared" ref="K286" si="425">IF(ISNUMBER(ROUND(G287-G286,2)), ROUND(G287-G286,2)=0,G287=G286)</f>
        <v>1</v>
      </c>
    </row>
    <row r="287" spans="1:11" x14ac:dyDescent="0.2">
      <c r="A287" s="1" t="s">
        <v>172</v>
      </c>
      <c r="B287" s="1" t="s">
        <v>106</v>
      </c>
      <c r="C287" s="1" t="s">
        <v>12</v>
      </c>
      <c r="D287" s="1" t="s">
        <v>107</v>
      </c>
      <c r="E287" s="1" t="s">
        <v>11</v>
      </c>
      <c r="F287" s="1">
        <v>9.1799999999999998E-4</v>
      </c>
      <c r="G287" s="3">
        <v>1571.0476189999999</v>
      </c>
      <c r="H287" s="1">
        <v>17</v>
      </c>
      <c r="I287" s="6"/>
      <c r="J287" s="9"/>
      <c r="K287" s="13"/>
    </row>
    <row r="288" spans="1:11" x14ac:dyDescent="0.2">
      <c r="A288" s="1" t="s">
        <v>104</v>
      </c>
      <c r="B288" s="1" t="s">
        <v>21</v>
      </c>
      <c r="C288" s="1" t="s">
        <v>9</v>
      </c>
      <c r="D288" s="1" t="s">
        <v>10</v>
      </c>
      <c r="E288" s="1" t="s">
        <v>11</v>
      </c>
      <c r="F288" s="1">
        <v>3.53</v>
      </c>
      <c r="G288" s="3" t="s">
        <v>19</v>
      </c>
      <c r="H288" s="1">
        <v>0</v>
      </c>
      <c r="I288" s="6">
        <f t="shared" ref="I288" si="426">H289-H288</f>
        <v>0</v>
      </c>
      <c r="J288" s="9">
        <f t="shared" ref="J288" si="427">F289-F288</f>
        <v>-0.37999999999999989</v>
      </c>
      <c r="K288" s="13" t="b">
        <f t="shared" ref="K288" si="428">IF(ISNUMBER(ROUND(G289-G288,2)), ROUND(G289-G288,2)=0,G289=G288)</f>
        <v>1</v>
      </c>
    </row>
    <row r="289" spans="1:11" x14ac:dyDescent="0.2">
      <c r="A289" s="1" t="s">
        <v>104</v>
      </c>
      <c r="B289" s="1" t="s">
        <v>21</v>
      </c>
      <c r="C289" s="1" t="s">
        <v>12</v>
      </c>
      <c r="D289" s="1" t="s">
        <v>10</v>
      </c>
      <c r="E289" s="1" t="s">
        <v>11</v>
      </c>
      <c r="F289" s="1">
        <v>3.15</v>
      </c>
      <c r="G289" s="3" t="s">
        <v>19</v>
      </c>
      <c r="H289" s="1">
        <v>0</v>
      </c>
      <c r="I289" s="6"/>
      <c r="J289" s="9"/>
      <c r="K289" s="13"/>
    </row>
    <row r="290" spans="1:11" x14ac:dyDescent="0.2">
      <c r="A290" s="1" t="s">
        <v>173</v>
      </c>
      <c r="B290" s="1" t="s">
        <v>109</v>
      </c>
      <c r="C290" s="1" t="s">
        <v>9</v>
      </c>
      <c r="D290" s="1" t="s">
        <v>107</v>
      </c>
      <c r="E290" s="1" t="s">
        <v>11</v>
      </c>
      <c r="F290" s="1">
        <v>0.20653299999999999</v>
      </c>
      <c r="G290" s="3">
        <v>2891.258198</v>
      </c>
      <c r="H290" s="1">
        <v>3765</v>
      </c>
      <c r="I290" s="6">
        <f t="shared" ref="I290:I292" si="429">H291-H290</f>
        <v>-349</v>
      </c>
      <c r="J290" s="19">
        <f t="shared" ref="J290:J292" si="430">F291-F290</f>
        <v>0.165104</v>
      </c>
      <c r="K290" s="13" t="b">
        <f t="shared" ref="K290:K292" si="431">IF(ISNUMBER(ROUND(G291-G290,2)), ROUND(G291-G290,2)=0,G291=G290)</f>
        <v>1</v>
      </c>
    </row>
    <row r="291" spans="1:11" x14ac:dyDescent="0.2">
      <c r="A291" s="1" t="s">
        <v>173</v>
      </c>
      <c r="B291" s="1" t="s">
        <v>109</v>
      </c>
      <c r="C291" s="1" t="s">
        <v>12</v>
      </c>
      <c r="D291" s="1" t="s">
        <v>107</v>
      </c>
      <c r="E291" s="1" t="s">
        <v>11</v>
      </c>
      <c r="F291" s="1">
        <v>0.371637</v>
      </c>
      <c r="G291" s="3">
        <v>2891.258198</v>
      </c>
      <c r="H291" s="1">
        <v>3416</v>
      </c>
      <c r="I291" s="20"/>
      <c r="J291" s="9"/>
      <c r="K291" s="13"/>
    </row>
    <row r="292" spans="1:11" x14ac:dyDescent="0.2">
      <c r="A292" s="18" t="s">
        <v>185</v>
      </c>
      <c r="B292" s="1" t="s">
        <v>109</v>
      </c>
      <c r="C292" s="18" t="s">
        <v>9</v>
      </c>
      <c r="D292" s="1" t="s">
        <v>107</v>
      </c>
      <c r="E292" s="1" t="s">
        <v>11</v>
      </c>
      <c r="F292" s="18">
        <v>5.6807999999999997E-2</v>
      </c>
      <c r="G292" s="3">
        <v>1620.2777920000001</v>
      </c>
      <c r="H292" s="18">
        <v>474</v>
      </c>
      <c r="I292" s="6">
        <f t="shared" si="429"/>
        <v>-83</v>
      </c>
      <c r="J292" s="9">
        <f t="shared" si="430"/>
        <v>1.0088E-2</v>
      </c>
      <c r="K292" s="13" t="b">
        <f t="shared" si="431"/>
        <v>1</v>
      </c>
    </row>
    <row r="293" spans="1:11" x14ac:dyDescent="0.2">
      <c r="A293" s="18" t="s">
        <v>185</v>
      </c>
      <c r="B293" s="1" t="s">
        <v>109</v>
      </c>
      <c r="C293" s="18" t="s">
        <v>12</v>
      </c>
      <c r="D293" s="1" t="s">
        <v>107</v>
      </c>
      <c r="E293" s="1" t="s">
        <v>11</v>
      </c>
      <c r="F293" s="18">
        <v>6.6895999999999997E-2</v>
      </c>
      <c r="G293" s="3">
        <v>1620.2777920000001</v>
      </c>
      <c r="H293" s="18">
        <v>391</v>
      </c>
      <c r="I293" s="21"/>
      <c r="J293" s="10"/>
      <c r="K293" s="14"/>
    </row>
  </sheetData>
  <autoFilter ref="A1:H293" xr:uid="{C5729372-AAAB-EE45-941E-6245EC5899A1}">
    <sortState ref="A2:H291">
      <sortCondition ref="A1:A2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8DD7-7607-2446-9082-53220CCE164B}">
  <dimension ref="A1:K127"/>
  <sheetViews>
    <sheetView workbookViewId="0">
      <selection activeCell="O26" sqref="O26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10.5" bestFit="1" customWidth="1"/>
    <col min="4" max="4" width="8.6640625" bestFit="1" customWidth="1"/>
    <col min="5" max="5" width="24.83203125" bestFit="1" customWidth="1"/>
    <col min="6" max="6" width="15" bestFit="1" customWidth="1"/>
    <col min="7" max="7" width="12.83203125" bestFit="1" customWidth="1"/>
    <col min="8" max="9" width="11.5" bestFit="1" customWidth="1"/>
    <col min="10" max="10" width="10.33203125" bestFit="1" customWidth="1"/>
    <col min="11" max="11" width="9.6640625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174</v>
      </c>
      <c r="G1" s="5" t="s">
        <v>5</v>
      </c>
      <c r="H1" s="2" t="s">
        <v>6</v>
      </c>
      <c r="I1" s="22" t="s">
        <v>175</v>
      </c>
      <c r="J1" s="8" t="s">
        <v>176</v>
      </c>
      <c r="K1" s="15" t="s">
        <v>179</v>
      </c>
    </row>
    <row r="2" spans="1:11" x14ac:dyDescent="0.2">
      <c r="A2" s="1" t="s">
        <v>105</v>
      </c>
      <c r="B2" s="1" t="s">
        <v>106</v>
      </c>
      <c r="C2" s="1" t="s">
        <v>9</v>
      </c>
      <c r="D2" s="1" t="s">
        <v>107</v>
      </c>
      <c r="E2" s="1" t="s">
        <v>11</v>
      </c>
      <c r="F2" s="1">
        <v>4.8200000000000001E-4</v>
      </c>
      <c r="G2" s="1">
        <v>1566.042189</v>
      </c>
      <c r="H2" s="1">
        <v>24</v>
      </c>
      <c r="I2" s="24">
        <f>H3-H2</f>
        <v>3</v>
      </c>
      <c r="J2" s="23">
        <f>F3-F2</f>
        <v>1.4499999999999995E-4</v>
      </c>
      <c r="K2" s="12" t="b">
        <f>IF(ISNUMBER(ROUND(G3-G2,2)), ROUND(G3-G2,2)=0,G3=G2)</f>
        <v>1</v>
      </c>
    </row>
    <row r="3" spans="1:11" x14ac:dyDescent="0.2">
      <c r="A3" s="1" t="s">
        <v>105</v>
      </c>
      <c r="B3" s="1" t="s">
        <v>106</v>
      </c>
      <c r="C3" s="1" t="s">
        <v>12</v>
      </c>
      <c r="D3" s="1" t="s">
        <v>107</v>
      </c>
      <c r="E3" s="1" t="s">
        <v>11</v>
      </c>
      <c r="F3" s="1">
        <v>6.2699999999999995E-4</v>
      </c>
      <c r="G3" s="1">
        <v>1566.042189</v>
      </c>
      <c r="H3" s="1">
        <v>27</v>
      </c>
      <c r="I3" s="6"/>
      <c r="J3" s="9"/>
      <c r="K3" s="13"/>
    </row>
    <row r="4" spans="1:11" x14ac:dyDescent="0.2">
      <c r="A4" s="1" t="s">
        <v>108</v>
      </c>
      <c r="B4" s="1" t="s">
        <v>109</v>
      </c>
      <c r="C4" s="1" t="s">
        <v>9</v>
      </c>
      <c r="D4" s="1" t="s">
        <v>107</v>
      </c>
      <c r="E4" s="1" t="s">
        <v>11</v>
      </c>
      <c r="F4" s="1">
        <v>6.8184999999999996E-2</v>
      </c>
      <c r="G4" s="1">
        <v>9</v>
      </c>
      <c r="H4" s="1">
        <v>626</v>
      </c>
      <c r="I4" s="6">
        <f t="shared" ref="I4" si="0">H5-H4</f>
        <v>-78</v>
      </c>
      <c r="J4" s="9">
        <f t="shared" ref="J4" si="1">F5-F4</f>
        <v>-1.4233999999999997E-2</v>
      </c>
      <c r="K4" s="13" t="b">
        <f t="shared" ref="K4" si="2">IF(ISNUMBER(ROUND(G5-G4,2)), ROUND(G5-G4,2)=0,G5=G4)</f>
        <v>1</v>
      </c>
    </row>
    <row r="5" spans="1:11" x14ac:dyDescent="0.2">
      <c r="A5" s="1" t="s">
        <v>108</v>
      </c>
      <c r="B5" s="1" t="s">
        <v>109</v>
      </c>
      <c r="C5" s="1" t="s">
        <v>12</v>
      </c>
      <c r="D5" s="1" t="s">
        <v>107</v>
      </c>
      <c r="E5" s="1" t="s">
        <v>11</v>
      </c>
      <c r="F5" s="1">
        <v>5.3950999999999999E-2</v>
      </c>
      <c r="G5" s="1">
        <v>9</v>
      </c>
      <c r="H5" s="1">
        <v>548</v>
      </c>
      <c r="I5" s="6"/>
      <c r="J5" s="9"/>
      <c r="K5" s="13"/>
    </row>
    <row r="6" spans="1:11" x14ac:dyDescent="0.2">
      <c r="A6" s="1" t="s">
        <v>110</v>
      </c>
      <c r="B6" s="1" t="s">
        <v>106</v>
      </c>
      <c r="C6" s="1" t="s">
        <v>9</v>
      </c>
      <c r="D6" s="1" t="s">
        <v>107</v>
      </c>
      <c r="E6" s="1" t="s">
        <v>11</v>
      </c>
      <c r="F6" s="1">
        <v>6.3500000000000004E-4</v>
      </c>
      <c r="G6" s="1">
        <v>79.341292440000004</v>
      </c>
      <c r="H6" s="1">
        <v>15</v>
      </c>
      <c r="I6" s="6">
        <f t="shared" ref="I6" si="3">H7-H6</f>
        <v>4</v>
      </c>
      <c r="J6" s="9">
        <f t="shared" ref="J6" si="4">F7-F6</f>
        <v>-2.6500000000000004E-4</v>
      </c>
      <c r="K6" s="13" t="b">
        <f t="shared" ref="K6" si="5">IF(ISNUMBER(ROUND(G7-G6,2)), ROUND(G7-G6,2)=0,G7=G6)</f>
        <v>1</v>
      </c>
    </row>
    <row r="7" spans="1:11" x14ac:dyDescent="0.2">
      <c r="A7" s="1" t="s">
        <v>110</v>
      </c>
      <c r="B7" s="1" t="s">
        <v>106</v>
      </c>
      <c r="C7" s="1" t="s">
        <v>12</v>
      </c>
      <c r="D7" s="1" t="s">
        <v>107</v>
      </c>
      <c r="E7" s="1" t="s">
        <v>11</v>
      </c>
      <c r="F7" s="1">
        <v>3.6999999999999999E-4</v>
      </c>
      <c r="G7" s="1">
        <v>79.341292440000004</v>
      </c>
      <c r="H7" s="1">
        <v>19</v>
      </c>
      <c r="I7" s="6"/>
      <c r="J7" s="9"/>
      <c r="K7" s="13"/>
    </row>
    <row r="8" spans="1:11" x14ac:dyDescent="0.2">
      <c r="A8" s="1" t="s">
        <v>111</v>
      </c>
      <c r="B8" s="1" t="s">
        <v>109</v>
      </c>
      <c r="C8" s="1" t="s">
        <v>9</v>
      </c>
      <c r="D8" s="1" t="s">
        <v>107</v>
      </c>
      <c r="E8" s="1" t="s">
        <v>11</v>
      </c>
      <c r="F8" s="1">
        <v>0.38503300000000001</v>
      </c>
      <c r="G8" s="1">
        <v>2666.6992540000001</v>
      </c>
      <c r="H8" s="1">
        <v>4547</v>
      </c>
      <c r="I8" s="6">
        <f t="shared" ref="I8" si="6">H9-H8</f>
        <v>51</v>
      </c>
      <c r="J8" s="9">
        <f t="shared" ref="J8" si="7">F9-F8</f>
        <v>-3.2281000000000004E-2</v>
      </c>
      <c r="K8" s="13" t="b">
        <f t="shared" ref="K8" si="8">IF(ISNUMBER(ROUND(G9-G8,2)), ROUND(G9-G8,2)=0,G9=G8)</f>
        <v>1</v>
      </c>
    </row>
    <row r="9" spans="1:11" x14ac:dyDescent="0.2">
      <c r="A9" s="1" t="s">
        <v>111</v>
      </c>
      <c r="B9" s="1" t="s">
        <v>109</v>
      </c>
      <c r="C9" s="1" t="s">
        <v>12</v>
      </c>
      <c r="D9" s="1" t="s">
        <v>107</v>
      </c>
      <c r="E9" s="1" t="s">
        <v>11</v>
      </c>
      <c r="F9" s="1">
        <v>0.35275200000000001</v>
      </c>
      <c r="G9" s="1">
        <v>2666.6992540000001</v>
      </c>
      <c r="H9" s="1">
        <v>4598</v>
      </c>
      <c r="I9" s="6"/>
      <c r="J9" s="9"/>
      <c r="K9" s="13"/>
    </row>
    <row r="10" spans="1:11" x14ac:dyDescent="0.2">
      <c r="A10" s="1" t="s">
        <v>112</v>
      </c>
      <c r="B10" s="1" t="s">
        <v>109</v>
      </c>
      <c r="C10" s="1" t="s">
        <v>9</v>
      </c>
      <c r="D10" s="1" t="s">
        <v>107</v>
      </c>
      <c r="E10" s="1" t="s">
        <v>11</v>
      </c>
      <c r="F10" s="1">
        <v>2.405E-3</v>
      </c>
      <c r="G10" s="1">
        <v>15210109.51</v>
      </c>
      <c r="H10" s="1">
        <v>27</v>
      </c>
      <c r="I10" s="6">
        <f t="shared" ref="I10" si="9">H11-H10</f>
        <v>7</v>
      </c>
      <c r="J10" s="9">
        <f t="shared" ref="J10" si="10">F11-F10</f>
        <v>-2.6800000000000001E-4</v>
      </c>
      <c r="K10" s="13" t="b">
        <f t="shared" ref="K10" si="11">IF(ISNUMBER(ROUND(G11-G10,2)), ROUND(G11-G10,2)=0,G11=G10)</f>
        <v>1</v>
      </c>
    </row>
    <row r="11" spans="1:11" x14ac:dyDescent="0.2">
      <c r="A11" s="1" t="s">
        <v>112</v>
      </c>
      <c r="B11" s="1" t="s">
        <v>109</v>
      </c>
      <c r="C11" s="1" t="s">
        <v>12</v>
      </c>
      <c r="D11" s="1" t="s">
        <v>107</v>
      </c>
      <c r="E11" s="1" t="s">
        <v>11</v>
      </c>
      <c r="F11" s="1">
        <v>2.137E-3</v>
      </c>
      <c r="G11" s="1">
        <v>15210109.51</v>
      </c>
      <c r="H11" s="1">
        <v>34</v>
      </c>
      <c r="I11" s="6"/>
      <c r="J11" s="9"/>
      <c r="K11" s="13"/>
    </row>
    <row r="12" spans="1:11" x14ac:dyDescent="0.2">
      <c r="A12" s="1" t="s">
        <v>113</v>
      </c>
      <c r="B12" s="1" t="s">
        <v>109</v>
      </c>
      <c r="C12" s="1" t="s">
        <v>9</v>
      </c>
      <c r="D12" s="1" t="s">
        <v>107</v>
      </c>
      <c r="E12" s="1" t="s">
        <v>11</v>
      </c>
      <c r="F12" s="1">
        <v>6.9899999999999997E-3</v>
      </c>
      <c r="G12" s="1">
        <v>15210109.51</v>
      </c>
      <c r="H12" s="1">
        <v>43</v>
      </c>
      <c r="I12" s="6">
        <f t="shared" ref="I12" si="12">H13-H12</f>
        <v>-6</v>
      </c>
      <c r="J12" s="9">
        <f t="shared" ref="J12" si="13">F13-F12</f>
        <v>4.7300000000000033E-4</v>
      </c>
      <c r="K12" s="13" t="b">
        <f t="shared" ref="K12" si="14">IF(ISNUMBER(ROUND(G13-G12,2)), ROUND(G13-G12,2)=0,G13=G12)</f>
        <v>1</v>
      </c>
    </row>
    <row r="13" spans="1:11" x14ac:dyDescent="0.2">
      <c r="A13" s="1" t="s">
        <v>113</v>
      </c>
      <c r="B13" s="1" t="s">
        <v>109</v>
      </c>
      <c r="C13" s="1" t="s">
        <v>12</v>
      </c>
      <c r="D13" s="1" t="s">
        <v>107</v>
      </c>
      <c r="E13" s="1" t="s">
        <v>11</v>
      </c>
      <c r="F13" s="1">
        <v>7.463E-3</v>
      </c>
      <c r="G13" s="1">
        <v>15210109.51</v>
      </c>
      <c r="H13" s="1">
        <v>37</v>
      </c>
      <c r="I13" s="6"/>
      <c r="J13" s="9"/>
      <c r="K13" s="13"/>
    </row>
    <row r="14" spans="1:11" x14ac:dyDescent="0.2">
      <c r="A14" s="1" t="s">
        <v>115</v>
      </c>
      <c r="B14" s="1" t="s">
        <v>106</v>
      </c>
      <c r="C14" s="1" t="s">
        <v>9</v>
      </c>
      <c r="D14" s="1" t="s">
        <v>107</v>
      </c>
      <c r="E14" s="1" t="s">
        <v>11</v>
      </c>
      <c r="F14" s="1">
        <v>4.0499999999999998E-4</v>
      </c>
      <c r="G14" s="1">
        <v>93.75</v>
      </c>
      <c r="H14" s="1">
        <v>14</v>
      </c>
      <c r="I14" s="6">
        <f t="shared" ref="I14" si="15">H15-H14</f>
        <v>0</v>
      </c>
      <c r="J14" s="9">
        <f t="shared" ref="J14" si="16">F15-F14</f>
        <v>6.4000000000000038E-5</v>
      </c>
      <c r="K14" s="13" t="b">
        <f t="shared" ref="K14" si="17">IF(ISNUMBER(ROUND(G15-G14,2)), ROUND(G15-G14,2)=0,G15=G14)</f>
        <v>1</v>
      </c>
    </row>
    <row r="15" spans="1:11" x14ac:dyDescent="0.2">
      <c r="A15" s="1" t="s">
        <v>115</v>
      </c>
      <c r="B15" s="1" t="s">
        <v>106</v>
      </c>
      <c r="C15" s="1" t="s">
        <v>12</v>
      </c>
      <c r="D15" s="1" t="s">
        <v>107</v>
      </c>
      <c r="E15" s="1" t="s">
        <v>11</v>
      </c>
      <c r="F15" s="1">
        <v>4.6900000000000002E-4</v>
      </c>
      <c r="G15" s="1">
        <v>93.75</v>
      </c>
      <c r="H15" s="1">
        <v>14</v>
      </c>
      <c r="I15" s="6"/>
      <c r="J15" s="9"/>
      <c r="K15" s="13"/>
    </row>
    <row r="16" spans="1:11" x14ac:dyDescent="0.2">
      <c r="A16" s="1" t="s">
        <v>116</v>
      </c>
      <c r="B16" s="1" t="s">
        <v>109</v>
      </c>
      <c r="C16" s="1" t="s">
        <v>9</v>
      </c>
      <c r="D16" s="1" t="s">
        <v>107</v>
      </c>
      <c r="E16" s="1" t="s">
        <v>11</v>
      </c>
      <c r="F16" s="1">
        <v>0.16683700000000001</v>
      </c>
      <c r="G16" s="1">
        <v>97.345068420000004</v>
      </c>
      <c r="H16" s="1">
        <v>2001</v>
      </c>
      <c r="I16" s="6">
        <f t="shared" ref="I16" si="18">H17-H16</f>
        <v>-457</v>
      </c>
      <c r="J16" s="9">
        <f t="shared" ref="J16" si="19">F17-F16</f>
        <v>-2.1252000000000021E-2</v>
      </c>
      <c r="K16" s="13" t="b">
        <f t="shared" ref="K16" si="20">IF(ISNUMBER(ROUND(G17-G16,2)), ROUND(G17-G16,2)=0,G17=G16)</f>
        <v>1</v>
      </c>
    </row>
    <row r="17" spans="1:11" x14ac:dyDescent="0.2">
      <c r="A17" s="1" t="s">
        <v>116</v>
      </c>
      <c r="B17" s="1" t="s">
        <v>109</v>
      </c>
      <c r="C17" s="1" t="s">
        <v>12</v>
      </c>
      <c r="D17" s="1" t="s">
        <v>107</v>
      </c>
      <c r="E17" s="1" t="s">
        <v>11</v>
      </c>
      <c r="F17" s="1">
        <v>0.14558499999999999</v>
      </c>
      <c r="G17" s="1">
        <v>97.345068420000004</v>
      </c>
      <c r="H17" s="1">
        <v>1544</v>
      </c>
      <c r="I17" s="6"/>
      <c r="J17" s="9"/>
      <c r="K17" s="13"/>
    </row>
    <row r="18" spans="1:11" x14ac:dyDescent="0.2">
      <c r="A18" s="1" t="s">
        <v>117</v>
      </c>
      <c r="B18" s="1" t="s">
        <v>109</v>
      </c>
      <c r="C18" s="1" t="s">
        <v>9</v>
      </c>
      <c r="D18" s="1" t="s">
        <v>107</v>
      </c>
      <c r="E18" s="1" t="s">
        <v>11</v>
      </c>
      <c r="F18" s="1">
        <v>6.7121E-2</v>
      </c>
      <c r="G18" s="1">
        <v>4</v>
      </c>
      <c r="H18" s="1">
        <v>845</v>
      </c>
      <c r="I18" s="6">
        <f t="shared" ref="I18" si="21">H19-H18</f>
        <v>37</v>
      </c>
      <c r="J18" s="9">
        <f t="shared" ref="J18" si="22">F19-F18</f>
        <v>5.0240999999999994E-2</v>
      </c>
      <c r="K18" s="13" t="b">
        <f t="shared" ref="K18" si="23">IF(ISNUMBER(ROUND(G19-G18,2)), ROUND(G19-G18,2)=0,G19=G18)</f>
        <v>1</v>
      </c>
    </row>
    <row r="19" spans="1:11" x14ac:dyDescent="0.2">
      <c r="A19" s="1" t="s">
        <v>117</v>
      </c>
      <c r="B19" s="1" t="s">
        <v>109</v>
      </c>
      <c r="C19" s="1" t="s">
        <v>12</v>
      </c>
      <c r="D19" s="1" t="s">
        <v>107</v>
      </c>
      <c r="E19" s="1" t="s">
        <v>11</v>
      </c>
      <c r="F19" s="1">
        <v>0.11736199999999999</v>
      </c>
      <c r="G19" s="1">
        <v>4</v>
      </c>
      <c r="H19" s="1">
        <v>882</v>
      </c>
      <c r="I19" s="6"/>
      <c r="J19" s="9"/>
      <c r="K19" s="13"/>
    </row>
    <row r="20" spans="1:11" x14ac:dyDescent="0.2">
      <c r="A20" s="1" t="s">
        <v>118</v>
      </c>
      <c r="B20" s="1" t="s">
        <v>109</v>
      </c>
      <c r="C20" s="1" t="s">
        <v>9</v>
      </c>
      <c r="D20" s="1" t="s">
        <v>107</v>
      </c>
      <c r="E20" s="1" t="s">
        <v>11</v>
      </c>
      <c r="F20" s="1">
        <v>3.5285999999999998E-2</v>
      </c>
      <c r="G20" s="1">
        <v>71961.224749999994</v>
      </c>
      <c r="H20" s="1">
        <v>1403</v>
      </c>
      <c r="I20" s="6">
        <f t="shared" ref="I20" si="24">H21-H20</f>
        <v>-3</v>
      </c>
      <c r="J20" s="9">
        <f t="shared" ref="J20" si="25">F21-F20</f>
        <v>7.3800000000000254E-4</v>
      </c>
      <c r="K20" s="13" t="b">
        <f t="shared" ref="K20" si="26">IF(ISNUMBER(ROUND(G21-G20,2)), ROUND(G21-G20,2)=0,G21=G20)</f>
        <v>1</v>
      </c>
    </row>
    <row r="21" spans="1:11" x14ac:dyDescent="0.2">
      <c r="A21" s="1" t="s">
        <v>118</v>
      </c>
      <c r="B21" s="1" t="s">
        <v>109</v>
      </c>
      <c r="C21" s="1" t="s">
        <v>12</v>
      </c>
      <c r="D21" s="1" t="s">
        <v>107</v>
      </c>
      <c r="E21" s="1" t="s">
        <v>11</v>
      </c>
      <c r="F21" s="1">
        <v>3.6024E-2</v>
      </c>
      <c r="G21" s="1">
        <v>71961.224749999994</v>
      </c>
      <c r="H21" s="1">
        <v>1400</v>
      </c>
      <c r="I21" s="6"/>
      <c r="J21" s="9"/>
      <c r="K21" s="13"/>
    </row>
    <row r="22" spans="1:11" x14ac:dyDescent="0.2">
      <c r="A22" s="1" t="s">
        <v>119</v>
      </c>
      <c r="B22" s="1" t="s">
        <v>109</v>
      </c>
      <c r="C22" s="1" t="s">
        <v>9</v>
      </c>
      <c r="D22" s="1" t="s">
        <v>107</v>
      </c>
      <c r="E22" s="1" t="s">
        <v>11</v>
      </c>
      <c r="F22" s="1">
        <v>1.4500000000000001E-2</v>
      </c>
      <c r="G22" s="1">
        <v>3</v>
      </c>
      <c r="H22" s="1">
        <v>106</v>
      </c>
      <c r="I22" s="6">
        <f t="shared" ref="I22" si="27">H23-H22</f>
        <v>1</v>
      </c>
      <c r="J22" s="9">
        <f t="shared" ref="J22" si="28">F23-F22</f>
        <v>9.9999999999926537E-7</v>
      </c>
      <c r="K22" s="13" t="b">
        <f t="shared" ref="K22" si="29">IF(ISNUMBER(ROUND(G23-G22,2)), ROUND(G23-G22,2)=0,G23=G22)</f>
        <v>1</v>
      </c>
    </row>
    <row r="23" spans="1:11" x14ac:dyDescent="0.2">
      <c r="A23" s="1" t="s">
        <v>119</v>
      </c>
      <c r="B23" s="1" t="s">
        <v>109</v>
      </c>
      <c r="C23" s="1" t="s">
        <v>12</v>
      </c>
      <c r="D23" s="1" t="s">
        <v>107</v>
      </c>
      <c r="E23" s="1" t="s">
        <v>11</v>
      </c>
      <c r="F23" s="1">
        <v>1.4501E-2</v>
      </c>
      <c r="G23" s="1">
        <v>3</v>
      </c>
      <c r="H23" s="1">
        <v>107</v>
      </c>
      <c r="I23" s="6"/>
      <c r="J23" s="9"/>
      <c r="K23" s="13"/>
    </row>
    <row r="24" spans="1:11" x14ac:dyDescent="0.2">
      <c r="A24" s="1" t="s">
        <v>120</v>
      </c>
      <c r="B24" s="1" t="s">
        <v>109</v>
      </c>
      <c r="C24" s="1" t="s">
        <v>9</v>
      </c>
      <c r="D24" s="1" t="s">
        <v>107</v>
      </c>
      <c r="E24" s="1" t="s">
        <v>11</v>
      </c>
      <c r="F24" s="1">
        <v>2.6600000000000001E-4</v>
      </c>
      <c r="G24" s="1">
        <v>517</v>
      </c>
      <c r="H24" s="1">
        <v>0</v>
      </c>
      <c r="I24" s="6">
        <f t="shared" ref="I24" si="30">H25-H24</f>
        <v>0</v>
      </c>
      <c r="J24" s="9">
        <f t="shared" ref="J24" si="31">F25-F24</f>
        <v>9.0499999999999999E-4</v>
      </c>
      <c r="K24" s="13" t="b">
        <f t="shared" ref="K24" si="32">IF(ISNUMBER(ROUND(G25-G24,2)), ROUND(G25-G24,2)=0,G25=G24)</f>
        <v>1</v>
      </c>
    </row>
    <row r="25" spans="1:11" x14ac:dyDescent="0.2">
      <c r="A25" s="1" t="s">
        <v>120</v>
      </c>
      <c r="B25" s="1" t="s">
        <v>109</v>
      </c>
      <c r="C25" s="1" t="s">
        <v>12</v>
      </c>
      <c r="D25" s="1" t="s">
        <v>107</v>
      </c>
      <c r="E25" s="1" t="s">
        <v>11</v>
      </c>
      <c r="F25" s="1">
        <v>1.1709999999999999E-3</v>
      </c>
      <c r="G25" s="1">
        <v>517</v>
      </c>
      <c r="H25" s="1">
        <v>0</v>
      </c>
      <c r="I25" s="6"/>
      <c r="J25" s="9"/>
      <c r="K25" s="13"/>
    </row>
    <row r="26" spans="1:11" x14ac:dyDescent="0.2">
      <c r="A26" s="1" t="s">
        <v>121</v>
      </c>
      <c r="B26" s="1" t="s">
        <v>109</v>
      </c>
      <c r="C26" s="1" t="s">
        <v>9</v>
      </c>
      <c r="D26" s="1" t="s">
        <v>107</v>
      </c>
      <c r="E26" s="1" t="s">
        <v>11</v>
      </c>
      <c r="F26" s="1">
        <v>0.96934200000000004</v>
      </c>
      <c r="G26" s="1">
        <v>21</v>
      </c>
      <c r="H26" s="1">
        <v>34887</v>
      </c>
      <c r="I26" s="6">
        <f t="shared" ref="I26" si="33">H27-H26</f>
        <v>8630</v>
      </c>
      <c r="J26" s="9">
        <f t="shared" ref="J26" si="34">F27-F26</f>
        <v>0.3197279999999999</v>
      </c>
      <c r="K26" s="13" t="b">
        <f t="shared" ref="K26" si="35">IF(ISNUMBER(ROUND(G27-G26,2)), ROUND(G27-G26,2)=0,G27=G26)</f>
        <v>1</v>
      </c>
    </row>
    <row r="27" spans="1:11" x14ac:dyDescent="0.2">
      <c r="A27" s="1" t="s">
        <v>121</v>
      </c>
      <c r="B27" s="1" t="s">
        <v>109</v>
      </c>
      <c r="C27" s="1" t="s">
        <v>12</v>
      </c>
      <c r="D27" s="1" t="s">
        <v>107</v>
      </c>
      <c r="E27" s="1" t="s">
        <v>11</v>
      </c>
      <c r="F27" s="1">
        <v>1.2890699999999999</v>
      </c>
      <c r="G27" s="1">
        <v>21</v>
      </c>
      <c r="H27" s="1">
        <v>43517</v>
      </c>
      <c r="I27" s="6"/>
      <c r="J27" s="9"/>
      <c r="K27" s="13"/>
    </row>
    <row r="28" spans="1:11" x14ac:dyDescent="0.2">
      <c r="A28" s="1" t="s">
        <v>122</v>
      </c>
      <c r="B28" s="1" t="s">
        <v>109</v>
      </c>
      <c r="C28" s="1" t="s">
        <v>9</v>
      </c>
      <c r="D28" s="1" t="s">
        <v>107</v>
      </c>
      <c r="E28" s="1" t="s">
        <v>11</v>
      </c>
      <c r="F28" s="1">
        <v>12.7522</v>
      </c>
      <c r="G28" s="1">
        <v>21</v>
      </c>
      <c r="H28" s="1">
        <v>148941</v>
      </c>
      <c r="I28" s="6">
        <f t="shared" ref="I28" si="36">H29-H28</f>
        <v>141005</v>
      </c>
      <c r="J28" s="9">
        <f t="shared" ref="J28" si="37">F29-F28</f>
        <v>11.4474</v>
      </c>
      <c r="K28" s="13" t="b">
        <f t="shared" ref="K28" si="38">IF(ISNUMBER(ROUND(G29-G28,2)), ROUND(G29-G28,2)=0,G29=G28)</f>
        <v>1</v>
      </c>
    </row>
    <row r="29" spans="1:11" x14ac:dyDescent="0.2">
      <c r="A29" s="1" t="s">
        <v>122</v>
      </c>
      <c r="B29" s="1" t="s">
        <v>109</v>
      </c>
      <c r="C29" s="1" t="s">
        <v>12</v>
      </c>
      <c r="D29" s="1" t="s">
        <v>107</v>
      </c>
      <c r="E29" s="1" t="s">
        <v>11</v>
      </c>
      <c r="F29" s="1">
        <v>24.1996</v>
      </c>
      <c r="G29" s="1">
        <v>21</v>
      </c>
      <c r="H29" s="1">
        <v>289946</v>
      </c>
      <c r="I29" s="6"/>
      <c r="J29" s="9"/>
      <c r="K29" s="13"/>
    </row>
    <row r="30" spans="1:11" x14ac:dyDescent="0.2">
      <c r="A30" s="1" t="s">
        <v>123</v>
      </c>
      <c r="B30" s="1" t="s">
        <v>106</v>
      </c>
      <c r="C30" s="1" t="s">
        <v>9</v>
      </c>
      <c r="D30" s="1" t="s">
        <v>107</v>
      </c>
      <c r="E30" s="1" t="s">
        <v>11</v>
      </c>
      <c r="F30" s="1">
        <v>1.0891E-2</v>
      </c>
      <c r="G30" s="1">
        <v>4134175.702</v>
      </c>
      <c r="H30" s="1">
        <v>471</v>
      </c>
      <c r="I30" s="6">
        <f t="shared" ref="I30" si="39">H31-H30</f>
        <v>-25</v>
      </c>
      <c r="J30" s="9">
        <f t="shared" ref="J30" si="40">F31-F30</f>
        <v>6.3799999999999968E-4</v>
      </c>
      <c r="K30" s="13" t="b">
        <f t="shared" ref="K30" si="41">IF(ISNUMBER(ROUND(G31-G30,2)), ROUND(G31-G30,2)=0,G31=G30)</f>
        <v>1</v>
      </c>
    </row>
    <row r="31" spans="1:11" x14ac:dyDescent="0.2">
      <c r="A31" s="1" t="s">
        <v>123</v>
      </c>
      <c r="B31" s="1" t="s">
        <v>106</v>
      </c>
      <c r="C31" s="1" t="s">
        <v>12</v>
      </c>
      <c r="D31" s="1" t="s">
        <v>107</v>
      </c>
      <c r="E31" s="1" t="s">
        <v>11</v>
      </c>
      <c r="F31" s="1">
        <v>1.1528999999999999E-2</v>
      </c>
      <c r="G31" s="1">
        <v>4134175.702</v>
      </c>
      <c r="H31" s="1">
        <v>446</v>
      </c>
      <c r="I31" s="6"/>
      <c r="J31" s="9"/>
      <c r="K31" s="13"/>
    </row>
    <row r="32" spans="1:11" x14ac:dyDescent="0.2">
      <c r="A32" s="1" t="s">
        <v>124</v>
      </c>
      <c r="B32" s="1" t="s">
        <v>125</v>
      </c>
      <c r="C32" s="1" t="s">
        <v>9</v>
      </c>
      <c r="D32" s="1" t="s">
        <v>107</v>
      </c>
      <c r="E32" s="1" t="s">
        <v>11</v>
      </c>
      <c r="F32" s="1">
        <v>0.20860899999999999</v>
      </c>
      <c r="G32" s="1">
        <v>46.867563449999999</v>
      </c>
      <c r="H32" s="1">
        <v>11</v>
      </c>
      <c r="I32" s="6">
        <f t="shared" ref="I32" si="42">H33-H32</f>
        <v>0</v>
      </c>
      <c r="J32" s="9">
        <f t="shared" ref="J32" si="43">F33-F32</f>
        <v>1.6349999999999976E-3</v>
      </c>
      <c r="K32" s="13" t="b">
        <f t="shared" ref="K32" si="44">IF(ISNUMBER(ROUND(G33-G32,2)), ROUND(G33-G32,2)=0,G33=G32)</f>
        <v>1</v>
      </c>
    </row>
    <row r="33" spans="1:11" x14ac:dyDescent="0.2">
      <c r="A33" s="1" t="s">
        <v>124</v>
      </c>
      <c r="B33" s="1" t="s">
        <v>125</v>
      </c>
      <c r="C33" s="1" t="s">
        <v>12</v>
      </c>
      <c r="D33" s="1" t="s">
        <v>107</v>
      </c>
      <c r="E33" s="1" t="s">
        <v>11</v>
      </c>
      <c r="F33" s="1">
        <v>0.21024399999999999</v>
      </c>
      <c r="G33" s="1">
        <v>46.867563490000002</v>
      </c>
      <c r="H33" s="1">
        <v>11</v>
      </c>
      <c r="I33" s="6"/>
      <c r="J33" s="9"/>
      <c r="K33" s="13"/>
    </row>
    <row r="34" spans="1:11" x14ac:dyDescent="0.2">
      <c r="A34" s="1" t="s">
        <v>126</v>
      </c>
      <c r="B34" s="1" t="s">
        <v>109</v>
      </c>
      <c r="C34" s="1" t="s">
        <v>9</v>
      </c>
      <c r="D34" s="1" t="s">
        <v>107</v>
      </c>
      <c r="E34" s="1" t="s">
        <v>11</v>
      </c>
      <c r="F34" s="1">
        <v>1.0148000000000001E-2</v>
      </c>
      <c r="G34" s="1">
        <v>173.4062089</v>
      </c>
      <c r="H34" s="1">
        <v>1439</v>
      </c>
      <c r="I34" s="6">
        <f t="shared" ref="I34" si="45">H35-H34</f>
        <v>129</v>
      </c>
      <c r="J34" s="9">
        <f t="shared" ref="J34" si="46">F35-F34</f>
        <v>1.3058999999999998E-2</v>
      </c>
      <c r="K34" s="13" t="b">
        <f t="shared" ref="K34" si="47">IF(ISNUMBER(ROUND(G35-G34,2)), ROUND(G35-G34,2)=0,G35=G34)</f>
        <v>1</v>
      </c>
    </row>
    <row r="35" spans="1:11" x14ac:dyDescent="0.2">
      <c r="A35" s="1" t="s">
        <v>126</v>
      </c>
      <c r="B35" s="1" t="s">
        <v>109</v>
      </c>
      <c r="C35" s="1" t="s">
        <v>12</v>
      </c>
      <c r="D35" s="1" t="s">
        <v>107</v>
      </c>
      <c r="E35" s="1" t="s">
        <v>11</v>
      </c>
      <c r="F35" s="1">
        <v>2.3206999999999998E-2</v>
      </c>
      <c r="G35" s="1">
        <v>173.4062089</v>
      </c>
      <c r="H35" s="1">
        <v>1568</v>
      </c>
      <c r="I35" s="6"/>
      <c r="J35" s="9"/>
      <c r="K35" s="13"/>
    </row>
    <row r="36" spans="1:11" x14ac:dyDescent="0.2">
      <c r="A36" s="1" t="s">
        <v>127</v>
      </c>
      <c r="B36" s="1" t="s">
        <v>106</v>
      </c>
      <c r="C36" s="1" t="s">
        <v>9</v>
      </c>
      <c r="D36" s="1" t="s">
        <v>107</v>
      </c>
      <c r="E36" s="1" t="s">
        <v>11</v>
      </c>
      <c r="F36" s="1">
        <v>1.1230000000000001E-3</v>
      </c>
      <c r="G36" s="1">
        <v>58793.822699999997</v>
      </c>
      <c r="H36" s="1">
        <v>144</v>
      </c>
      <c r="I36" s="6">
        <f t="shared" ref="I36" si="48">H37-H36</f>
        <v>73</v>
      </c>
      <c r="J36" s="9">
        <f t="shared" ref="J36" si="49">F37-F36</f>
        <v>2.2899999999999982E-4</v>
      </c>
      <c r="K36" s="13" t="b">
        <f t="shared" ref="K36" si="50">IF(ISNUMBER(ROUND(G37-G36,2)), ROUND(G37-G36,2)=0,G37=G36)</f>
        <v>1</v>
      </c>
    </row>
    <row r="37" spans="1:11" x14ac:dyDescent="0.2">
      <c r="A37" s="1" t="s">
        <v>127</v>
      </c>
      <c r="B37" s="1" t="s">
        <v>106</v>
      </c>
      <c r="C37" s="1" t="s">
        <v>12</v>
      </c>
      <c r="D37" s="1" t="s">
        <v>107</v>
      </c>
      <c r="E37" s="1" t="s">
        <v>11</v>
      </c>
      <c r="F37" s="1">
        <v>1.3519999999999999E-3</v>
      </c>
      <c r="G37" s="1">
        <v>58793.822699999997</v>
      </c>
      <c r="H37" s="1">
        <v>217</v>
      </c>
      <c r="I37" s="6"/>
      <c r="J37" s="9"/>
      <c r="K37" s="13"/>
    </row>
    <row r="38" spans="1:11" x14ac:dyDescent="0.2">
      <c r="A38" s="1" t="s">
        <v>128</v>
      </c>
      <c r="B38" s="1" t="s">
        <v>109</v>
      </c>
      <c r="C38" s="1" t="s">
        <v>9</v>
      </c>
      <c r="D38" s="1" t="s">
        <v>107</v>
      </c>
      <c r="E38" s="1" t="s">
        <v>11</v>
      </c>
      <c r="F38" s="1">
        <v>0.15995300000000001</v>
      </c>
      <c r="G38" s="1">
        <v>100278.7037</v>
      </c>
      <c r="H38" s="1">
        <v>2988</v>
      </c>
      <c r="I38" s="6">
        <f t="shared" ref="I38" si="51">H39-H38</f>
        <v>-227</v>
      </c>
      <c r="J38" s="9">
        <f t="shared" ref="J38" si="52">F39-F38</f>
        <v>6.4180999999999988E-2</v>
      </c>
      <c r="K38" s="13" t="b">
        <f t="shared" ref="K38" si="53">IF(ISNUMBER(ROUND(G39-G38,2)), ROUND(G39-G38,2)=0,G39=G38)</f>
        <v>1</v>
      </c>
    </row>
    <row r="39" spans="1:11" x14ac:dyDescent="0.2">
      <c r="A39" s="1" t="s">
        <v>128</v>
      </c>
      <c r="B39" s="1" t="s">
        <v>109</v>
      </c>
      <c r="C39" s="1" t="s">
        <v>12</v>
      </c>
      <c r="D39" s="1" t="s">
        <v>107</v>
      </c>
      <c r="E39" s="1" t="s">
        <v>11</v>
      </c>
      <c r="F39" s="1">
        <v>0.224134</v>
      </c>
      <c r="G39" s="1">
        <v>100278.7037</v>
      </c>
      <c r="H39" s="1">
        <v>2761</v>
      </c>
      <c r="I39" s="6"/>
      <c r="J39" s="9"/>
      <c r="K39" s="13"/>
    </row>
    <row r="40" spans="1:11" x14ac:dyDescent="0.2">
      <c r="A40" s="1" t="s">
        <v>129</v>
      </c>
      <c r="B40" s="1" t="s">
        <v>125</v>
      </c>
      <c r="C40" s="1" t="s">
        <v>9</v>
      </c>
      <c r="D40" s="1" t="s">
        <v>107</v>
      </c>
      <c r="E40" s="1" t="s">
        <v>62</v>
      </c>
      <c r="F40" s="1">
        <v>0</v>
      </c>
      <c r="G40" s="3" t="s">
        <v>19</v>
      </c>
      <c r="H40" s="1">
        <v>0</v>
      </c>
      <c r="I40" s="6">
        <f t="shared" ref="I40" si="54">H41-H40</f>
        <v>0</v>
      </c>
      <c r="J40" s="9">
        <f t="shared" ref="J40" si="55">F41-F40</f>
        <v>0</v>
      </c>
      <c r="K40" s="13" t="b">
        <f t="shared" ref="K40" si="56">IF(ISNUMBER(ROUND(G41-G40,2)), ROUND(G41-G40,2)=0,G41=G40)</f>
        <v>1</v>
      </c>
    </row>
    <row r="41" spans="1:11" x14ac:dyDescent="0.2">
      <c r="A41" s="1" t="s">
        <v>129</v>
      </c>
      <c r="B41" s="1" t="s">
        <v>125</v>
      </c>
      <c r="C41" s="1" t="s">
        <v>12</v>
      </c>
      <c r="D41" s="1" t="s">
        <v>107</v>
      </c>
      <c r="E41" s="1" t="s">
        <v>62</v>
      </c>
      <c r="F41" s="1">
        <v>0</v>
      </c>
      <c r="G41" s="3" t="s">
        <v>19</v>
      </c>
      <c r="H41" s="1">
        <v>0</v>
      </c>
      <c r="I41" s="6"/>
      <c r="J41" s="9"/>
      <c r="K41" s="13"/>
    </row>
    <row r="42" spans="1:11" x14ac:dyDescent="0.2">
      <c r="A42" s="1" t="s">
        <v>130</v>
      </c>
      <c r="B42" s="1" t="s">
        <v>109</v>
      </c>
      <c r="C42" s="1" t="s">
        <v>9</v>
      </c>
      <c r="D42" s="1" t="s">
        <v>107</v>
      </c>
      <c r="E42" s="1" t="s">
        <v>11</v>
      </c>
      <c r="F42" s="1">
        <v>8.9099999999999997E-4</v>
      </c>
      <c r="G42" s="1">
        <v>2323</v>
      </c>
      <c r="H42" s="1">
        <v>0</v>
      </c>
      <c r="I42" s="6">
        <f t="shared" ref="I42" si="57">H43-H42</f>
        <v>0</v>
      </c>
      <c r="J42" s="9">
        <f t="shared" ref="J42" si="58">F43-F42</f>
        <v>1.5000000000000039E-5</v>
      </c>
      <c r="K42" s="13" t="b">
        <f t="shared" ref="K42" si="59">IF(ISNUMBER(ROUND(G43-G42,2)), ROUND(G43-G42,2)=0,G43=G42)</f>
        <v>1</v>
      </c>
    </row>
    <row r="43" spans="1:11" x14ac:dyDescent="0.2">
      <c r="A43" s="1" t="s">
        <v>130</v>
      </c>
      <c r="B43" s="1" t="s">
        <v>109</v>
      </c>
      <c r="C43" s="1" t="s">
        <v>12</v>
      </c>
      <c r="D43" s="1" t="s">
        <v>107</v>
      </c>
      <c r="E43" s="1" t="s">
        <v>11</v>
      </c>
      <c r="F43" s="1">
        <v>9.0600000000000001E-4</v>
      </c>
      <c r="G43" s="1">
        <v>2323</v>
      </c>
      <c r="H43" s="1">
        <v>0</v>
      </c>
      <c r="I43" s="6"/>
      <c r="J43" s="9"/>
      <c r="K43" s="13"/>
    </row>
    <row r="44" spans="1:11" x14ac:dyDescent="0.2">
      <c r="A44" s="1" t="s">
        <v>131</v>
      </c>
      <c r="B44" s="1" t="s">
        <v>125</v>
      </c>
      <c r="C44" s="1" t="s">
        <v>9</v>
      </c>
      <c r="D44" s="1" t="s">
        <v>107</v>
      </c>
      <c r="E44" s="1" t="s">
        <v>11</v>
      </c>
      <c r="F44" s="1">
        <v>5.6300000000000002E-4</v>
      </c>
      <c r="G44" s="1">
        <v>0</v>
      </c>
      <c r="H44" s="1">
        <v>8</v>
      </c>
      <c r="I44" s="6">
        <f t="shared" ref="I44" si="60">H45-H44</f>
        <v>1</v>
      </c>
      <c r="J44" s="9">
        <f t="shared" ref="J44" si="61">F45-F44</f>
        <v>7.2999999999999931E-5</v>
      </c>
      <c r="K44" s="13" t="b">
        <f t="shared" ref="K44" si="62">IF(ISNUMBER(ROUND(G45-G44,2)), ROUND(G45-G44,2)=0,G45=G44)</f>
        <v>1</v>
      </c>
    </row>
    <row r="45" spans="1:11" x14ac:dyDescent="0.2">
      <c r="A45" s="1" t="s">
        <v>131</v>
      </c>
      <c r="B45" s="1" t="s">
        <v>125</v>
      </c>
      <c r="C45" s="1" t="s">
        <v>12</v>
      </c>
      <c r="D45" s="1" t="s">
        <v>107</v>
      </c>
      <c r="E45" s="1" t="s">
        <v>11</v>
      </c>
      <c r="F45" s="1">
        <v>6.3599999999999996E-4</v>
      </c>
      <c r="G45" s="1">
        <v>0</v>
      </c>
      <c r="H45" s="1">
        <v>9</v>
      </c>
      <c r="I45" s="6"/>
      <c r="J45" s="9"/>
      <c r="K45" s="13"/>
    </row>
    <row r="46" spans="1:11" x14ac:dyDescent="0.2">
      <c r="A46" s="1" t="s">
        <v>132</v>
      </c>
      <c r="B46" s="1" t="s">
        <v>106</v>
      </c>
      <c r="C46" s="1" t="s">
        <v>9</v>
      </c>
      <c r="D46" s="1" t="s">
        <v>107</v>
      </c>
      <c r="E46" s="1" t="s">
        <v>11</v>
      </c>
      <c r="F46" s="1">
        <v>0.72507999999999995</v>
      </c>
      <c r="G46" s="1">
        <v>114873.6556</v>
      </c>
      <c r="H46" s="1">
        <v>524</v>
      </c>
      <c r="I46" s="6">
        <f t="shared" ref="I46" si="63">H47-H46</f>
        <v>3594</v>
      </c>
      <c r="J46" s="9">
        <f t="shared" ref="J46" si="64">F47-F46</f>
        <v>4.2264000000000079E-2</v>
      </c>
      <c r="K46" s="13" t="b">
        <f t="shared" ref="K46" si="65">IF(ISNUMBER(ROUND(G47-G46,2)), ROUND(G47-G46,2)=0,G47=G46)</f>
        <v>1</v>
      </c>
    </row>
    <row r="47" spans="1:11" x14ac:dyDescent="0.2">
      <c r="A47" s="1" t="s">
        <v>132</v>
      </c>
      <c r="B47" s="1" t="s">
        <v>106</v>
      </c>
      <c r="C47" s="1" t="s">
        <v>12</v>
      </c>
      <c r="D47" s="1" t="s">
        <v>107</v>
      </c>
      <c r="E47" s="1" t="s">
        <v>11</v>
      </c>
      <c r="F47" s="1">
        <v>0.76734400000000003</v>
      </c>
      <c r="G47" s="1">
        <v>114873.6556</v>
      </c>
      <c r="H47" s="1">
        <v>4118</v>
      </c>
      <c r="I47" s="6"/>
      <c r="J47" s="9"/>
      <c r="K47" s="13"/>
    </row>
    <row r="48" spans="1:11" x14ac:dyDescent="0.2">
      <c r="A48" s="1" t="s">
        <v>133</v>
      </c>
      <c r="B48" s="1" t="s">
        <v>106</v>
      </c>
      <c r="C48" s="1" t="s">
        <v>9</v>
      </c>
      <c r="D48" s="1" t="s">
        <v>107</v>
      </c>
      <c r="E48" s="1" t="s">
        <v>11</v>
      </c>
      <c r="F48" s="1">
        <v>2.3400000000000001E-3</v>
      </c>
      <c r="G48" s="1">
        <v>114.03973000000001</v>
      </c>
      <c r="H48" s="1">
        <v>409</v>
      </c>
      <c r="I48" s="6">
        <f t="shared" ref="I48" si="66">H49-H48</f>
        <v>-6</v>
      </c>
      <c r="J48" s="9">
        <f t="shared" ref="J48" si="67">F49-F48</f>
        <v>-8.7000000000000272E-5</v>
      </c>
      <c r="K48" s="13" t="b">
        <f t="shared" ref="K48" si="68">IF(ISNUMBER(ROUND(G49-G48,2)), ROUND(G49-G48,2)=0,G49=G48)</f>
        <v>1</v>
      </c>
    </row>
    <row r="49" spans="1:11" x14ac:dyDescent="0.2">
      <c r="A49" s="1" t="s">
        <v>133</v>
      </c>
      <c r="B49" s="1" t="s">
        <v>106</v>
      </c>
      <c r="C49" s="1" t="s">
        <v>12</v>
      </c>
      <c r="D49" s="1" t="s">
        <v>107</v>
      </c>
      <c r="E49" s="1" t="s">
        <v>11</v>
      </c>
      <c r="F49" s="1">
        <v>2.2529999999999998E-3</v>
      </c>
      <c r="G49" s="1">
        <v>114.03973000000001</v>
      </c>
      <c r="H49" s="1">
        <v>403</v>
      </c>
      <c r="I49" s="6"/>
      <c r="J49" s="9"/>
      <c r="K49" s="13"/>
    </row>
    <row r="50" spans="1:11" x14ac:dyDescent="0.2">
      <c r="A50" s="1" t="s">
        <v>134</v>
      </c>
      <c r="B50" s="1" t="s">
        <v>109</v>
      </c>
      <c r="C50" s="1" t="s">
        <v>9</v>
      </c>
      <c r="D50" s="1" t="s">
        <v>107</v>
      </c>
      <c r="E50" s="1" t="s">
        <v>11</v>
      </c>
      <c r="F50" s="1">
        <v>0.46817799999999998</v>
      </c>
      <c r="G50" s="1">
        <v>123055660.90000001</v>
      </c>
      <c r="H50" s="1">
        <v>3409</v>
      </c>
      <c r="I50" s="6">
        <f t="shared" ref="I50" si="69">H51-H50</f>
        <v>613</v>
      </c>
      <c r="J50" s="9">
        <f t="shared" ref="J50" si="70">F51-F50</f>
        <v>8.701800000000004E-2</v>
      </c>
      <c r="K50" s="13" t="b">
        <f t="shared" ref="K50" si="71">IF(ISNUMBER(ROUND(G51-G50,2)), ROUND(G51-G50,2)=0,G51=G50)</f>
        <v>0</v>
      </c>
    </row>
    <row r="51" spans="1:11" x14ac:dyDescent="0.2">
      <c r="A51" s="1" t="s">
        <v>134</v>
      </c>
      <c r="B51" s="1" t="s">
        <v>109</v>
      </c>
      <c r="C51" s="1" t="s">
        <v>12</v>
      </c>
      <c r="D51" s="1" t="s">
        <v>107</v>
      </c>
      <c r="E51" s="1" t="s">
        <v>11</v>
      </c>
      <c r="F51" s="1">
        <v>0.55519600000000002</v>
      </c>
      <c r="G51" s="1">
        <v>123056660.5</v>
      </c>
      <c r="H51" s="1">
        <v>4022</v>
      </c>
      <c r="I51" s="6"/>
      <c r="J51" s="9"/>
      <c r="K51" s="13"/>
    </row>
    <row r="52" spans="1:11" x14ac:dyDescent="0.2">
      <c r="A52" s="1" t="s">
        <v>135</v>
      </c>
      <c r="B52" s="1" t="s">
        <v>109</v>
      </c>
      <c r="C52" s="1" t="s">
        <v>9</v>
      </c>
      <c r="D52" s="1" t="s">
        <v>107</v>
      </c>
      <c r="E52" s="1" t="s">
        <v>11</v>
      </c>
      <c r="F52" s="1">
        <v>1.593E-3</v>
      </c>
      <c r="G52" s="1">
        <v>32</v>
      </c>
      <c r="H52" s="1">
        <v>44</v>
      </c>
      <c r="I52" s="6">
        <f t="shared" ref="I52" si="72">H53-H52</f>
        <v>1</v>
      </c>
      <c r="J52" s="9">
        <f t="shared" ref="J52" si="73">F53-F52</f>
        <v>3.9110000000000004E-3</v>
      </c>
      <c r="K52" s="13" t="b">
        <f t="shared" ref="K52" si="74">IF(ISNUMBER(ROUND(G53-G52,2)), ROUND(G53-G52,2)=0,G53=G52)</f>
        <v>1</v>
      </c>
    </row>
    <row r="53" spans="1:11" x14ac:dyDescent="0.2">
      <c r="A53" s="1" t="s">
        <v>135</v>
      </c>
      <c r="B53" s="1" t="s">
        <v>109</v>
      </c>
      <c r="C53" s="1" t="s">
        <v>12</v>
      </c>
      <c r="D53" s="1" t="s">
        <v>107</v>
      </c>
      <c r="E53" s="1" t="s">
        <v>11</v>
      </c>
      <c r="F53" s="1">
        <v>5.5040000000000002E-3</v>
      </c>
      <c r="G53" s="1">
        <v>32</v>
      </c>
      <c r="H53" s="1">
        <v>45</v>
      </c>
      <c r="I53" s="6"/>
      <c r="J53" s="9"/>
      <c r="K53" s="13"/>
    </row>
    <row r="54" spans="1:11" x14ac:dyDescent="0.2">
      <c r="A54" s="1" t="s">
        <v>136</v>
      </c>
      <c r="B54" s="1" t="s">
        <v>109</v>
      </c>
      <c r="C54" s="1" t="s">
        <v>9</v>
      </c>
      <c r="D54" s="1" t="s">
        <v>107</v>
      </c>
      <c r="E54" s="1" t="s">
        <v>51</v>
      </c>
      <c r="F54" s="1">
        <v>0</v>
      </c>
      <c r="G54" s="1">
        <v>230</v>
      </c>
      <c r="H54" s="1">
        <v>0</v>
      </c>
      <c r="I54" s="6">
        <f t="shared" ref="I54" si="75">H55-H54</f>
        <v>0</v>
      </c>
      <c r="J54" s="9">
        <f t="shared" ref="J54" si="76">F55-F54</f>
        <v>5.1699999999999999E-4</v>
      </c>
      <c r="K54" s="13" t="b">
        <f t="shared" ref="K54" si="77">IF(ISNUMBER(ROUND(G55-G54,2)), ROUND(G55-G54,2)=0,G55=G54)</f>
        <v>1</v>
      </c>
    </row>
    <row r="55" spans="1:11" x14ac:dyDescent="0.2">
      <c r="A55" s="1" t="s">
        <v>136</v>
      </c>
      <c r="B55" s="1" t="s">
        <v>109</v>
      </c>
      <c r="C55" s="1" t="s">
        <v>12</v>
      </c>
      <c r="D55" s="1" t="s">
        <v>107</v>
      </c>
      <c r="E55" s="1" t="s">
        <v>11</v>
      </c>
      <c r="F55" s="1">
        <v>5.1699999999999999E-4</v>
      </c>
      <c r="G55" s="1">
        <v>230</v>
      </c>
      <c r="H55" s="1">
        <v>0</v>
      </c>
      <c r="I55" s="6"/>
      <c r="J55" s="9"/>
      <c r="K55" s="13"/>
    </row>
    <row r="56" spans="1:11" x14ac:dyDescent="0.2">
      <c r="A56" s="1" t="s">
        <v>137</v>
      </c>
      <c r="B56" s="1" t="s">
        <v>106</v>
      </c>
      <c r="C56" s="1" t="s">
        <v>9</v>
      </c>
      <c r="D56" s="1" t="s">
        <v>107</v>
      </c>
      <c r="E56" s="1" t="s">
        <v>11</v>
      </c>
      <c r="F56" s="1">
        <v>6.5700000000000003E-4</v>
      </c>
      <c r="G56" s="1">
        <v>0</v>
      </c>
      <c r="H56" s="1">
        <v>45</v>
      </c>
      <c r="I56" s="6">
        <f t="shared" ref="I56" si="78">H57-H56</f>
        <v>-4</v>
      </c>
      <c r="J56" s="9">
        <f t="shared" ref="J56" si="79">F57-F56</f>
        <v>-2.9000000000000054E-5</v>
      </c>
      <c r="K56" s="13" t="b">
        <f t="shared" ref="K56" si="80">IF(ISNUMBER(ROUND(G57-G56,2)), ROUND(G57-G56,2)=0,G57=G56)</f>
        <v>1</v>
      </c>
    </row>
    <row r="57" spans="1:11" x14ac:dyDescent="0.2">
      <c r="A57" s="1" t="s">
        <v>137</v>
      </c>
      <c r="B57" s="1" t="s">
        <v>106</v>
      </c>
      <c r="C57" s="1" t="s">
        <v>12</v>
      </c>
      <c r="D57" s="1" t="s">
        <v>107</v>
      </c>
      <c r="E57" s="1" t="s">
        <v>11</v>
      </c>
      <c r="F57" s="1">
        <v>6.2799999999999998E-4</v>
      </c>
      <c r="G57" s="1">
        <v>0</v>
      </c>
      <c r="H57" s="1">
        <v>41</v>
      </c>
      <c r="I57" s="6"/>
      <c r="J57" s="9"/>
      <c r="K57" s="13"/>
    </row>
    <row r="58" spans="1:11" x14ac:dyDescent="0.2">
      <c r="A58" s="1" t="s">
        <v>138</v>
      </c>
      <c r="B58" s="1" t="s">
        <v>106</v>
      </c>
      <c r="C58" s="1" t="s">
        <v>9</v>
      </c>
      <c r="D58" s="1" t="s">
        <v>107</v>
      </c>
      <c r="E58" s="1" t="s">
        <v>11</v>
      </c>
      <c r="F58" s="1">
        <v>1.1999999999999999E-3</v>
      </c>
      <c r="G58" s="1">
        <v>2401.5772539999998</v>
      </c>
      <c r="H58" s="1">
        <v>39</v>
      </c>
      <c r="I58" s="6">
        <f t="shared" ref="I58" si="81">H59-H58</f>
        <v>-1</v>
      </c>
      <c r="J58" s="9">
        <f t="shared" ref="J58" si="82">F59-F58</f>
        <v>-5.2799999999999993E-4</v>
      </c>
      <c r="K58" s="13" t="b">
        <f t="shared" ref="K58" si="83">IF(ISNUMBER(ROUND(G59-G58,2)), ROUND(G59-G58,2)=0,G59=G58)</f>
        <v>1</v>
      </c>
    </row>
    <row r="59" spans="1:11" x14ac:dyDescent="0.2">
      <c r="A59" s="1" t="s">
        <v>138</v>
      </c>
      <c r="B59" s="1" t="s">
        <v>106</v>
      </c>
      <c r="C59" s="1" t="s">
        <v>12</v>
      </c>
      <c r="D59" s="1" t="s">
        <v>107</v>
      </c>
      <c r="E59" s="1" t="s">
        <v>11</v>
      </c>
      <c r="F59" s="1">
        <v>6.7199999999999996E-4</v>
      </c>
      <c r="G59" s="1">
        <v>2401.5772539999998</v>
      </c>
      <c r="H59" s="1">
        <v>38</v>
      </c>
      <c r="I59" s="6"/>
      <c r="J59" s="9"/>
      <c r="K59" s="13"/>
    </row>
    <row r="60" spans="1:11" x14ac:dyDescent="0.2">
      <c r="A60" s="1" t="s">
        <v>139</v>
      </c>
      <c r="B60" s="1" t="s">
        <v>106</v>
      </c>
      <c r="C60" s="1" t="s">
        <v>9</v>
      </c>
      <c r="D60" s="1" t="s">
        <v>107</v>
      </c>
      <c r="E60" s="1" t="s">
        <v>11</v>
      </c>
      <c r="F60" s="1">
        <v>3.8779999999999999E-3</v>
      </c>
      <c r="G60" s="1">
        <v>27569.598900000001</v>
      </c>
      <c r="H60" s="1">
        <v>388</v>
      </c>
      <c r="I60" s="6">
        <f t="shared" ref="I60" si="84">H61-H60</f>
        <v>122</v>
      </c>
      <c r="J60" s="9">
        <f t="shared" ref="J60" si="85">F61-F60</f>
        <v>1.9219999999999997E-3</v>
      </c>
      <c r="K60" s="13" t="b">
        <f t="shared" ref="K60" si="86">IF(ISNUMBER(ROUND(G61-G60,2)), ROUND(G61-G60,2)=0,G61=G60)</f>
        <v>1</v>
      </c>
    </row>
    <row r="61" spans="1:11" x14ac:dyDescent="0.2">
      <c r="A61" s="1" t="s">
        <v>139</v>
      </c>
      <c r="B61" s="1" t="s">
        <v>106</v>
      </c>
      <c r="C61" s="1" t="s">
        <v>12</v>
      </c>
      <c r="D61" s="1" t="s">
        <v>107</v>
      </c>
      <c r="E61" s="1" t="s">
        <v>11</v>
      </c>
      <c r="F61" s="1">
        <v>5.7999999999999996E-3</v>
      </c>
      <c r="G61" s="1">
        <v>27569.598900000001</v>
      </c>
      <c r="H61" s="1">
        <v>510</v>
      </c>
      <c r="I61" s="6"/>
      <c r="J61" s="9"/>
      <c r="K61" s="13"/>
    </row>
    <row r="62" spans="1:11" x14ac:dyDescent="0.2">
      <c r="A62" s="1" t="s">
        <v>140</v>
      </c>
      <c r="B62" s="1" t="s">
        <v>109</v>
      </c>
      <c r="C62" s="1" t="s">
        <v>9</v>
      </c>
      <c r="D62" s="1" t="s">
        <v>107</v>
      </c>
      <c r="E62" s="1" t="s">
        <v>11</v>
      </c>
      <c r="F62" s="1">
        <v>0.154472</v>
      </c>
      <c r="G62" s="1">
        <v>12851.076290000001</v>
      </c>
      <c r="H62" s="1">
        <v>2195</v>
      </c>
      <c r="I62" s="6">
        <f t="shared" ref="I62" si="87">H63-H62</f>
        <v>310</v>
      </c>
      <c r="J62" s="9">
        <f t="shared" ref="J62" si="88">F63-F62</f>
        <v>-4.8130000000000117E-3</v>
      </c>
      <c r="K62" s="13" t="b">
        <f t="shared" ref="K62" si="89">IF(ISNUMBER(ROUND(G63-G62,2)), ROUND(G63-G62,2)=0,G63=G62)</f>
        <v>0</v>
      </c>
    </row>
    <row r="63" spans="1:11" x14ac:dyDescent="0.2">
      <c r="A63" s="1" t="s">
        <v>140</v>
      </c>
      <c r="B63" s="1" t="s">
        <v>109</v>
      </c>
      <c r="C63" s="1" t="s">
        <v>12</v>
      </c>
      <c r="D63" s="1" t="s">
        <v>107</v>
      </c>
      <c r="E63" s="1" t="s">
        <v>11</v>
      </c>
      <c r="F63" s="1">
        <v>0.14965899999999999</v>
      </c>
      <c r="G63" s="1">
        <v>12850.86074</v>
      </c>
      <c r="H63" s="1">
        <v>2505</v>
      </c>
      <c r="I63" s="6"/>
      <c r="J63" s="9"/>
      <c r="K63" s="13"/>
    </row>
    <row r="64" spans="1:11" x14ac:dyDescent="0.2">
      <c r="A64" s="1" t="s">
        <v>141</v>
      </c>
      <c r="B64" s="1" t="s">
        <v>106</v>
      </c>
      <c r="C64" s="1" t="s">
        <v>9</v>
      </c>
      <c r="D64" s="1" t="s">
        <v>107</v>
      </c>
      <c r="E64" s="1" t="s">
        <v>11</v>
      </c>
      <c r="F64" s="1">
        <v>4.8299999999999998E-4</v>
      </c>
      <c r="G64" s="1">
        <v>538.81120399999998</v>
      </c>
      <c r="H64" s="1">
        <v>36</v>
      </c>
      <c r="I64" s="6">
        <f t="shared" ref="I64" si="90">H65-H64</f>
        <v>17</v>
      </c>
      <c r="J64" s="9">
        <f t="shared" ref="J64" si="91">F65-F64</f>
        <v>4.2900000000000007E-4</v>
      </c>
      <c r="K64" s="13" t="b">
        <f t="shared" ref="K64" si="92">IF(ISNUMBER(ROUND(G65-G64,2)), ROUND(G65-G64,2)=0,G65=G64)</f>
        <v>1</v>
      </c>
    </row>
    <row r="65" spans="1:11" x14ac:dyDescent="0.2">
      <c r="A65" s="1" t="s">
        <v>141</v>
      </c>
      <c r="B65" s="1" t="s">
        <v>106</v>
      </c>
      <c r="C65" s="1" t="s">
        <v>12</v>
      </c>
      <c r="D65" s="1" t="s">
        <v>107</v>
      </c>
      <c r="E65" s="1" t="s">
        <v>11</v>
      </c>
      <c r="F65" s="1">
        <v>9.1200000000000005E-4</v>
      </c>
      <c r="G65" s="1">
        <v>538.81120399999998</v>
      </c>
      <c r="H65" s="1">
        <v>53</v>
      </c>
      <c r="I65" s="6"/>
      <c r="J65" s="9"/>
      <c r="K65" s="13"/>
    </row>
    <row r="66" spans="1:11" x14ac:dyDescent="0.2">
      <c r="A66" s="1" t="s">
        <v>142</v>
      </c>
      <c r="B66" s="1" t="s">
        <v>109</v>
      </c>
      <c r="C66" s="1" t="s">
        <v>9</v>
      </c>
      <c r="D66" s="1" t="s">
        <v>107</v>
      </c>
      <c r="E66" s="1" t="s">
        <v>11</v>
      </c>
      <c r="F66" s="1">
        <v>1.8807999999999998E-2</v>
      </c>
      <c r="G66" s="1">
        <v>6800</v>
      </c>
      <c r="H66" s="1">
        <v>72</v>
      </c>
      <c r="I66" s="6">
        <f t="shared" ref="I66" si="93">H67-H66</f>
        <v>2</v>
      </c>
      <c r="J66" s="9">
        <f t="shared" ref="J66" si="94">F67-F66</f>
        <v>1.9350000000000027E-3</v>
      </c>
      <c r="K66" s="13" t="b">
        <f t="shared" ref="K66" si="95">IF(ISNUMBER(ROUND(G67-G66,2)), ROUND(G67-G66,2)=0,G67=G66)</f>
        <v>1</v>
      </c>
    </row>
    <row r="67" spans="1:11" x14ac:dyDescent="0.2">
      <c r="A67" s="1" t="s">
        <v>142</v>
      </c>
      <c r="B67" s="1" t="s">
        <v>109</v>
      </c>
      <c r="C67" s="1" t="s">
        <v>12</v>
      </c>
      <c r="D67" s="1" t="s">
        <v>107</v>
      </c>
      <c r="E67" s="1" t="s">
        <v>11</v>
      </c>
      <c r="F67" s="1">
        <v>2.0743000000000001E-2</v>
      </c>
      <c r="G67" s="1">
        <v>6800</v>
      </c>
      <c r="H67" s="1">
        <v>74</v>
      </c>
      <c r="I67" s="6"/>
      <c r="J67" s="9"/>
      <c r="K67" s="13"/>
    </row>
    <row r="68" spans="1:11" x14ac:dyDescent="0.2">
      <c r="A68" s="1" t="s">
        <v>143</v>
      </c>
      <c r="B68" s="1" t="s">
        <v>106</v>
      </c>
      <c r="C68" s="1" t="s">
        <v>9</v>
      </c>
      <c r="D68" s="1" t="s">
        <v>107</v>
      </c>
      <c r="E68" s="1" t="s">
        <v>11</v>
      </c>
      <c r="F68" s="1">
        <v>8.3800000000000003E-3</v>
      </c>
      <c r="G68" s="1">
        <v>3957.98</v>
      </c>
      <c r="H68" s="1">
        <v>1134</v>
      </c>
      <c r="I68" s="6">
        <f t="shared" ref="I68" si="96">H69-H68</f>
        <v>180</v>
      </c>
      <c r="J68" s="9">
        <f t="shared" ref="J68" si="97">F69-F68</f>
        <v>5.3899999999999955E-4</v>
      </c>
      <c r="K68" s="13" t="b">
        <f t="shared" ref="K68" si="98">IF(ISNUMBER(ROUND(G69-G68,2)), ROUND(G69-G68,2)=0,G69=G68)</f>
        <v>1</v>
      </c>
    </row>
    <row r="69" spans="1:11" x14ac:dyDescent="0.2">
      <c r="A69" s="1" t="s">
        <v>143</v>
      </c>
      <c r="B69" s="1" t="s">
        <v>106</v>
      </c>
      <c r="C69" s="1" t="s">
        <v>12</v>
      </c>
      <c r="D69" s="1" t="s">
        <v>107</v>
      </c>
      <c r="E69" s="1" t="s">
        <v>11</v>
      </c>
      <c r="F69" s="1">
        <v>8.9189999999999998E-3</v>
      </c>
      <c r="G69" s="1">
        <v>3957.98</v>
      </c>
      <c r="H69" s="1">
        <v>1314</v>
      </c>
      <c r="I69" s="6"/>
      <c r="J69" s="9"/>
      <c r="K69" s="13"/>
    </row>
    <row r="70" spans="1:11" x14ac:dyDescent="0.2">
      <c r="A70" s="1" t="s">
        <v>145</v>
      </c>
      <c r="B70" s="1" t="s">
        <v>106</v>
      </c>
      <c r="C70" s="1" t="s">
        <v>9</v>
      </c>
      <c r="D70" s="1" t="s">
        <v>107</v>
      </c>
      <c r="E70" s="1" t="s">
        <v>11</v>
      </c>
      <c r="F70" s="1">
        <v>2.4139999999999999E-3</v>
      </c>
      <c r="G70" s="1">
        <v>3385.4330329999998</v>
      </c>
      <c r="H70" s="1">
        <v>217</v>
      </c>
      <c r="I70" s="6">
        <f t="shared" ref="I70" si="99">H71-H70</f>
        <v>7</v>
      </c>
      <c r="J70" s="9">
        <f t="shared" ref="J70" si="100">F71-F70</f>
        <v>2.9100000000000003E-4</v>
      </c>
      <c r="K70" s="13" t="b">
        <f t="shared" ref="K70" si="101">IF(ISNUMBER(ROUND(G71-G70,2)), ROUND(G71-G70,2)=0,G71=G70)</f>
        <v>1</v>
      </c>
    </row>
    <row r="71" spans="1:11" x14ac:dyDescent="0.2">
      <c r="A71" s="1" t="s">
        <v>145</v>
      </c>
      <c r="B71" s="1" t="s">
        <v>106</v>
      </c>
      <c r="C71" s="1" t="s">
        <v>12</v>
      </c>
      <c r="D71" s="1" t="s">
        <v>107</v>
      </c>
      <c r="E71" s="1" t="s">
        <v>11</v>
      </c>
      <c r="F71" s="1">
        <v>2.7049999999999999E-3</v>
      </c>
      <c r="G71" s="1">
        <v>3385.4330329999998</v>
      </c>
      <c r="H71" s="1">
        <v>224</v>
      </c>
      <c r="I71" s="6"/>
      <c r="J71" s="9"/>
      <c r="K71" s="13"/>
    </row>
    <row r="72" spans="1:11" x14ac:dyDescent="0.2">
      <c r="A72" s="1" t="s">
        <v>146</v>
      </c>
      <c r="B72" s="1" t="s">
        <v>106</v>
      </c>
      <c r="C72" s="1" t="s">
        <v>9</v>
      </c>
      <c r="D72" s="1" t="s">
        <v>107</v>
      </c>
      <c r="E72" s="1" t="s">
        <v>11</v>
      </c>
      <c r="F72" s="1">
        <v>4.6299999999999998E-4</v>
      </c>
      <c r="G72" s="1">
        <v>3622021.392</v>
      </c>
      <c r="H72" s="1">
        <v>26</v>
      </c>
      <c r="I72" s="6">
        <f t="shared" ref="I72" si="102">H73-H72</f>
        <v>1</v>
      </c>
      <c r="J72" s="9">
        <f t="shared" ref="J72" si="103">F73-F72</f>
        <v>4.2200000000000007E-4</v>
      </c>
      <c r="K72" s="13" t="b">
        <f t="shared" ref="K72" si="104">IF(ISNUMBER(ROUND(G73-G72,2)), ROUND(G73-G72,2)=0,G73=G72)</f>
        <v>1</v>
      </c>
    </row>
    <row r="73" spans="1:11" x14ac:dyDescent="0.2">
      <c r="A73" s="1" t="s">
        <v>146</v>
      </c>
      <c r="B73" s="1" t="s">
        <v>106</v>
      </c>
      <c r="C73" s="1" t="s">
        <v>12</v>
      </c>
      <c r="D73" s="1" t="s">
        <v>107</v>
      </c>
      <c r="E73" s="1" t="s">
        <v>11</v>
      </c>
      <c r="F73" s="1">
        <v>8.8500000000000004E-4</v>
      </c>
      <c r="G73" s="1">
        <v>3622021.392</v>
      </c>
      <c r="H73" s="1">
        <v>27</v>
      </c>
      <c r="I73" s="6"/>
      <c r="J73" s="9"/>
      <c r="K73" s="13"/>
    </row>
    <row r="74" spans="1:11" x14ac:dyDescent="0.2">
      <c r="A74" s="1" t="s">
        <v>147</v>
      </c>
      <c r="B74" s="1" t="s">
        <v>109</v>
      </c>
      <c r="C74" s="1" t="s">
        <v>9</v>
      </c>
      <c r="D74" s="1" t="s">
        <v>107</v>
      </c>
      <c r="E74" s="1" t="s">
        <v>11</v>
      </c>
      <c r="F74" s="1">
        <v>9.6299999999999999E-4</v>
      </c>
      <c r="G74" s="1">
        <v>0.80872199990000004</v>
      </c>
      <c r="H74" s="1">
        <v>3</v>
      </c>
      <c r="I74" s="6">
        <f t="shared" ref="I74" si="105">H75-H74</f>
        <v>2</v>
      </c>
      <c r="J74" s="9">
        <f t="shared" ref="J74" si="106">F75-F74</f>
        <v>4.5999999999999925E-5</v>
      </c>
      <c r="K74" s="13" t="b">
        <f t="shared" ref="K74" si="107">IF(ISNUMBER(ROUND(G75-G74,2)), ROUND(G75-G74,2)=0,G75=G74)</f>
        <v>1</v>
      </c>
    </row>
    <row r="75" spans="1:11" x14ac:dyDescent="0.2">
      <c r="A75" s="1" t="s">
        <v>147</v>
      </c>
      <c r="B75" s="1" t="s">
        <v>109</v>
      </c>
      <c r="C75" s="1" t="s">
        <v>12</v>
      </c>
      <c r="D75" s="1" t="s">
        <v>107</v>
      </c>
      <c r="E75" s="1" t="s">
        <v>11</v>
      </c>
      <c r="F75" s="1">
        <v>1.0089999999999999E-3</v>
      </c>
      <c r="G75" s="1">
        <v>0.80872199990000004</v>
      </c>
      <c r="H75" s="1">
        <v>5</v>
      </c>
      <c r="I75" s="6"/>
      <c r="J75" s="9"/>
      <c r="K75" s="13"/>
    </row>
    <row r="76" spans="1:11" x14ac:dyDescent="0.2">
      <c r="A76" s="1" t="s">
        <v>148</v>
      </c>
      <c r="B76" s="1" t="s">
        <v>109</v>
      </c>
      <c r="C76" s="1" t="s">
        <v>9</v>
      </c>
      <c r="D76" s="1" t="s">
        <v>107</v>
      </c>
      <c r="E76" s="1" t="s">
        <v>11</v>
      </c>
      <c r="F76" s="1">
        <v>3.5266199999999999</v>
      </c>
      <c r="G76" s="1">
        <v>52.763993849999999</v>
      </c>
      <c r="H76" s="1">
        <v>15934</v>
      </c>
      <c r="I76" s="6">
        <f t="shared" ref="I76" si="108">H77-H76</f>
        <v>2281</v>
      </c>
      <c r="J76" s="9">
        <f t="shared" ref="J76" si="109">F77-F76</f>
        <v>0.34355000000000002</v>
      </c>
      <c r="K76" s="13" t="b">
        <f t="shared" ref="K76" si="110">IF(ISNUMBER(ROUND(G77-G76,2)), ROUND(G77-G76,2)=0,G77=G76)</f>
        <v>1</v>
      </c>
    </row>
    <row r="77" spans="1:11" x14ac:dyDescent="0.2">
      <c r="A77" s="1" t="s">
        <v>148</v>
      </c>
      <c r="B77" s="1" t="s">
        <v>109</v>
      </c>
      <c r="C77" s="1" t="s">
        <v>12</v>
      </c>
      <c r="D77" s="1" t="s">
        <v>107</v>
      </c>
      <c r="E77" s="1" t="s">
        <v>11</v>
      </c>
      <c r="F77" s="1">
        <v>3.8701699999999999</v>
      </c>
      <c r="G77" s="1">
        <v>52.763993800000001</v>
      </c>
      <c r="H77" s="1">
        <v>18215</v>
      </c>
      <c r="I77" s="6"/>
      <c r="J77" s="9"/>
      <c r="K77" s="13"/>
    </row>
    <row r="78" spans="1:11" x14ac:dyDescent="0.2">
      <c r="A78" s="1" t="s">
        <v>149</v>
      </c>
      <c r="B78" s="1" t="s">
        <v>106</v>
      </c>
      <c r="C78" s="1" t="s">
        <v>9</v>
      </c>
      <c r="D78" s="1" t="s">
        <v>107</v>
      </c>
      <c r="E78" s="1" t="s">
        <v>11</v>
      </c>
      <c r="F78" s="1">
        <v>4.55E-4</v>
      </c>
      <c r="G78" s="1">
        <v>-1.6032072079999999</v>
      </c>
      <c r="H78" s="1">
        <v>11</v>
      </c>
      <c r="I78" s="6">
        <f t="shared" ref="I78" si="111">H79-H78</f>
        <v>6</v>
      </c>
      <c r="J78" s="9">
        <f t="shared" ref="J78" si="112">F79-F78</f>
        <v>-1.0000000000000026E-5</v>
      </c>
      <c r="K78" s="13" t="b">
        <f t="shared" ref="K78" si="113">IF(ISNUMBER(ROUND(G79-G78,2)), ROUND(G79-G78,2)=0,G79=G78)</f>
        <v>1</v>
      </c>
    </row>
    <row r="79" spans="1:11" x14ac:dyDescent="0.2">
      <c r="A79" s="1" t="s">
        <v>149</v>
      </c>
      <c r="B79" s="1" t="s">
        <v>106</v>
      </c>
      <c r="C79" s="1" t="s">
        <v>12</v>
      </c>
      <c r="D79" s="1" t="s">
        <v>107</v>
      </c>
      <c r="E79" s="1" t="s">
        <v>11</v>
      </c>
      <c r="F79" s="1">
        <v>4.4499999999999997E-4</v>
      </c>
      <c r="G79" s="1">
        <v>-1.6032072079999999</v>
      </c>
      <c r="H79" s="1">
        <v>17</v>
      </c>
      <c r="I79" s="6"/>
      <c r="J79" s="9"/>
      <c r="K79" s="13"/>
    </row>
    <row r="80" spans="1:11" x14ac:dyDescent="0.2">
      <c r="A80" s="1" t="s">
        <v>150</v>
      </c>
      <c r="B80" s="1" t="s">
        <v>106</v>
      </c>
      <c r="C80" s="1" t="s">
        <v>9</v>
      </c>
      <c r="D80" s="1" t="s">
        <v>107</v>
      </c>
      <c r="E80" s="1" t="s">
        <v>11</v>
      </c>
      <c r="F80" s="1">
        <v>5.0179999999999999E-3</v>
      </c>
      <c r="G80" s="1">
        <v>1075.547139</v>
      </c>
      <c r="H80" s="1">
        <v>335</v>
      </c>
      <c r="I80" s="6">
        <f t="shared" ref="I80" si="114">H81-H80</f>
        <v>-1</v>
      </c>
      <c r="J80" s="9">
        <f t="shared" ref="J80" si="115">F81-F80</f>
        <v>2.0699999999999972E-4</v>
      </c>
      <c r="K80" s="13" t="b">
        <f t="shared" ref="K80" si="116">IF(ISNUMBER(ROUND(G81-G80,2)), ROUND(G81-G80,2)=0,G81=G80)</f>
        <v>1</v>
      </c>
    </row>
    <row r="81" spans="1:11" x14ac:dyDescent="0.2">
      <c r="A81" s="1" t="s">
        <v>150</v>
      </c>
      <c r="B81" s="1" t="s">
        <v>106</v>
      </c>
      <c r="C81" s="1" t="s">
        <v>12</v>
      </c>
      <c r="D81" s="1" t="s">
        <v>107</v>
      </c>
      <c r="E81" s="1" t="s">
        <v>11</v>
      </c>
      <c r="F81" s="1">
        <v>5.2249999999999996E-3</v>
      </c>
      <c r="G81" s="1">
        <v>1075.547139</v>
      </c>
      <c r="H81" s="1">
        <v>334</v>
      </c>
      <c r="I81" s="6"/>
      <c r="J81" s="9"/>
      <c r="K81" s="13"/>
    </row>
    <row r="82" spans="1:11" x14ac:dyDescent="0.2">
      <c r="A82" s="1" t="s">
        <v>151</v>
      </c>
      <c r="B82" s="1" t="s">
        <v>106</v>
      </c>
      <c r="C82" s="1" t="s">
        <v>9</v>
      </c>
      <c r="D82" s="1" t="s">
        <v>107</v>
      </c>
      <c r="E82" s="1" t="s">
        <v>11</v>
      </c>
      <c r="F82" s="1">
        <v>9.2100000000000005E-4</v>
      </c>
      <c r="G82" s="1">
        <v>294070</v>
      </c>
      <c r="H82" s="1">
        <v>74</v>
      </c>
      <c r="I82" s="6">
        <f t="shared" ref="I82" si="117">H83-H82</f>
        <v>4</v>
      </c>
      <c r="J82" s="9">
        <f t="shared" ref="J82" si="118">F83-F82</f>
        <v>-4.1000000000000021E-5</v>
      </c>
      <c r="K82" s="13" t="b">
        <f t="shared" ref="K82" si="119">IF(ISNUMBER(ROUND(G83-G82,2)), ROUND(G83-G82,2)=0,G83=G82)</f>
        <v>1</v>
      </c>
    </row>
    <row r="83" spans="1:11" x14ac:dyDescent="0.2">
      <c r="A83" s="1" t="s">
        <v>151</v>
      </c>
      <c r="B83" s="1" t="s">
        <v>106</v>
      </c>
      <c r="C83" s="1" t="s">
        <v>12</v>
      </c>
      <c r="D83" s="1" t="s">
        <v>107</v>
      </c>
      <c r="E83" s="1" t="s">
        <v>11</v>
      </c>
      <c r="F83" s="1">
        <v>8.8000000000000003E-4</v>
      </c>
      <c r="G83" s="1">
        <v>294070</v>
      </c>
      <c r="H83" s="1">
        <v>78</v>
      </c>
      <c r="I83" s="6"/>
      <c r="J83" s="9"/>
      <c r="K83" s="13"/>
    </row>
    <row r="84" spans="1:11" x14ac:dyDescent="0.2">
      <c r="A84" s="1" t="s">
        <v>152</v>
      </c>
      <c r="B84" s="1" t="s">
        <v>153</v>
      </c>
      <c r="C84" s="1" t="s">
        <v>9</v>
      </c>
      <c r="D84" s="1" t="s">
        <v>107</v>
      </c>
      <c r="E84" s="1" t="s">
        <v>11</v>
      </c>
      <c r="F84" s="1">
        <v>3.2426999999999997E-2</v>
      </c>
      <c r="G84" s="1">
        <v>108.64370510000001</v>
      </c>
      <c r="H84" s="1">
        <v>466</v>
      </c>
      <c r="I84" s="6">
        <f t="shared" ref="I84" si="120">H85-H84</f>
        <v>-164</v>
      </c>
      <c r="J84" s="9">
        <f t="shared" ref="J84" si="121">F85-F84</f>
        <v>1.8804000000000001E-2</v>
      </c>
      <c r="K84" s="13" t="b">
        <f t="shared" ref="K84" si="122">IF(ISNUMBER(ROUND(G85-G84,2)), ROUND(G85-G84,2)=0,G85=G84)</f>
        <v>1</v>
      </c>
    </row>
    <row r="85" spans="1:11" x14ac:dyDescent="0.2">
      <c r="A85" s="1" t="s">
        <v>152</v>
      </c>
      <c r="B85" s="1" t="s">
        <v>153</v>
      </c>
      <c r="C85" s="1" t="s">
        <v>12</v>
      </c>
      <c r="D85" s="1" t="s">
        <v>107</v>
      </c>
      <c r="E85" s="1" t="s">
        <v>11</v>
      </c>
      <c r="F85" s="1">
        <v>5.1230999999999999E-2</v>
      </c>
      <c r="G85" s="1">
        <v>108.63976529999999</v>
      </c>
      <c r="H85" s="1">
        <v>302</v>
      </c>
      <c r="I85" s="6"/>
      <c r="J85" s="9"/>
      <c r="K85" s="13"/>
    </row>
    <row r="86" spans="1:11" x14ac:dyDescent="0.2">
      <c r="A86" s="1" t="s">
        <v>154</v>
      </c>
      <c r="B86" s="1" t="s">
        <v>109</v>
      </c>
      <c r="C86" s="1" t="s">
        <v>9</v>
      </c>
      <c r="D86" s="1" t="s">
        <v>107</v>
      </c>
      <c r="E86" s="1" t="s">
        <v>11</v>
      </c>
      <c r="F86" s="1">
        <v>273.58300000000003</v>
      </c>
      <c r="G86" s="1">
        <v>266793</v>
      </c>
      <c r="H86" s="1">
        <v>2026623</v>
      </c>
      <c r="I86" s="6">
        <f t="shared" ref="I86" si="123">H87-H86</f>
        <v>878289</v>
      </c>
      <c r="J86" s="9">
        <f t="shared" ref="J86" si="124">F87-F86</f>
        <v>-45.724000000000018</v>
      </c>
      <c r="K86" s="13" t="b">
        <f t="shared" ref="K86" si="125">IF(ISNUMBER(ROUND(G87-G86,2)), ROUND(G87-G86,2)=0,G87=G86)</f>
        <v>1</v>
      </c>
    </row>
    <row r="87" spans="1:11" x14ac:dyDescent="0.2">
      <c r="A87" s="1" t="s">
        <v>154</v>
      </c>
      <c r="B87" s="1" t="s">
        <v>109</v>
      </c>
      <c r="C87" s="1" t="s">
        <v>12</v>
      </c>
      <c r="D87" s="1" t="s">
        <v>107</v>
      </c>
      <c r="E87" s="1" t="s">
        <v>11</v>
      </c>
      <c r="F87" s="1">
        <v>227.85900000000001</v>
      </c>
      <c r="G87" s="1">
        <v>266793</v>
      </c>
      <c r="H87" s="1">
        <v>2904912</v>
      </c>
      <c r="I87" s="6"/>
      <c r="J87" s="9"/>
      <c r="K87" s="13"/>
    </row>
    <row r="88" spans="1:11" x14ac:dyDescent="0.2">
      <c r="A88" s="1" t="s">
        <v>155</v>
      </c>
      <c r="B88" s="1" t="s">
        <v>109</v>
      </c>
      <c r="C88" s="1" t="s">
        <v>9</v>
      </c>
      <c r="D88" s="1" t="s">
        <v>107</v>
      </c>
      <c r="E88" s="1" t="s">
        <v>11</v>
      </c>
      <c r="F88" s="1">
        <v>2.235E-3</v>
      </c>
      <c r="G88" s="1">
        <v>736000</v>
      </c>
      <c r="H88" s="1">
        <v>45</v>
      </c>
      <c r="I88" s="6">
        <f t="shared" ref="I88" si="126">H89-H88</f>
        <v>0</v>
      </c>
      <c r="J88" s="9">
        <f t="shared" ref="J88" si="127">F89-F88</f>
        <v>3.79E-4</v>
      </c>
      <c r="K88" s="13" t="b">
        <f t="shared" ref="K88" si="128">IF(ISNUMBER(ROUND(G89-G88,2)), ROUND(G89-G88,2)=0,G89=G88)</f>
        <v>1</v>
      </c>
    </row>
    <row r="89" spans="1:11" x14ac:dyDescent="0.2">
      <c r="A89" s="1" t="s">
        <v>155</v>
      </c>
      <c r="B89" s="1" t="s">
        <v>109</v>
      </c>
      <c r="C89" s="1" t="s">
        <v>12</v>
      </c>
      <c r="D89" s="1" t="s">
        <v>107</v>
      </c>
      <c r="E89" s="1" t="s">
        <v>11</v>
      </c>
      <c r="F89" s="1">
        <v>2.614E-3</v>
      </c>
      <c r="G89" s="1">
        <v>736000</v>
      </c>
      <c r="H89" s="1">
        <v>45</v>
      </c>
      <c r="I89" s="6"/>
      <c r="J89" s="9"/>
      <c r="K89" s="13"/>
    </row>
    <row r="90" spans="1:11" x14ac:dyDescent="0.2">
      <c r="A90" s="1" t="s">
        <v>156</v>
      </c>
      <c r="B90" s="1" t="s">
        <v>106</v>
      </c>
      <c r="C90" s="1" t="s">
        <v>9</v>
      </c>
      <c r="D90" s="1" t="s">
        <v>107</v>
      </c>
      <c r="E90" s="1" t="s">
        <v>11</v>
      </c>
      <c r="F90" s="1">
        <v>3.3639999999999998E-3</v>
      </c>
      <c r="G90" s="1">
        <v>17869.04494</v>
      </c>
      <c r="H90" s="1">
        <v>218</v>
      </c>
      <c r="I90" s="6">
        <f t="shared" ref="I90" si="129">H91-H90</f>
        <v>-3</v>
      </c>
      <c r="J90" s="9">
        <f t="shared" ref="J90" si="130">F91-F90</f>
        <v>-2.7899999999999973E-4</v>
      </c>
      <c r="K90" s="13" t="b">
        <f t="shared" ref="K90" si="131">IF(ISNUMBER(ROUND(G91-G90,2)), ROUND(G91-G90,2)=0,G91=G90)</f>
        <v>1</v>
      </c>
    </row>
    <row r="91" spans="1:11" x14ac:dyDescent="0.2">
      <c r="A91" s="1" t="s">
        <v>156</v>
      </c>
      <c r="B91" s="1" t="s">
        <v>106</v>
      </c>
      <c r="C91" s="1" t="s">
        <v>12</v>
      </c>
      <c r="D91" s="1" t="s">
        <v>107</v>
      </c>
      <c r="E91" s="1" t="s">
        <v>11</v>
      </c>
      <c r="F91" s="1">
        <v>3.0850000000000001E-3</v>
      </c>
      <c r="G91" s="1">
        <v>17869.04494</v>
      </c>
      <c r="H91" s="1">
        <v>215</v>
      </c>
      <c r="I91" s="6"/>
      <c r="J91" s="9"/>
      <c r="K91" s="13"/>
    </row>
    <row r="92" spans="1:11" x14ac:dyDescent="0.2">
      <c r="A92" s="1" t="s">
        <v>157</v>
      </c>
      <c r="B92" s="1" t="s">
        <v>125</v>
      </c>
      <c r="C92" s="1" t="s">
        <v>9</v>
      </c>
      <c r="D92" s="1" t="s">
        <v>107</v>
      </c>
      <c r="E92" s="1" t="s">
        <v>11</v>
      </c>
      <c r="F92" s="1">
        <v>8.5800000000000004E-4</v>
      </c>
      <c r="G92" s="1">
        <v>46965.036160000003</v>
      </c>
      <c r="H92" s="1">
        <v>2</v>
      </c>
      <c r="I92" s="6">
        <f t="shared" ref="I92" si="132">H93-H92</f>
        <v>4</v>
      </c>
      <c r="J92" s="9">
        <f t="shared" ref="J92" si="133">F93-F92</f>
        <v>6.8899999999999994E-4</v>
      </c>
      <c r="K92" s="13" t="b">
        <f t="shared" ref="K92" si="134">IF(ISNUMBER(ROUND(G93-G92,2)), ROUND(G93-G92,2)=0,G93=G92)</f>
        <v>1</v>
      </c>
    </row>
    <row r="93" spans="1:11" x14ac:dyDescent="0.2">
      <c r="A93" s="1" t="s">
        <v>157</v>
      </c>
      <c r="B93" s="1" t="s">
        <v>125</v>
      </c>
      <c r="C93" s="1" t="s">
        <v>12</v>
      </c>
      <c r="D93" s="1" t="s">
        <v>107</v>
      </c>
      <c r="E93" s="1" t="s">
        <v>11</v>
      </c>
      <c r="F93" s="1">
        <v>1.547E-3</v>
      </c>
      <c r="G93" s="1">
        <v>46965.036160000003</v>
      </c>
      <c r="H93" s="1">
        <v>6</v>
      </c>
      <c r="I93" s="6"/>
      <c r="J93" s="9"/>
      <c r="K93" s="13"/>
    </row>
    <row r="94" spans="1:11" x14ac:dyDescent="0.2">
      <c r="A94" s="1" t="s">
        <v>158</v>
      </c>
      <c r="B94" s="1" t="s">
        <v>125</v>
      </c>
      <c r="C94" s="1" t="s">
        <v>9</v>
      </c>
      <c r="D94" s="1" t="s">
        <v>107</v>
      </c>
      <c r="E94" s="1" t="s">
        <v>11</v>
      </c>
      <c r="F94" s="1">
        <v>2.696E-3</v>
      </c>
      <c r="G94" s="1">
        <v>8.0931711010000002E-4</v>
      </c>
      <c r="H94" s="1">
        <v>13</v>
      </c>
      <c r="I94" s="6">
        <f t="shared" ref="I94" si="135">H95-H94</f>
        <v>-5</v>
      </c>
      <c r="J94" s="9">
        <f t="shared" ref="J94" si="136">F95-F94</f>
        <v>-8.3700000000000007E-4</v>
      </c>
      <c r="K94" s="13" t="b">
        <f t="shared" ref="K94" si="137">IF(ISNUMBER(ROUND(G95-G94,2)), ROUND(G95-G94,2)=0,G95=G94)</f>
        <v>1</v>
      </c>
    </row>
    <row r="95" spans="1:11" x14ac:dyDescent="0.2">
      <c r="A95" s="1" t="s">
        <v>158</v>
      </c>
      <c r="B95" s="1" t="s">
        <v>125</v>
      </c>
      <c r="C95" s="1" t="s">
        <v>12</v>
      </c>
      <c r="D95" s="1" t="s">
        <v>107</v>
      </c>
      <c r="E95" s="1" t="s">
        <v>11</v>
      </c>
      <c r="F95" s="1">
        <v>1.859E-3</v>
      </c>
      <c r="G95" s="1">
        <v>8.0939680129999997E-4</v>
      </c>
      <c r="H95" s="1">
        <v>8</v>
      </c>
      <c r="I95" s="6"/>
      <c r="J95" s="9"/>
      <c r="K95" s="13"/>
    </row>
    <row r="96" spans="1:11" x14ac:dyDescent="0.2">
      <c r="A96" s="1" t="s">
        <v>159</v>
      </c>
      <c r="B96" s="1" t="s">
        <v>109</v>
      </c>
      <c r="C96" s="1" t="s">
        <v>9</v>
      </c>
      <c r="D96" s="1" t="s">
        <v>107</v>
      </c>
      <c r="E96" s="1" t="s">
        <v>11</v>
      </c>
      <c r="F96" s="1">
        <v>1.1039999999999999E-3</v>
      </c>
      <c r="G96" s="1">
        <v>3</v>
      </c>
      <c r="H96" s="1">
        <v>18</v>
      </c>
      <c r="I96" s="6">
        <f t="shared" ref="I96" si="138">H97-H96</f>
        <v>30</v>
      </c>
      <c r="J96" s="9">
        <f t="shared" ref="J96" si="139">F97-F96</f>
        <v>2.3300000000000013E-4</v>
      </c>
      <c r="K96" s="13" t="b">
        <f t="shared" ref="K96" si="140">IF(ISNUMBER(ROUND(G97-G96,2)), ROUND(G97-G96,2)=0,G97=G96)</f>
        <v>1</v>
      </c>
    </row>
    <row r="97" spans="1:11" x14ac:dyDescent="0.2">
      <c r="A97" s="1" t="s">
        <v>159</v>
      </c>
      <c r="B97" s="1" t="s">
        <v>109</v>
      </c>
      <c r="C97" s="1" t="s">
        <v>12</v>
      </c>
      <c r="D97" s="1" t="s">
        <v>107</v>
      </c>
      <c r="E97" s="1" t="s">
        <v>11</v>
      </c>
      <c r="F97" s="1">
        <v>1.3370000000000001E-3</v>
      </c>
      <c r="G97" s="1">
        <v>3</v>
      </c>
      <c r="H97" s="1">
        <v>48</v>
      </c>
      <c r="I97" s="6"/>
      <c r="J97" s="9"/>
      <c r="K97" s="13"/>
    </row>
    <row r="98" spans="1:11" x14ac:dyDescent="0.2">
      <c r="A98" s="1" t="s">
        <v>160</v>
      </c>
      <c r="B98" s="1" t="s">
        <v>109</v>
      </c>
      <c r="C98" s="1" t="s">
        <v>9</v>
      </c>
      <c r="D98" s="1" t="s">
        <v>107</v>
      </c>
      <c r="E98" s="1" t="s">
        <v>11</v>
      </c>
      <c r="F98" s="1">
        <v>2.05E-4</v>
      </c>
      <c r="G98" s="1">
        <v>1</v>
      </c>
      <c r="H98" s="1">
        <v>0</v>
      </c>
      <c r="I98" s="6">
        <f t="shared" ref="I98" si="141">H99-H98</f>
        <v>0</v>
      </c>
      <c r="J98" s="9">
        <f t="shared" ref="J98" si="142">F99-F98</f>
        <v>1.1159999999999998E-3</v>
      </c>
      <c r="K98" s="13" t="b">
        <f t="shared" ref="K98" si="143">IF(ISNUMBER(ROUND(G99-G98,2)), ROUND(G99-G98,2)=0,G99=G98)</f>
        <v>1</v>
      </c>
    </row>
    <row r="99" spans="1:11" x14ac:dyDescent="0.2">
      <c r="A99" s="1" t="s">
        <v>160</v>
      </c>
      <c r="B99" s="1" t="s">
        <v>109</v>
      </c>
      <c r="C99" s="1" t="s">
        <v>12</v>
      </c>
      <c r="D99" s="1" t="s">
        <v>107</v>
      </c>
      <c r="E99" s="1" t="s">
        <v>11</v>
      </c>
      <c r="F99" s="1">
        <v>1.3209999999999999E-3</v>
      </c>
      <c r="G99" s="1">
        <v>1</v>
      </c>
      <c r="H99" s="1">
        <v>0</v>
      </c>
      <c r="I99" s="6"/>
      <c r="J99" s="9"/>
      <c r="K99" s="13"/>
    </row>
    <row r="100" spans="1:11" x14ac:dyDescent="0.2">
      <c r="A100" s="1" t="s">
        <v>161</v>
      </c>
      <c r="B100" s="1" t="s">
        <v>109</v>
      </c>
      <c r="C100" s="1" t="s">
        <v>9</v>
      </c>
      <c r="D100" s="1" t="s">
        <v>107</v>
      </c>
      <c r="E100" s="1" t="s">
        <v>11</v>
      </c>
      <c r="F100" s="1">
        <v>1.7570000000000001E-3</v>
      </c>
      <c r="G100" s="1">
        <v>8</v>
      </c>
      <c r="H100" s="1">
        <v>14</v>
      </c>
      <c r="I100" s="6">
        <f t="shared" ref="I100" si="144">H101-H100</f>
        <v>0</v>
      </c>
      <c r="J100" s="9">
        <f t="shared" ref="J100" si="145">F101-F100</f>
        <v>6.6900000000000011E-4</v>
      </c>
      <c r="K100" s="13" t="b">
        <f t="shared" ref="K100" si="146">IF(ISNUMBER(ROUND(G101-G100,2)), ROUND(G101-G100,2)=0,G101=G100)</f>
        <v>1</v>
      </c>
    </row>
    <row r="101" spans="1:11" x14ac:dyDescent="0.2">
      <c r="A101" s="1" t="s">
        <v>161</v>
      </c>
      <c r="B101" s="1" t="s">
        <v>109</v>
      </c>
      <c r="C101" s="1" t="s">
        <v>12</v>
      </c>
      <c r="D101" s="1" t="s">
        <v>107</v>
      </c>
      <c r="E101" s="1" t="s">
        <v>11</v>
      </c>
      <c r="F101" s="1">
        <v>2.4260000000000002E-3</v>
      </c>
      <c r="G101" s="1">
        <v>8</v>
      </c>
      <c r="H101" s="1">
        <v>14</v>
      </c>
      <c r="I101" s="6"/>
      <c r="J101" s="9"/>
      <c r="K101" s="13"/>
    </row>
    <row r="102" spans="1:11" x14ac:dyDescent="0.2">
      <c r="A102" s="1" t="s">
        <v>162</v>
      </c>
      <c r="B102" s="1" t="s">
        <v>106</v>
      </c>
      <c r="C102" s="1" t="s">
        <v>9</v>
      </c>
      <c r="D102" s="1" t="s">
        <v>107</v>
      </c>
      <c r="E102" s="1" t="s">
        <v>11</v>
      </c>
      <c r="F102" s="1">
        <v>2.49E-3</v>
      </c>
      <c r="G102" s="1">
        <v>8471.9573029999992</v>
      </c>
      <c r="H102" s="1">
        <v>216</v>
      </c>
      <c r="I102" s="6">
        <f t="shared" ref="I102" si="147">H103-H102</f>
        <v>54</v>
      </c>
      <c r="J102" s="9">
        <f t="shared" ref="J102" si="148">F103-F102</f>
        <v>5.0400000000000011E-4</v>
      </c>
      <c r="K102" s="13" t="b">
        <f t="shared" ref="K102" si="149">IF(ISNUMBER(ROUND(G103-G102,2)), ROUND(G103-G102,2)=0,G103=G102)</f>
        <v>1</v>
      </c>
    </row>
    <row r="103" spans="1:11" x14ac:dyDescent="0.2">
      <c r="A103" s="1" t="s">
        <v>162</v>
      </c>
      <c r="B103" s="1" t="s">
        <v>106</v>
      </c>
      <c r="C103" s="1" t="s">
        <v>12</v>
      </c>
      <c r="D103" s="1" t="s">
        <v>107</v>
      </c>
      <c r="E103" s="1" t="s">
        <v>11</v>
      </c>
      <c r="F103" s="1">
        <v>2.9940000000000001E-3</v>
      </c>
      <c r="G103" s="1">
        <v>8471.9573029999992</v>
      </c>
      <c r="H103" s="1">
        <v>270</v>
      </c>
      <c r="I103" s="6"/>
      <c r="J103" s="9"/>
      <c r="K103" s="13"/>
    </row>
    <row r="104" spans="1:11" x14ac:dyDescent="0.2">
      <c r="A104" s="1" t="s">
        <v>163</v>
      </c>
      <c r="B104" s="1" t="s">
        <v>109</v>
      </c>
      <c r="C104" s="1" t="s">
        <v>9</v>
      </c>
      <c r="D104" s="1" t="s">
        <v>107</v>
      </c>
      <c r="E104" s="1" t="s">
        <v>11</v>
      </c>
      <c r="F104" s="1">
        <v>3.8027999999999999E-2</v>
      </c>
      <c r="G104" s="1">
        <v>36.959949999999999</v>
      </c>
      <c r="H104" s="1">
        <v>456</v>
      </c>
      <c r="I104" s="6">
        <f t="shared" ref="I104" si="150">H105-H104</f>
        <v>28</v>
      </c>
      <c r="J104" s="9">
        <f t="shared" ref="J104" si="151">F105-F104</f>
        <v>1.0999999999999899E-4</v>
      </c>
      <c r="K104" s="13" t="b">
        <f t="shared" ref="K104" si="152">IF(ISNUMBER(ROUND(G105-G104,2)), ROUND(G105-G104,2)=0,G105=G104)</f>
        <v>1</v>
      </c>
    </row>
    <row r="105" spans="1:11" x14ac:dyDescent="0.2">
      <c r="A105" s="1" t="s">
        <v>163</v>
      </c>
      <c r="B105" s="1" t="s">
        <v>109</v>
      </c>
      <c r="C105" s="1" t="s">
        <v>12</v>
      </c>
      <c r="D105" s="1" t="s">
        <v>107</v>
      </c>
      <c r="E105" s="1" t="s">
        <v>11</v>
      </c>
      <c r="F105" s="1">
        <v>3.8137999999999998E-2</v>
      </c>
      <c r="G105" s="1">
        <v>36.959960000000002</v>
      </c>
      <c r="H105" s="1">
        <v>484</v>
      </c>
      <c r="I105" s="6"/>
      <c r="J105" s="9"/>
      <c r="K105" s="13"/>
    </row>
    <row r="106" spans="1:11" x14ac:dyDescent="0.2">
      <c r="A106" s="1" t="s">
        <v>164</v>
      </c>
      <c r="B106" s="1" t="s">
        <v>109</v>
      </c>
      <c r="C106" s="1" t="s">
        <v>9</v>
      </c>
      <c r="D106" s="1" t="s">
        <v>107</v>
      </c>
      <c r="E106" s="1" t="s">
        <v>11</v>
      </c>
      <c r="F106" s="1">
        <v>3.6870000000000002E-3</v>
      </c>
      <c r="G106" s="1">
        <v>211.11099999999999</v>
      </c>
      <c r="H106" s="1">
        <v>67</v>
      </c>
      <c r="I106" s="6">
        <f t="shared" ref="I106" si="153">H107-H106</f>
        <v>-1</v>
      </c>
      <c r="J106" s="9">
        <f t="shared" ref="J106" si="154">F107-F106</f>
        <v>1.349999999999997E-4</v>
      </c>
      <c r="K106" s="13" t="b">
        <f t="shared" ref="K106" si="155">IF(ISNUMBER(ROUND(G107-G106,2)), ROUND(G107-G106,2)=0,G107=G106)</f>
        <v>1</v>
      </c>
    </row>
    <row r="107" spans="1:11" x14ac:dyDescent="0.2">
      <c r="A107" s="1" t="s">
        <v>164</v>
      </c>
      <c r="B107" s="1" t="s">
        <v>109</v>
      </c>
      <c r="C107" s="1" t="s">
        <v>12</v>
      </c>
      <c r="D107" s="1" t="s">
        <v>107</v>
      </c>
      <c r="E107" s="1" t="s">
        <v>11</v>
      </c>
      <c r="F107" s="1">
        <v>3.8219999999999999E-3</v>
      </c>
      <c r="G107" s="1">
        <v>211.11099999999999</v>
      </c>
      <c r="H107" s="1">
        <v>66</v>
      </c>
      <c r="I107" s="6"/>
      <c r="J107" s="9"/>
      <c r="K107" s="13"/>
    </row>
    <row r="108" spans="1:11" x14ac:dyDescent="0.2">
      <c r="A108" s="1" t="s">
        <v>165</v>
      </c>
      <c r="B108" s="1" t="s">
        <v>109</v>
      </c>
      <c r="C108" s="1" t="s">
        <v>9</v>
      </c>
      <c r="D108" s="1" t="s">
        <v>107</v>
      </c>
      <c r="E108" s="1" t="s">
        <v>11</v>
      </c>
      <c r="F108" s="1">
        <v>1.1585E-2</v>
      </c>
      <c r="G108" s="1">
        <v>1640980</v>
      </c>
      <c r="H108" s="1">
        <v>55</v>
      </c>
      <c r="I108" s="6">
        <f t="shared" ref="I108" si="156">H109-H108</f>
        <v>14</v>
      </c>
      <c r="J108" s="9">
        <f t="shared" ref="J108" si="157">F109-F108</f>
        <v>2.2120000000000004E-3</v>
      </c>
      <c r="K108" s="13" t="b">
        <f t="shared" ref="K108" si="158">IF(ISNUMBER(ROUND(G109-G108,2)), ROUND(G109-G108,2)=0,G109=G108)</f>
        <v>1</v>
      </c>
    </row>
    <row r="109" spans="1:11" x14ac:dyDescent="0.2">
      <c r="A109" s="1" t="s">
        <v>165</v>
      </c>
      <c r="B109" s="1" t="s">
        <v>109</v>
      </c>
      <c r="C109" s="1" t="s">
        <v>12</v>
      </c>
      <c r="D109" s="1" t="s">
        <v>107</v>
      </c>
      <c r="E109" s="1" t="s">
        <v>11</v>
      </c>
      <c r="F109" s="1">
        <v>1.3797E-2</v>
      </c>
      <c r="G109" s="1">
        <v>1640980</v>
      </c>
      <c r="H109" s="1">
        <v>69</v>
      </c>
      <c r="I109" s="6"/>
      <c r="J109" s="9"/>
      <c r="K109" s="13"/>
    </row>
    <row r="110" spans="1:11" x14ac:dyDescent="0.2">
      <c r="A110" s="1" t="s">
        <v>166</v>
      </c>
      <c r="B110" s="1" t="s">
        <v>125</v>
      </c>
      <c r="C110" s="1" t="s">
        <v>9</v>
      </c>
      <c r="D110" s="1" t="s">
        <v>107</v>
      </c>
      <c r="E110" s="1" t="s">
        <v>62</v>
      </c>
      <c r="F110" s="1">
        <v>0</v>
      </c>
      <c r="G110" s="3" t="s">
        <v>19</v>
      </c>
      <c r="H110" s="1">
        <v>0</v>
      </c>
      <c r="I110" s="6">
        <f t="shared" ref="I110" si="159">H111-H110</f>
        <v>0</v>
      </c>
      <c r="J110" s="9">
        <f t="shared" ref="J110" si="160">F111-F110</f>
        <v>0</v>
      </c>
      <c r="K110" s="13" t="b">
        <f t="shared" ref="K110" si="161">IF(ISNUMBER(ROUND(G111-G110,2)), ROUND(G111-G110,2)=0,G111=G110)</f>
        <v>1</v>
      </c>
    </row>
    <row r="111" spans="1:11" x14ac:dyDescent="0.2">
      <c r="A111" s="1" t="s">
        <v>166</v>
      </c>
      <c r="B111" s="1" t="s">
        <v>125</v>
      </c>
      <c r="C111" s="1" t="s">
        <v>12</v>
      </c>
      <c r="D111" s="1" t="s">
        <v>107</v>
      </c>
      <c r="E111" s="1" t="s">
        <v>62</v>
      </c>
      <c r="F111" s="1">
        <v>0</v>
      </c>
      <c r="G111" s="3" t="s">
        <v>19</v>
      </c>
      <c r="H111" s="1">
        <v>0</v>
      </c>
      <c r="I111" s="6"/>
      <c r="J111" s="9"/>
      <c r="K111" s="13"/>
    </row>
    <row r="112" spans="1:11" x14ac:dyDescent="0.2">
      <c r="A112" s="1" t="s">
        <v>167</v>
      </c>
      <c r="B112" s="1" t="s">
        <v>109</v>
      </c>
      <c r="C112" s="1" t="s">
        <v>9</v>
      </c>
      <c r="D112" s="1" t="s">
        <v>107</v>
      </c>
      <c r="E112" s="1" t="s">
        <v>11</v>
      </c>
      <c r="F112" s="1">
        <v>1.2793000000000001E-2</v>
      </c>
      <c r="G112" s="1">
        <v>8.7868527580000002</v>
      </c>
      <c r="H112" s="1">
        <v>167</v>
      </c>
      <c r="I112" s="6">
        <f t="shared" ref="I112" si="162">H113-H112</f>
        <v>-7</v>
      </c>
      <c r="J112" s="9">
        <f t="shared" ref="J112" si="163">F113-F112</f>
        <v>-1.2999999999999991E-4</v>
      </c>
      <c r="K112" s="13" t="b">
        <f t="shared" ref="K112" si="164">IF(ISNUMBER(ROUND(G113-G112,2)), ROUND(G113-G112,2)=0,G113=G112)</f>
        <v>1</v>
      </c>
    </row>
    <row r="113" spans="1:11" x14ac:dyDescent="0.2">
      <c r="A113" s="1" t="s">
        <v>167</v>
      </c>
      <c r="B113" s="1" t="s">
        <v>109</v>
      </c>
      <c r="C113" s="1" t="s">
        <v>12</v>
      </c>
      <c r="D113" s="1" t="s">
        <v>107</v>
      </c>
      <c r="E113" s="1" t="s">
        <v>11</v>
      </c>
      <c r="F113" s="1">
        <v>1.2663000000000001E-2</v>
      </c>
      <c r="G113" s="1">
        <v>8.7868527580000002</v>
      </c>
      <c r="H113" s="1">
        <v>160</v>
      </c>
      <c r="I113" s="6"/>
      <c r="J113" s="9"/>
      <c r="K113" s="13"/>
    </row>
    <row r="114" spans="1:11" x14ac:dyDescent="0.2">
      <c r="A114" s="1" t="s">
        <v>168</v>
      </c>
      <c r="B114" s="1" t="s">
        <v>109</v>
      </c>
      <c r="C114" s="1" t="s">
        <v>9</v>
      </c>
      <c r="D114" s="1" t="s">
        <v>107</v>
      </c>
      <c r="E114" s="1" t="s">
        <v>11</v>
      </c>
      <c r="F114" s="1">
        <v>9.7400000000000004E-4</v>
      </c>
      <c r="G114" s="1">
        <v>22</v>
      </c>
      <c r="H114" s="1">
        <v>9</v>
      </c>
      <c r="I114" s="6">
        <f t="shared" ref="I114" si="165">H115-H114</f>
        <v>0</v>
      </c>
      <c r="J114" s="9">
        <f t="shared" ref="J114" si="166">F115-F114</f>
        <v>4.9999999999999914E-5</v>
      </c>
      <c r="K114" s="13" t="b">
        <f t="shared" ref="K114" si="167">IF(ISNUMBER(ROUND(G115-G114,2)), ROUND(G115-G114,2)=0,G115=G114)</f>
        <v>1</v>
      </c>
    </row>
    <row r="115" spans="1:11" x14ac:dyDescent="0.2">
      <c r="A115" s="1" t="s">
        <v>168</v>
      </c>
      <c r="B115" s="1" t="s">
        <v>109</v>
      </c>
      <c r="C115" s="1" t="s">
        <v>12</v>
      </c>
      <c r="D115" s="1" t="s">
        <v>107</v>
      </c>
      <c r="E115" s="1" t="s">
        <v>11</v>
      </c>
      <c r="F115" s="1">
        <v>1.024E-3</v>
      </c>
      <c r="G115" s="1">
        <v>22</v>
      </c>
      <c r="H115" s="1">
        <v>9</v>
      </c>
      <c r="I115" s="6"/>
      <c r="J115" s="9"/>
      <c r="K115" s="13"/>
    </row>
    <row r="116" spans="1:11" x14ac:dyDescent="0.2">
      <c r="A116" s="1" t="s">
        <v>169</v>
      </c>
      <c r="B116" s="1" t="s">
        <v>109</v>
      </c>
      <c r="C116" s="1" t="s">
        <v>9</v>
      </c>
      <c r="D116" s="1" t="s">
        <v>107</v>
      </c>
      <c r="E116" s="1" t="s">
        <v>11</v>
      </c>
      <c r="F116" s="1">
        <v>0.12071</v>
      </c>
      <c r="G116" s="1">
        <v>39</v>
      </c>
      <c r="H116" s="1">
        <v>1496</v>
      </c>
      <c r="I116" s="6">
        <f t="shared" ref="I116" si="168">H117-H116</f>
        <v>135</v>
      </c>
      <c r="J116" s="9">
        <f t="shared" ref="J116" si="169">F117-F116</f>
        <v>3.0202999999999994E-2</v>
      </c>
      <c r="K116" s="13" t="b">
        <f t="shared" ref="K116" si="170">IF(ISNUMBER(ROUND(G117-G116,2)), ROUND(G117-G116,2)=0,G117=G116)</f>
        <v>1</v>
      </c>
    </row>
    <row r="117" spans="1:11" x14ac:dyDescent="0.2">
      <c r="A117" s="1" t="s">
        <v>169</v>
      </c>
      <c r="B117" s="1" t="s">
        <v>109</v>
      </c>
      <c r="C117" s="1" t="s">
        <v>12</v>
      </c>
      <c r="D117" s="1" t="s">
        <v>107</v>
      </c>
      <c r="E117" s="1" t="s">
        <v>11</v>
      </c>
      <c r="F117" s="1">
        <v>0.15091299999999999</v>
      </c>
      <c r="G117" s="1">
        <v>39</v>
      </c>
      <c r="H117" s="1">
        <v>1631</v>
      </c>
      <c r="I117" s="6"/>
      <c r="J117" s="9"/>
      <c r="K117" s="13"/>
    </row>
    <row r="118" spans="1:11" x14ac:dyDescent="0.2">
      <c r="A118" s="1" t="s">
        <v>170</v>
      </c>
      <c r="B118" s="1" t="s">
        <v>109</v>
      </c>
      <c r="C118" s="1" t="s">
        <v>9</v>
      </c>
      <c r="D118" s="1" t="s">
        <v>107</v>
      </c>
      <c r="E118" s="1" t="s">
        <v>11</v>
      </c>
      <c r="F118" s="1">
        <v>3.026E-3</v>
      </c>
      <c r="G118" s="1">
        <v>70</v>
      </c>
      <c r="H118" s="1">
        <v>18</v>
      </c>
      <c r="I118" s="6">
        <f t="shared" ref="I118" si="171">H119-H118</f>
        <v>-1</v>
      </c>
      <c r="J118" s="9">
        <f t="shared" ref="J118" si="172">F119-F118</f>
        <v>-5.210000000000002E-4</v>
      </c>
      <c r="K118" s="13" t="b">
        <f t="shared" ref="K118" si="173">IF(ISNUMBER(ROUND(G119-G118,2)), ROUND(G119-G118,2)=0,G119=G118)</f>
        <v>1</v>
      </c>
    </row>
    <row r="119" spans="1:11" x14ac:dyDescent="0.2">
      <c r="A119" s="1" t="s">
        <v>170</v>
      </c>
      <c r="B119" s="1" t="s">
        <v>109</v>
      </c>
      <c r="C119" s="1" t="s">
        <v>12</v>
      </c>
      <c r="D119" s="1" t="s">
        <v>107</v>
      </c>
      <c r="E119" s="1" t="s">
        <v>11</v>
      </c>
      <c r="F119" s="1">
        <v>2.5049999999999998E-3</v>
      </c>
      <c r="G119" s="1">
        <v>70</v>
      </c>
      <c r="H119" s="1">
        <v>17</v>
      </c>
      <c r="I119" s="6"/>
      <c r="J119" s="9"/>
      <c r="K119" s="13"/>
    </row>
    <row r="120" spans="1:11" x14ac:dyDescent="0.2">
      <c r="A120" s="1" t="s">
        <v>171</v>
      </c>
      <c r="B120" s="1" t="s">
        <v>106</v>
      </c>
      <c r="C120" s="1" t="s">
        <v>9</v>
      </c>
      <c r="D120" s="1" t="s">
        <v>107</v>
      </c>
      <c r="E120" s="1" t="s">
        <v>11</v>
      </c>
      <c r="F120" s="1">
        <v>7.4599999999999996E-3</v>
      </c>
      <c r="G120" s="1">
        <v>12657.77075</v>
      </c>
      <c r="H120" s="1">
        <v>663</v>
      </c>
      <c r="I120" s="6">
        <f t="shared" ref="I120" si="174">H121-H120</f>
        <v>256</v>
      </c>
      <c r="J120" s="9">
        <f t="shared" ref="J120" si="175">F121-F120</f>
        <v>4.1729999999999996E-3</v>
      </c>
      <c r="K120" s="13" t="b">
        <f t="shared" ref="K120" si="176">IF(ISNUMBER(ROUND(G121-G120,2)), ROUND(G121-G120,2)=0,G121=G120)</f>
        <v>1</v>
      </c>
    </row>
    <row r="121" spans="1:11" x14ac:dyDescent="0.2">
      <c r="A121" s="1" t="s">
        <v>171</v>
      </c>
      <c r="B121" s="1" t="s">
        <v>106</v>
      </c>
      <c r="C121" s="1" t="s">
        <v>12</v>
      </c>
      <c r="D121" s="1" t="s">
        <v>107</v>
      </c>
      <c r="E121" s="1" t="s">
        <v>11</v>
      </c>
      <c r="F121" s="1">
        <v>1.1632999999999999E-2</v>
      </c>
      <c r="G121" s="1">
        <v>12657.77075</v>
      </c>
      <c r="H121" s="1">
        <v>919</v>
      </c>
      <c r="I121" s="6"/>
      <c r="J121" s="9"/>
      <c r="K121" s="13"/>
    </row>
    <row r="122" spans="1:11" x14ac:dyDescent="0.2">
      <c r="A122" s="1" t="s">
        <v>172</v>
      </c>
      <c r="B122" s="1" t="s">
        <v>106</v>
      </c>
      <c r="C122" s="1" t="s">
        <v>9</v>
      </c>
      <c r="D122" s="1" t="s">
        <v>107</v>
      </c>
      <c r="E122" s="1" t="s">
        <v>11</v>
      </c>
      <c r="F122" s="1">
        <v>6.7299999999999999E-4</v>
      </c>
      <c r="G122" s="1">
        <v>1571.0476189999999</v>
      </c>
      <c r="H122" s="1">
        <v>28</v>
      </c>
      <c r="I122" s="6">
        <f t="shared" ref="I122" si="177">H123-H122</f>
        <v>0</v>
      </c>
      <c r="J122" s="9">
        <f t="shared" ref="J122" si="178">F123-F122</f>
        <v>-1.8400000000000003E-4</v>
      </c>
      <c r="K122" s="13" t="b">
        <f t="shared" ref="K122" si="179">IF(ISNUMBER(ROUND(G123-G122,2)), ROUND(G123-G122,2)=0,G123=G122)</f>
        <v>1</v>
      </c>
    </row>
    <row r="123" spans="1:11" x14ac:dyDescent="0.2">
      <c r="A123" s="1" t="s">
        <v>172</v>
      </c>
      <c r="B123" s="1" t="s">
        <v>106</v>
      </c>
      <c r="C123" s="1" t="s">
        <v>12</v>
      </c>
      <c r="D123" s="1" t="s">
        <v>107</v>
      </c>
      <c r="E123" s="1" t="s">
        <v>11</v>
      </c>
      <c r="F123" s="1">
        <v>4.8899999999999996E-4</v>
      </c>
      <c r="G123" s="1">
        <v>1571.0476189999999</v>
      </c>
      <c r="H123" s="1">
        <v>28</v>
      </c>
      <c r="I123" s="6"/>
      <c r="J123" s="9"/>
      <c r="K123" s="13"/>
    </row>
    <row r="124" spans="1:11" x14ac:dyDescent="0.2">
      <c r="A124" s="1" t="s">
        <v>173</v>
      </c>
      <c r="B124" s="1" t="s">
        <v>109</v>
      </c>
      <c r="C124" s="1" t="s">
        <v>9</v>
      </c>
      <c r="D124" s="1" t="s">
        <v>107</v>
      </c>
      <c r="E124" s="1" t="s">
        <v>11</v>
      </c>
      <c r="F124" s="1">
        <v>0.23050000000000001</v>
      </c>
      <c r="G124" s="1">
        <v>2891.258198</v>
      </c>
      <c r="H124" s="1">
        <v>4047</v>
      </c>
      <c r="I124" s="6">
        <f t="shared" ref="I124" si="180">H125-H124</f>
        <v>-511</v>
      </c>
      <c r="J124" s="9">
        <f t="shared" ref="J124" si="181">F125-F124</f>
        <v>0.14809700000000001</v>
      </c>
      <c r="K124" s="13" t="b">
        <f t="shared" ref="K124" si="182">IF(ISNUMBER(ROUND(G125-G124,2)), ROUND(G125-G124,2)=0,G125=G124)</f>
        <v>1</v>
      </c>
    </row>
    <row r="125" spans="1:11" x14ac:dyDescent="0.2">
      <c r="A125" s="1" t="s">
        <v>173</v>
      </c>
      <c r="B125" s="1" t="s">
        <v>109</v>
      </c>
      <c r="C125" s="1" t="s">
        <v>12</v>
      </c>
      <c r="D125" s="1" t="s">
        <v>107</v>
      </c>
      <c r="E125" s="1" t="s">
        <v>11</v>
      </c>
      <c r="F125" s="1">
        <v>0.37859700000000002</v>
      </c>
      <c r="G125" s="1">
        <v>2891.258198</v>
      </c>
      <c r="H125" s="1">
        <v>3536</v>
      </c>
      <c r="I125" s="6"/>
      <c r="J125" s="9"/>
      <c r="K125" s="13"/>
    </row>
    <row r="126" spans="1:11" x14ac:dyDescent="0.2">
      <c r="A126" s="1" t="s">
        <v>185</v>
      </c>
      <c r="B126" s="1" t="s">
        <v>109</v>
      </c>
      <c r="C126" s="1" t="s">
        <v>9</v>
      </c>
      <c r="D126" s="1" t="s">
        <v>107</v>
      </c>
      <c r="E126" s="1" t="s">
        <v>11</v>
      </c>
      <c r="F126" s="1">
        <v>4.2354999999999997E-2</v>
      </c>
      <c r="G126" s="1">
        <v>1620.2777920000001</v>
      </c>
      <c r="H126" s="1">
        <v>383</v>
      </c>
      <c r="I126" s="6">
        <f t="shared" ref="I126" si="183">H127-H126</f>
        <v>-28</v>
      </c>
      <c r="J126" s="9">
        <f t="shared" ref="J126" si="184">F127-F126</f>
        <v>2.1263999999999998E-2</v>
      </c>
      <c r="K126" s="13" t="b">
        <f t="shared" ref="K126" si="185">IF(ISNUMBER(ROUND(G127-G126,2)), ROUND(G127-G126,2)=0,G127=G126)</f>
        <v>1</v>
      </c>
    </row>
    <row r="127" spans="1:11" x14ac:dyDescent="0.2">
      <c r="A127" s="1" t="s">
        <v>185</v>
      </c>
      <c r="B127" s="1" t="s">
        <v>109</v>
      </c>
      <c r="C127" s="1" t="s">
        <v>12</v>
      </c>
      <c r="D127" s="1" t="s">
        <v>107</v>
      </c>
      <c r="E127" s="1" t="s">
        <v>11</v>
      </c>
      <c r="F127" s="1">
        <v>6.3618999999999995E-2</v>
      </c>
      <c r="G127" s="1">
        <v>1620.2777920000001</v>
      </c>
      <c r="H127" s="1">
        <v>355</v>
      </c>
      <c r="I127" s="25"/>
      <c r="J127" s="10"/>
      <c r="K127" s="14"/>
    </row>
  </sheetData>
  <autoFilter ref="A1:H1" xr:uid="{35FD34FC-661E-4C43-AB46-CA2CEA952159}">
    <sortState ref="A2:H127">
      <sortCondition ref="A1:A1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0FA8-6DCD-634D-A28C-FAD771488F21}">
  <dimension ref="A1:K24"/>
  <sheetViews>
    <sheetView tabSelected="1" workbookViewId="0">
      <selection activeCell="M12" sqref="M12"/>
    </sheetView>
  </sheetViews>
  <sheetFormatPr baseColWidth="10" defaultRowHeight="16" x14ac:dyDescent="0.2"/>
  <sheetData>
    <row r="1" spans="1:11" x14ac:dyDescent="0.2">
      <c r="A1" s="30" t="s">
        <v>190</v>
      </c>
      <c r="B1" s="30"/>
      <c r="C1" s="30"/>
      <c r="D1" s="30"/>
      <c r="E1" s="30"/>
      <c r="F1" s="27"/>
      <c r="G1" s="30" t="s">
        <v>191</v>
      </c>
      <c r="H1" s="30"/>
      <c r="I1" s="30"/>
      <c r="J1" s="30"/>
      <c r="K1" s="30"/>
    </row>
    <row r="2" spans="1:11" x14ac:dyDescent="0.2">
      <c r="A2" s="28" t="s">
        <v>192</v>
      </c>
      <c r="B2" s="28"/>
      <c r="C2" s="28"/>
      <c r="D2" s="28"/>
      <c r="E2" s="28"/>
      <c r="F2" s="27"/>
      <c r="G2" s="28" t="s">
        <v>193</v>
      </c>
      <c r="H2" s="28"/>
      <c r="I2" s="28"/>
      <c r="J2" s="28"/>
      <c r="K2" s="28"/>
    </row>
    <row r="3" spans="1:11" x14ac:dyDescent="0.2">
      <c r="A3" s="1"/>
      <c r="B3" s="1" t="s">
        <v>6</v>
      </c>
      <c r="C3" s="1" t="s">
        <v>178</v>
      </c>
      <c r="D3" s="1" t="s">
        <v>183</v>
      </c>
      <c r="E3" s="1" t="s">
        <v>184</v>
      </c>
      <c r="F3" s="27"/>
      <c r="G3" s="1"/>
      <c r="H3" s="1" t="s">
        <v>6</v>
      </c>
      <c r="I3" s="1" t="s">
        <v>178</v>
      </c>
      <c r="J3" s="1" t="s">
        <v>183</v>
      </c>
      <c r="K3" s="1" t="s">
        <v>184</v>
      </c>
    </row>
    <row r="4" spans="1:11" x14ac:dyDescent="0.2">
      <c r="A4" s="1" t="s">
        <v>187</v>
      </c>
      <c r="B4" s="1">
        <f>COUNTIFS('Benchmark 1'!E:E,"&lt;&gt;failure", 'Benchmark 1'!I:I,"&gt;0", 'Benchmark 1'!D:D,"=gurobi")</f>
        <v>18</v>
      </c>
      <c r="C4" s="1">
        <f>COUNTIFS('Benchmark 1'!E:E,"&lt;&gt;failure", 'Benchmark 1'!J:J,"&gt;0",'Benchmark 1'!D:D,"=gurobi")</f>
        <v>39</v>
      </c>
      <c r="D4" s="17">
        <f>B4/B7</f>
        <v>0.2857142857142857</v>
      </c>
      <c r="E4" s="17">
        <f>C4/C7</f>
        <v>0.61904761904761907</v>
      </c>
      <c r="F4" s="27"/>
      <c r="G4" s="1" t="s">
        <v>187</v>
      </c>
      <c r="H4" s="1">
        <f>COUNTIFS('Benchmark 2'!E:E,"&lt;&gt;failure", 'Benchmark 2'!I:I,"&gt;0", 'Benchmark 2'!D:D,"=gurobi")</f>
        <v>33</v>
      </c>
      <c r="I4" s="1">
        <f>COUNTIFS('Benchmark 2'!E:E,"&lt;&gt;failure", 'Benchmark 2'!J:J,"&gt;0", 'Benchmark 2'!D:D,"=gurobi")</f>
        <v>44</v>
      </c>
      <c r="J4" s="17">
        <f>H4/H7</f>
        <v>0.54098360655737709</v>
      </c>
      <c r="K4" s="17">
        <f>I4/I7</f>
        <v>0.72131147540983609</v>
      </c>
    </row>
    <row r="5" spans="1:11" x14ac:dyDescent="0.2">
      <c r="A5" s="1" t="s">
        <v>186</v>
      </c>
      <c r="B5" s="1">
        <f>COUNTIFS('Benchmark 1'!E:E,"&lt;&gt;failure", 'Benchmark 1'!I:I,"=0",'Benchmark 1'!D:D,"=gurobi")</f>
        <v>34</v>
      </c>
      <c r="C5" s="1">
        <f>COUNTIFS('Benchmark 1'!E:E,"&lt;&gt;failure", 'Benchmark 1'!J:J,"=0",'Benchmark 1'!D:D,"=gurobi")</f>
        <v>0</v>
      </c>
      <c r="D5" s="17">
        <f>B5/B7</f>
        <v>0.53968253968253965</v>
      </c>
      <c r="E5" s="17">
        <f>C5/C7</f>
        <v>0</v>
      </c>
      <c r="F5" s="27"/>
      <c r="G5" s="1" t="s">
        <v>186</v>
      </c>
      <c r="H5" s="1">
        <f>COUNTIFS('Benchmark 2'!E:E,"&lt;&gt;failure", 'Benchmark 2'!I:I,"=0", 'Benchmark 2'!D:D,"=gurobi")</f>
        <v>10</v>
      </c>
      <c r="I5" s="1">
        <f>COUNTIFS('Benchmark 2'!E:E,"&lt;&gt;failure", 'Benchmark 2'!J:J,"=0", 'Benchmark 2'!D:D,"=gurobi")</f>
        <v>0</v>
      </c>
      <c r="J5" s="17">
        <f>H5/H7</f>
        <v>0.16393442622950818</v>
      </c>
      <c r="K5" s="17">
        <f>I5/I7</f>
        <v>0</v>
      </c>
    </row>
    <row r="6" spans="1:11" x14ac:dyDescent="0.2">
      <c r="A6" s="1" t="s">
        <v>177</v>
      </c>
      <c r="B6" s="1">
        <f>COUNTIFS('Benchmark 1'!E:E,"&lt;&gt;failure", 'Benchmark 1'!I:I,"&lt;0",'Benchmark 1'!D:D,"=gurobi")</f>
        <v>11</v>
      </c>
      <c r="C6" s="1">
        <f>COUNTIFS('Benchmark 1'!E:E,"&lt;&gt;failure", 'Benchmark 1'!J:J,"&lt;0",'Benchmark 1'!D:D,"=gurobi")</f>
        <v>24</v>
      </c>
      <c r="D6" s="17">
        <f>B6/B7</f>
        <v>0.17460317460317459</v>
      </c>
      <c r="E6" s="17">
        <f>C6/C7</f>
        <v>0.38095238095238093</v>
      </c>
      <c r="F6" s="27"/>
      <c r="G6" s="1" t="s">
        <v>177</v>
      </c>
      <c r="H6" s="1">
        <f>COUNTIFS('Benchmark 2'!E:E,"&lt;&gt;failure", 'Benchmark 2'!I:I,"&lt;0", 'Benchmark 2'!D:D,"=gurobi")</f>
        <v>18</v>
      </c>
      <c r="I6" s="1">
        <f>COUNTIFS('Benchmark 2'!E:E,"&lt;&gt;failure", 'Benchmark 2'!J:J,"&lt;0", 'Benchmark 2'!D:D,"=gurobi")</f>
        <v>17</v>
      </c>
      <c r="J6" s="17">
        <f>H6/H7</f>
        <v>0.29508196721311475</v>
      </c>
      <c r="K6" s="17">
        <f>I6/I7</f>
        <v>0.27868852459016391</v>
      </c>
    </row>
    <row r="7" spans="1:11" x14ac:dyDescent="0.2">
      <c r="B7">
        <f>SUM(B4:B6)</f>
        <v>63</v>
      </c>
      <c r="C7">
        <f>SUM(C4:C6)</f>
        <v>63</v>
      </c>
      <c r="F7" s="27"/>
      <c r="H7">
        <f>SUM(H4:H6)</f>
        <v>61</v>
      </c>
      <c r="I7">
        <f>SUM(I4:I6)</f>
        <v>61</v>
      </c>
    </row>
    <row r="8" spans="1:11" x14ac:dyDescent="0.2">
      <c r="F8" s="27"/>
      <c r="G8" s="26" t="s">
        <v>189</v>
      </c>
    </row>
    <row r="9" spans="1:11" x14ac:dyDescent="0.2">
      <c r="A9" s="29" t="s">
        <v>180</v>
      </c>
      <c r="B9" s="29"/>
      <c r="C9" s="16"/>
      <c r="F9" s="27"/>
      <c r="G9" s="29" t="s">
        <v>180</v>
      </c>
      <c r="H9" s="29"/>
    </row>
    <row r="10" spans="1:11" x14ac:dyDescent="0.2">
      <c r="A10" s="1" t="s">
        <v>181</v>
      </c>
      <c r="B10" s="1">
        <f>COUNTIFS('Benchmark 1'!K:K,"=TRUE",'Benchmark 1'!D:D,"=gurobi")</f>
        <v>63</v>
      </c>
      <c r="F10" s="27"/>
      <c r="G10" s="1" t="s">
        <v>181</v>
      </c>
      <c r="H10" s="1">
        <f>COUNTIF('Benchmark 2'!K:K,"=TRUE")</f>
        <v>61</v>
      </c>
    </row>
    <row r="11" spans="1:11" x14ac:dyDescent="0.2">
      <c r="A11" s="1" t="s">
        <v>182</v>
      </c>
      <c r="B11" s="1">
        <f>COUNTIFS('Benchmark 1'!K:K,""=FALSE,'Benchmark 1'!D:D,"=gurobi")</f>
        <v>2</v>
      </c>
      <c r="F11" s="27"/>
      <c r="G11" s="1" t="s">
        <v>182</v>
      </c>
      <c r="H11" s="1">
        <f>COUNTIF('Benchmark 2'!K:K,""=FALSE)</f>
        <v>2</v>
      </c>
    </row>
    <row r="12" spans="1:11" x14ac:dyDescent="0.2">
      <c r="B12">
        <f>SUM(B10:B11)</f>
        <v>65</v>
      </c>
      <c r="F12" s="27"/>
      <c r="H12">
        <f>SUM(H10:H11)</f>
        <v>63</v>
      </c>
    </row>
    <row r="13" spans="1:11" x14ac:dyDescent="0.2">
      <c r="F13" s="27"/>
    </row>
    <row r="14" spans="1:11" x14ac:dyDescent="0.2">
      <c r="A14" s="28" t="s">
        <v>188</v>
      </c>
      <c r="B14" s="28"/>
      <c r="C14" s="28"/>
      <c r="D14" s="28"/>
      <c r="E14" s="28"/>
      <c r="F14" s="27"/>
    </row>
    <row r="15" spans="1:11" x14ac:dyDescent="0.2">
      <c r="A15" s="1"/>
      <c r="B15" s="1" t="s">
        <v>6</v>
      </c>
      <c r="C15" s="1" t="s">
        <v>178</v>
      </c>
      <c r="D15" s="1" t="s">
        <v>183</v>
      </c>
      <c r="E15" s="1" t="s">
        <v>184</v>
      </c>
      <c r="F15" s="27"/>
    </row>
    <row r="16" spans="1:11" x14ac:dyDescent="0.2">
      <c r="A16" s="1" t="s">
        <v>187</v>
      </c>
      <c r="B16" s="1">
        <f>COUNTIFS('Benchmark 1'!E:E,"&lt;&gt;failure", 'Benchmark 1'!I:I,"&gt;0")</f>
        <v>37</v>
      </c>
      <c r="C16" s="1">
        <f>COUNTIFS('Benchmark 1'!E:E,"&lt;&gt;failure", 'Benchmark 1'!J:J,"&gt;0")</f>
        <v>67</v>
      </c>
      <c r="D16" s="17">
        <f>B16/B19</f>
        <v>0.26428571428571429</v>
      </c>
      <c r="E16" s="17">
        <f>C16/C19</f>
        <v>0.47857142857142859</v>
      </c>
      <c r="F16" s="27"/>
    </row>
    <row r="17" spans="1:6" x14ac:dyDescent="0.2">
      <c r="A17" s="1" t="s">
        <v>186</v>
      </c>
      <c r="B17" s="1">
        <f>COUNTIFS('Benchmark 1'!E:E,"&lt;&gt;failure", 'Benchmark 1'!I:I,"=0")</f>
        <v>74</v>
      </c>
      <c r="C17" s="1">
        <f>COUNTIFS('Benchmark 1'!E:E,"&lt;&gt;failure", 'Benchmark 1'!J:J,"=0")</f>
        <v>40</v>
      </c>
      <c r="D17" s="17">
        <f>B17/B19</f>
        <v>0.52857142857142858</v>
      </c>
      <c r="E17" s="17">
        <f>C17/C19</f>
        <v>0.2857142857142857</v>
      </c>
      <c r="F17" s="27"/>
    </row>
    <row r="18" spans="1:6" x14ac:dyDescent="0.2">
      <c r="A18" s="1" t="s">
        <v>177</v>
      </c>
      <c r="B18" s="1">
        <f>COUNTIFS('Benchmark 1'!E:E,"&lt;&gt;failure", 'Benchmark 1'!I:I,"&lt;0")</f>
        <v>29</v>
      </c>
      <c r="C18" s="1">
        <f>COUNTIFS('Benchmark 1'!E:E,"&lt;&gt;failure", 'Benchmark 1'!J:J,"&lt;0")</f>
        <v>33</v>
      </c>
      <c r="D18" s="17">
        <f>B18/B19</f>
        <v>0.20714285714285716</v>
      </c>
      <c r="E18" s="17">
        <f>C18/C19</f>
        <v>0.23571428571428571</v>
      </c>
      <c r="F18" s="27"/>
    </row>
    <row r="19" spans="1:6" x14ac:dyDescent="0.2">
      <c r="B19">
        <f>SUM(B16:B18)</f>
        <v>140</v>
      </c>
      <c r="C19">
        <f>SUM(C16:C18)</f>
        <v>140</v>
      </c>
      <c r="F19" s="27"/>
    </row>
    <row r="20" spans="1:6" x14ac:dyDescent="0.2">
      <c r="F20" s="27"/>
    </row>
    <row r="21" spans="1:6" x14ac:dyDescent="0.2">
      <c r="A21" s="29" t="s">
        <v>180</v>
      </c>
      <c r="B21" s="29"/>
      <c r="F21" s="27"/>
    </row>
    <row r="22" spans="1:6" x14ac:dyDescent="0.2">
      <c r="A22" s="1" t="s">
        <v>181</v>
      </c>
      <c r="B22" s="1">
        <f>COUNTIF('Benchmark 1'!K:K,"=TRUE")</f>
        <v>140</v>
      </c>
      <c r="F22" s="27"/>
    </row>
    <row r="23" spans="1:6" x14ac:dyDescent="0.2">
      <c r="A23" s="1" t="s">
        <v>182</v>
      </c>
      <c r="B23" s="1">
        <f>COUNTIF('Benchmark 1'!K:K,""=FALSE)</f>
        <v>6</v>
      </c>
      <c r="F23" s="27"/>
    </row>
    <row r="24" spans="1:6" x14ac:dyDescent="0.2">
      <c r="B24">
        <f>SUM(B22:B23)</f>
        <v>146</v>
      </c>
      <c r="F24" s="27"/>
    </row>
  </sheetData>
  <mergeCells count="8">
    <mergeCell ref="A1:E1"/>
    <mergeCell ref="G1:K1"/>
    <mergeCell ref="A14:E14"/>
    <mergeCell ref="A21:B21"/>
    <mergeCell ref="A9:B9"/>
    <mergeCell ref="A2:E2"/>
    <mergeCell ref="G2:K2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Benchmark 1</vt:lpstr>
      <vt:lpstr>Benchmark 2</vt:lpstr>
      <vt:lpstr>Summary</vt:lpstr>
      <vt:lpstr>'Benchmark 2'!MODEL_SOLVE_TIME.md</vt:lpstr>
      <vt:lpstr>'Benchmark 1'!solve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2019-07-08T17:13:59Z</dcterms:created>
  <dcterms:modified xsi:type="dcterms:W3CDTF">2019-07-15T15:11:59Z</dcterms:modified>
</cp:coreProperties>
</file>