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921f705375fa84c/Desktop/"/>
    </mc:Choice>
  </mc:AlternateContent>
  <xr:revisionPtr revIDLastSave="9" documentId="8_{28DB325C-2FA9-4464-A4DD-188E833CFD6A}" xr6:coauthVersionLast="47" xr6:coauthVersionMax="47" xr10:uidLastSave="{B0DBF74A-B8EC-4ACF-823C-48ACCE277FC6}"/>
  <bookViews>
    <workbookView xWindow="-108" yWindow="-108" windowWidth="23256" windowHeight="12456" firstSheet="1" activeTab="2" xr2:uid="{00000000-000D-0000-FFFF-FFFF00000000}"/>
  </bookViews>
  <sheets>
    <sheet name="Revenue Data Analysis" sheetId="1" r:id="rId1"/>
    <sheet name="Revenue Data Analysis Answer" sheetId="6" r:id="rId2"/>
    <sheet name="Overdue Data Analysis" sheetId="2" r:id="rId3"/>
    <sheet name="Overdue Data Analysis Answer" sheetId="5" r:id="rId4"/>
    <sheet name="Variance Analysis" sheetId="3" r:id="rId5"/>
    <sheet name="Variance Analysis answer" sheetId="7" r:id="rId6"/>
    <sheet name="PowerBI Tasks (for candidates w" sheetId="4" r:id="rId7"/>
  </sheets>
  <definedNames>
    <definedName name="_xlnm._FilterDatabase" localSheetId="2" hidden="1">'Overdue Data Analysis'!$E$1:$E$115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D68" i="6"/>
  <c r="G3" i="3"/>
  <c r="G4" i="3"/>
  <c r="G5" i="3"/>
  <c r="G6" i="3"/>
  <c r="G7" i="3"/>
  <c r="G8" i="3"/>
  <c r="G9" i="3"/>
  <c r="G10" i="3"/>
  <c r="G11" i="3"/>
  <c r="G12" i="3"/>
  <c r="G13" i="3"/>
  <c r="G14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  <c r="C251" i="6"/>
  <c r="C252" i="6"/>
  <c r="C253" i="6"/>
  <c r="C254" i="6"/>
  <c r="C255" i="6"/>
  <c r="C256" i="6"/>
  <c r="C257" i="6"/>
  <c r="C258" i="6"/>
  <c r="C259" i="6"/>
  <c r="C260" i="6"/>
  <c r="C261" i="6"/>
  <c r="C250" i="6"/>
  <c r="B250" i="6" a="1"/>
  <c r="B250" i="6" s="1"/>
  <c r="D4" i="3"/>
  <c r="D5" i="3"/>
  <c r="D6" i="3"/>
  <c r="D7" i="3"/>
  <c r="D8" i="3"/>
  <c r="D9" i="3"/>
  <c r="D10" i="3"/>
  <c r="D11" i="3"/>
  <c r="D12" i="3"/>
  <c r="D13" i="3"/>
  <c r="D14" i="3"/>
  <c r="D3" i="3"/>
  <c r="C238" i="6"/>
  <c r="C239" i="6"/>
  <c r="C240" i="6"/>
  <c r="C241" i="6"/>
  <c r="C242" i="6"/>
  <c r="C243" i="6"/>
  <c r="C244" i="6"/>
  <c r="C245" i="6"/>
  <c r="C237" i="6"/>
  <c r="B237" i="6" a="1"/>
  <c r="B237" i="6" s="1"/>
  <c r="F225" i="6"/>
  <c r="F224" i="6"/>
  <c r="F223" i="6"/>
  <c r="J186" i="6"/>
  <c r="G187" i="6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3" i="1"/>
  <c r="H4" i="3"/>
  <c r="H5" i="3"/>
  <c r="H6" i="3"/>
  <c r="H7" i="3"/>
  <c r="H8" i="3"/>
  <c r="H9" i="3"/>
  <c r="H10" i="3"/>
  <c r="H11" i="3"/>
  <c r="H12" i="3"/>
  <c r="H13" i="3"/>
  <c r="H14" i="3"/>
  <c r="H3" i="3"/>
  <c r="J65" i="5"/>
  <c r="L3" i="2"/>
  <c r="J3" i="2" s="1"/>
  <c r="K4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F95" i="6"/>
  <c r="F67" i="6"/>
  <c r="F222" i="6"/>
  <c r="J99" i="2" l="1"/>
  <c r="K100" i="2" s="1"/>
  <c r="J75" i="2"/>
  <c r="K76" i="2" s="1"/>
  <c r="J51" i="2"/>
  <c r="K52" i="2" s="1"/>
  <c r="J15" i="2"/>
  <c r="K16" i="2" s="1"/>
  <c r="J98" i="2"/>
  <c r="K99" i="2" s="1"/>
  <c r="J74" i="2"/>
  <c r="K75" i="2" s="1"/>
  <c r="J50" i="2"/>
  <c r="K51" i="2" s="1"/>
  <c r="J26" i="2"/>
  <c r="K27" i="2" s="1"/>
  <c r="J109" i="2"/>
  <c r="K110" i="2" s="1"/>
  <c r="J85" i="2"/>
  <c r="K86" i="2" s="1"/>
  <c r="J61" i="2"/>
  <c r="K62" i="2" s="1"/>
  <c r="J37" i="2"/>
  <c r="K38" i="2" s="1"/>
  <c r="J25" i="2"/>
  <c r="K26" i="2" s="1"/>
  <c r="J108" i="2"/>
  <c r="K109" i="2" s="1"/>
  <c r="J84" i="2"/>
  <c r="K85" i="2" s="1"/>
  <c r="J72" i="2"/>
  <c r="K73" i="2" s="1"/>
  <c r="J48" i="2"/>
  <c r="K49" i="2" s="1"/>
  <c r="J24" i="2"/>
  <c r="K25" i="2" s="1"/>
  <c r="J107" i="2"/>
  <c r="K108" i="2" s="1"/>
  <c r="J83" i="2"/>
  <c r="K84" i="2" s="1"/>
  <c r="J59" i="2"/>
  <c r="K60" i="2" s="1"/>
  <c r="J35" i="2"/>
  <c r="K36" i="2" s="1"/>
  <c r="J23" i="2"/>
  <c r="K24" i="2" s="1"/>
  <c r="J106" i="2"/>
  <c r="K107" i="2" s="1"/>
  <c r="J82" i="2"/>
  <c r="K83" i="2" s="1"/>
  <c r="J58" i="2"/>
  <c r="K59" i="2" s="1"/>
  <c r="J34" i="2"/>
  <c r="K35" i="2" s="1"/>
  <c r="J22" i="2"/>
  <c r="K23" i="2" s="1"/>
  <c r="J105" i="2"/>
  <c r="K106" i="2" s="1"/>
  <c r="J81" i="2"/>
  <c r="K82" i="2" s="1"/>
  <c r="J69" i="2"/>
  <c r="K70" i="2" s="1"/>
  <c r="J57" i="2"/>
  <c r="K58" i="2" s="1"/>
  <c r="J45" i="2"/>
  <c r="K46" i="2" s="1"/>
  <c r="J33" i="2"/>
  <c r="K34" i="2" s="1"/>
  <c r="J21" i="2"/>
  <c r="K22" i="2" s="1"/>
  <c r="J9" i="2"/>
  <c r="K10" i="2" s="1"/>
  <c r="J104" i="2"/>
  <c r="K105" i="2" s="1"/>
  <c r="J92" i="2"/>
  <c r="K93" i="2" s="1"/>
  <c r="J80" i="2"/>
  <c r="K81" i="2" s="1"/>
  <c r="J68" i="2"/>
  <c r="K69" i="2" s="1"/>
  <c r="J56" i="2"/>
  <c r="K57" i="2" s="1"/>
  <c r="J44" i="2"/>
  <c r="K45" i="2" s="1"/>
  <c r="J32" i="2"/>
  <c r="K33" i="2" s="1"/>
  <c r="J20" i="2"/>
  <c r="K21" i="2" s="1"/>
  <c r="J8" i="2"/>
  <c r="K9" i="2" s="1"/>
  <c r="J103" i="2"/>
  <c r="K104" i="2" s="1"/>
  <c r="J91" i="2"/>
  <c r="K92" i="2" s="1"/>
  <c r="J79" i="2"/>
  <c r="K80" i="2" s="1"/>
  <c r="J67" i="2"/>
  <c r="K68" i="2" s="1"/>
  <c r="J55" i="2"/>
  <c r="K56" i="2" s="1"/>
  <c r="J43" i="2"/>
  <c r="K44" i="2" s="1"/>
  <c r="J31" i="2"/>
  <c r="K32" i="2" s="1"/>
  <c r="J19" i="2"/>
  <c r="K20" i="2" s="1"/>
  <c r="J7" i="2"/>
  <c r="K8" i="2" s="1"/>
  <c r="J102" i="2"/>
  <c r="K103" i="2" s="1"/>
  <c r="J90" i="2"/>
  <c r="K91" i="2" s="1"/>
  <c r="J78" i="2"/>
  <c r="K79" i="2" s="1"/>
  <c r="J66" i="2"/>
  <c r="K67" i="2" s="1"/>
  <c r="J54" i="2"/>
  <c r="K55" i="2" s="1"/>
  <c r="J42" i="2"/>
  <c r="K43" i="2" s="1"/>
  <c r="J30" i="2"/>
  <c r="K31" i="2" s="1"/>
  <c r="J18" i="2"/>
  <c r="K19" i="2" s="1"/>
  <c r="J6" i="2"/>
  <c r="K7" i="2" s="1"/>
  <c r="J101" i="2"/>
  <c r="K102" i="2" s="1"/>
  <c r="J89" i="2"/>
  <c r="K90" i="2" s="1"/>
  <c r="J77" i="2"/>
  <c r="K78" i="2" s="1"/>
  <c r="J65" i="2"/>
  <c r="K66" i="2" s="1"/>
  <c r="J53" i="2"/>
  <c r="K54" i="2" s="1"/>
  <c r="J41" i="2"/>
  <c r="K42" i="2" s="1"/>
  <c r="J29" i="2"/>
  <c r="K30" i="2" s="1"/>
  <c r="J17" i="2"/>
  <c r="K18" i="2" s="1"/>
  <c r="J5" i="2"/>
  <c r="K6" i="2" s="1"/>
  <c r="J87" i="2"/>
  <c r="K88" i="2" s="1"/>
  <c r="J63" i="2"/>
  <c r="K64" i="2" s="1"/>
  <c r="J39" i="2"/>
  <c r="K40" i="2" s="1"/>
  <c r="J27" i="2"/>
  <c r="K28" i="2" s="1"/>
  <c r="J110" i="2"/>
  <c r="J86" i="2"/>
  <c r="K87" i="2" s="1"/>
  <c r="J62" i="2"/>
  <c r="K63" i="2" s="1"/>
  <c r="J38" i="2"/>
  <c r="K39" i="2" s="1"/>
  <c r="J14" i="2"/>
  <c r="K15" i="2" s="1"/>
  <c r="J97" i="2"/>
  <c r="K98" i="2" s="1"/>
  <c r="J73" i="2"/>
  <c r="K74" i="2" s="1"/>
  <c r="J49" i="2"/>
  <c r="K50" i="2" s="1"/>
  <c r="J13" i="2"/>
  <c r="K14" i="2" s="1"/>
  <c r="J96" i="2"/>
  <c r="K97" i="2" s="1"/>
  <c r="J60" i="2"/>
  <c r="K61" i="2" s="1"/>
  <c r="J36" i="2"/>
  <c r="K37" i="2" s="1"/>
  <c r="J12" i="2"/>
  <c r="K13" i="2" s="1"/>
  <c r="J95" i="2"/>
  <c r="K96" i="2" s="1"/>
  <c r="J71" i="2"/>
  <c r="K72" i="2" s="1"/>
  <c r="J47" i="2"/>
  <c r="K48" i="2" s="1"/>
  <c r="J11" i="2"/>
  <c r="K12" i="2" s="1"/>
  <c r="J94" i="2"/>
  <c r="K95" i="2" s="1"/>
  <c r="J70" i="2"/>
  <c r="K71" i="2" s="1"/>
  <c r="J46" i="2"/>
  <c r="K47" i="2" s="1"/>
  <c r="J10" i="2"/>
  <c r="K11" i="2" s="1"/>
  <c r="J93" i="2"/>
  <c r="K94" i="2" s="1"/>
  <c r="J100" i="2"/>
  <c r="K101" i="2" s="1"/>
  <c r="J88" i="2"/>
  <c r="K89" i="2" s="1"/>
  <c r="J76" i="2"/>
  <c r="K77" i="2" s="1"/>
  <c r="J64" i="2"/>
  <c r="K65" i="2" s="1"/>
  <c r="J52" i="2"/>
  <c r="K53" i="2" s="1"/>
  <c r="J40" i="2"/>
  <c r="K41" i="2" s="1"/>
  <c r="J28" i="2"/>
  <c r="K29" i="2" s="1"/>
  <c r="J16" i="2"/>
  <c r="K17" i="2" s="1"/>
  <c r="J4" i="2"/>
  <c r="K5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<sst xmlns="http://schemas.openxmlformats.org/spreadsheetml/2006/main" count="3867" uniqueCount="1014">
  <si>
    <t>Dataset for Revenue Data Analysis (invoices &amp; credit note details for the year)</t>
  </si>
  <si>
    <t>Sl. No.</t>
  </si>
  <si>
    <t>Month</t>
  </si>
  <si>
    <t>Invoice No. /
Credit Note No.</t>
  </si>
  <si>
    <t>Client Name</t>
  </si>
  <si>
    <t>Revenue (ex. GST)</t>
  </si>
  <si>
    <t>GST Amount</t>
  </si>
  <si>
    <t>Total Revenue (incl. GST)</t>
  </si>
  <si>
    <t>Geographical region</t>
  </si>
  <si>
    <t>Industry</t>
  </si>
  <si>
    <t>Tasklist:</t>
  </si>
  <si>
    <t>23/24-TI-0001</t>
  </si>
  <si>
    <t>Client - 50</t>
  </si>
  <si>
    <t>Asia-Pacific</t>
  </si>
  <si>
    <t>Healthcare</t>
  </si>
  <si>
    <t>Create a copy of this sheet to work on the following tasks for the Revenue Report:</t>
  </si>
  <si>
    <t>23/24-TI-0002</t>
  </si>
  <si>
    <t>Client - 61</t>
  </si>
  <si>
    <t>India</t>
  </si>
  <si>
    <t>Financial Services</t>
  </si>
  <si>
    <t>23/24-TI-0003</t>
  </si>
  <si>
    <t>23/24-TI-0004</t>
  </si>
  <si>
    <t>Client - 46</t>
  </si>
  <si>
    <r>
      <rPr>
        <sz val="10"/>
        <color theme="1"/>
        <rFont val="Arial"/>
        <family val="2"/>
      </rPr>
      <t xml:space="preserve">2. Top Clients Analysis:
 - Generate a report showing the </t>
    </r>
    <r>
      <rPr>
        <b/>
        <sz val="10"/>
        <color theme="1"/>
        <rFont val="Arial"/>
        <family val="2"/>
      </rPr>
      <t>Top 5 clients</t>
    </r>
    <r>
      <rPr>
        <sz val="10"/>
        <color theme="1"/>
        <rFont val="Arial"/>
        <family val="2"/>
      </rPr>
      <t xml:space="preserve"> by revenue amount, grouping the remaining industries under "</t>
    </r>
    <r>
      <rPr>
        <b/>
        <sz val="10"/>
        <color theme="1"/>
        <rFont val="Arial"/>
        <family val="2"/>
      </rPr>
      <t>Others</t>
    </r>
    <r>
      <rPr>
        <sz val="10"/>
        <color theme="1"/>
        <rFont val="Arial"/>
        <family val="2"/>
      </rPr>
      <t>".
 - Create a</t>
    </r>
    <r>
      <rPr>
        <b/>
        <sz val="10"/>
        <color theme="1"/>
        <rFont val="Arial"/>
        <family val="2"/>
      </rPr>
      <t xml:space="preserve"> pie chart</t>
    </r>
    <r>
      <rPr>
        <sz val="10"/>
        <color theme="1"/>
        <rFont val="Arial"/>
        <family val="2"/>
      </rPr>
      <t xml:space="preserve"> to represent the data.</t>
    </r>
  </si>
  <si>
    <t>23/24-TI-0005</t>
  </si>
  <si>
    <t>Client - 2</t>
  </si>
  <si>
    <t>Manufacturing</t>
  </si>
  <si>
    <r>
      <rPr>
        <sz val="10"/>
        <color theme="1"/>
        <rFont val="Arial"/>
        <family val="2"/>
      </rPr>
      <t xml:space="preserve">3. Location-Wise Revenue Analysis:
 - Create a </t>
    </r>
    <r>
      <rPr>
        <b/>
        <sz val="10"/>
        <color theme="1"/>
        <rFont val="Arial"/>
        <family val="2"/>
      </rPr>
      <t>pivot table</t>
    </r>
    <r>
      <rPr>
        <sz val="10"/>
        <color theme="1"/>
        <rFont val="Arial"/>
        <family val="2"/>
      </rPr>
      <t xml:space="preserve"> to summarize </t>
    </r>
    <r>
      <rPr>
        <b/>
        <sz val="10"/>
        <color theme="1"/>
        <rFont val="Arial"/>
        <family val="2"/>
      </rPr>
      <t>revenue by region</t>
    </r>
    <r>
      <rPr>
        <sz val="10"/>
        <color theme="1"/>
        <rFont val="Arial"/>
        <family val="2"/>
      </rPr>
      <t xml:space="preserve">.
 - Visualize the data using a </t>
    </r>
    <r>
      <rPr>
        <b/>
        <sz val="10"/>
        <color theme="1"/>
        <rFont val="Arial"/>
        <family val="2"/>
      </rPr>
      <t>pie chart</t>
    </r>
    <r>
      <rPr>
        <sz val="10"/>
        <color theme="1"/>
        <rFont val="Arial"/>
        <family val="2"/>
      </rPr>
      <t>.</t>
    </r>
  </si>
  <si>
    <t>23/24-TI-0006</t>
  </si>
  <si>
    <r>
      <rPr>
        <sz val="10"/>
        <color theme="1"/>
        <rFont val="Arial"/>
        <family val="2"/>
      </rPr>
      <t xml:space="preserve">4. Industry-Wise Revenue Analysis:
 - Prepare a report showing the </t>
    </r>
    <r>
      <rPr>
        <b/>
        <sz val="10"/>
        <color theme="1"/>
        <rFont val="Arial"/>
        <family val="2"/>
      </rPr>
      <t>Top 5 industries</t>
    </r>
    <r>
      <rPr>
        <sz val="10"/>
        <color theme="1"/>
        <rFont val="Arial"/>
        <family val="2"/>
      </rPr>
      <t xml:space="preserve"> by revenue, grouping the remaining industries under "</t>
    </r>
    <r>
      <rPr>
        <b/>
        <sz val="10"/>
        <color theme="1"/>
        <rFont val="Arial"/>
        <family val="2"/>
      </rPr>
      <t>Others"</t>
    </r>
    <r>
      <rPr>
        <sz val="10"/>
        <color theme="1"/>
        <rFont val="Arial"/>
        <family val="2"/>
      </rPr>
      <t xml:space="preserve">.
 - Create a </t>
    </r>
    <r>
      <rPr>
        <b/>
        <sz val="10"/>
        <color theme="1"/>
        <rFont val="Arial"/>
        <family val="2"/>
      </rPr>
      <t>pie chart</t>
    </r>
    <r>
      <rPr>
        <sz val="10"/>
        <color theme="1"/>
        <rFont val="Arial"/>
        <family val="2"/>
      </rPr>
      <t xml:space="preserve"> to illustrate the industry-wise revenue distribution.</t>
    </r>
  </si>
  <si>
    <t>23/24-TI-0007</t>
  </si>
  <si>
    <r>
      <rPr>
        <sz val="10"/>
        <color theme="1"/>
        <rFont val="Arial"/>
        <family val="2"/>
      </rPr>
      <t xml:space="preserve">5. Domestic vs. International Revenue:
 - Create a single chart comparing </t>
    </r>
    <r>
      <rPr>
        <b/>
        <sz val="10"/>
        <color theme="1"/>
        <rFont val="Arial"/>
        <family val="2"/>
      </rPr>
      <t>revenue</t>
    </r>
    <r>
      <rPr>
        <sz val="10"/>
        <color theme="1"/>
        <rFont val="Arial"/>
        <family val="2"/>
      </rPr>
      <t xml:space="preserve"> between </t>
    </r>
    <r>
      <rPr>
        <b/>
        <sz val="10"/>
        <color theme="1"/>
        <rFont val="Arial"/>
        <family val="2"/>
      </rPr>
      <t>India</t>
    </r>
    <r>
      <rPr>
        <sz val="10"/>
        <color theme="1"/>
        <rFont val="Arial"/>
        <family val="2"/>
      </rPr>
      <t xml:space="preserve"> and the </t>
    </r>
    <r>
      <rPr>
        <b/>
        <sz val="10"/>
        <color theme="1"/>
        <rFont val="Arial"/>
        <family val="2"/>
      </rPr>
      <t>Rest of the World</t>
    </r>
    <r>
      <rPr>
        <sz val="10"/>
        <color theme="1"/>
        <rFont val="Arial"/>
        <family val="2"/>
      </rPr>
      <t xml:space="preserve"> for the following periods: "March 2024" and "entire year 2023-2024"</t>
    </r>
  </si>
  <si>
    <t>23/24-TI-0008</t>
  </si>
  <si>
    <t>6. Top Revenue Contributors:
 - Prepare a report showing contributions to total revenue for the whole year from the following categories:
   a) Top 1 Client.
   b) Top 3 Clients.
   c) Top 5 Clients.
   d) Top 10 Clients.</t>
  </si>
  <si>
    <t>23/24-TI-0009</t>
  </si>
  <si>
    <t>Client - 31</t>
  </si>
  <si>
    <t>USA</t>
  </si>
  <si>
    <t>23/24-TI-0010</t>
  </si>
  <si>
    <t>Client - 26</t>
  </si>
  <si>
    <t>Notes:</t>
  </si>
  <si>
    <t>23/24-TI-0011</t>
  </si>
  <si>
    <t>Client - 79</t>
  </si>
  <si>
    <t>Real Estate</t>
  </si>
  <si>
    <r>
      <rPr>
        <sz val="10"/>
        <color theme="1"/>
        <rFont val="Arial"/>
        <family val="2"/>
      </rPr>
      <t xml:space="preserve">1. Convert all revenue amounts to </t>
    </r>
    <r>
      <rPr>
        <b/>
        <sz val="10"/>
        <color theme="1"/>
        <rFont val="Arial"/>
        <family val="2"/>
      </rPr>
      <t>crores</t>
    </r>
    <r>
      <rPr>
        <sz val="10"/>
        <color theme="1"/>
        <rFont val="Arial"/>
        <family val="2"/>
      </rPr>
      <t xml:space="preserve"> for consistency across reports.</t>
    </r>
  </si>
  <si>
    <t>23/24-TI-0012</t>
  </si>
  <si>
    <t>Client - 54</t>
  </si>
  <si>
    <t>IT</t>
  </si>
  <si>
    <r>
      <rPr>
        <sz val="10"/>
        <color theme="1"/>
        <rFont val="Arial"/>
        <family val="2"/>
      </rPr>
      <t xml:space="preserve">2. Use the </t>
    </r>
    <r>
      <rPr>
        <b/>
        <sz val="10"/>
        <color theme="1"/>
        <rFont val="Arial"/>
        <family val="2"/>
      </rPr>
      <t>revenue amount excluding GST</t>
    </r>
    <r>
      <rPr>
        <sz val="10"/>
        <color theme="1"/>
        <rFont val="Arial"/>
        <family val="2"/>
      </rPr>
      <t xml:space="preserve"> for all reports and visualizations.</t>
    </r>
  </si>
  <si>
    <t>23/24-TI-0013</t>
  </si>
  <si>
    <t>Client - 85</t>
  </si>
  <si>
    <t>E-Commerce</t>
  </si>
  <si>
    <t>3. All calculations should be performed using formulas/functions, and the results will be verified accordingly.</t>
  </si>
  <si>
    <t>23/24-TI-0014</t>
  </si>
  <si>
    <t>Client - 53</t>
  </si>
  <si>
    <t>Africa</t>
  </si>
  <si>
    <t>23/24-TI-0015</t>
  </si>
  <si>
    <t>Client - 63</t>
  </si>
  <si>
    <t>Europe</t>
  </si>
  <si>
    <t>On demand</t>
  </si>
  <si>
    <t>23/24-TI-0016</t>
  </si>
  <si>
    <t>Client - 11</t>
  </si>
  <si>
    <t>Sports</t>
  </si>
  <si>
    <t>23/24-TI-0017</t>
  </si>
  <si>
    <t>23/24-TI-0018</t>
  </si>
  <si>
    <t>Client - 21</t>
  </si>
  <si>
    <t>Professional Services</t>
  </si>
  <si>
    <t>23/24-TI-0019</t>
  </si>
  <si>
    <t>Client - 87</t>
  </si>
  <si>
    <t>23/24-TI-0020</t>
  </si>
  <si>
    <t>23/24-TI-0021</t>
  </si>
  <si>
    <t>Client - 42</t>
  </si>
  <si>
    <t>Telecommunication</t>
  </si>
  <si>
    <t>23/24-TI-0022</t>
  </si>
  <si>
    <t>23/24-TI-0023</t>
  </si>
  <si>
    <t>Client - 22</t>
  </si>
  <si>
    <t>Social Media</t>
  </si>
  <si>
    <t>23/24-TI-0024</t>
  </si>
  <si>
    <t>Client - 25</t>
  </si>
  <si>
    <t>23/24-TI-0025</t>
  </si>
  <si>
    <t>23/24-TI-0026</t>
  </si>
  <si>
    <t>Client - 9</t>
  </si>
  <si>
    <t>Lifestyle</t>
  </si>
  <si>
    <t>23/24-TI-0027</t>
  </si>
  <si>
    <t>Client - 30</t>
  </si>
  <si>
    <t>UK</t>
  </si>
  <si>
    <t>Gaming</t>
  </si>
  <si>
    <t>23/24-TI-0028</t>
  </si>
  <si>
    <t>Client - 3</t>
  </si>
  <si>
    <t>Canada</t>
  </si>
  <si>
    <t>Hospitality</t>
  </si>
  <si>
    <t>23/24-TI-0029</t>
  </si>
  <si>
    <t>Client - 49</t>
  </si>
  <si>
    <t>Health and wellness</t>
  </si>
  <si>
    <t>23/24-TI-0030</t>
  </si>
  <si>
    <t>Client - 38</t>
  </si>
  <si>
    <t>23/24-TI-0031</t>
  </si>
  <si>
    <t>Client - 15</t>
  </si>
  <si>
    <t>Non profit</t>
  </si>
  <si>
    <t>23/24-TI-0032</t>
  </si>
  <si>
    <t>Client - 36</t>
  </si>
  <si>
    <t>23/24-TI-0033</t>
  </si>
  <si>
    <t>23/24-TI-0034</t>
  </si>
  <si>
    <t>23/24-TI-0035</t>
  </si>
  <si>
    <t>23/24-TI-0036</t>
  </si>
  <si>
    <t>Client - 27</t>
  </si>
  <si>
    <t>23/24-TI-0037</t>
  </si>
  <si>
    <t>23/24-TI-0038</t>
  </si>
  <si>
    <t>Client - 76</t>
  </si>
  <si>
    <t>23/24-TI-0039</t>
  </si>
  <si>
    <t>Client - 6</t>
  </si>
  <si>
    <t>23/24-TI-0040</t>
  </si>
  <si>
    <t>Client - 71</t>
  </si>
  <si>
    <t>23/24-TI-0041</t>
  </si>
  <si>
    <t>Client - 32</t>
  </si>
  <si>
    <t>23/24-TI-0042</t>
  </si>
  <si>
    <t>Client - 81</t>
  </si>
  <si>
    <t>23/24-TI-0043</t>
  </si>
  <si>
    <t>Client - 19</t>
  </si>
  <si>
    <t>23/24-TI-0044</t>
  </si>
  <si>
    <t>23/24-TI-0045</t>
  </si>
  <si>
    <t>23/24-TI-0046</t>
  </si>
  <si>
    <t>23/24-TI-0047</t>
  </si>
  <si>
    <t>23/24-TI-0048</t>
  </si>
  <si>
    <t>23/24-TI-0049</t>
  </si>
  <si>
    <t>Client - 65</t>
  </si>
  <si>
    <t>23/24-TI-0050</t>
  </si>
  <si>
    <t>Client - 33</t>
  </si>
  <si>
    <t>23/24-TI-0051</t>
  </si>
  <si>
    <t>Client - 56</t>
  </si>
  <si>
    <t>23/24-TI-0052</t>
  </si>
  <si>
    <t>23/24-TI-0053</t>
  </si>
  <si>
    <t>Client - 68</t>
  </si>
  <si>
    <t>23/24-TI-0054</t>
  </si>
  <si>
    <t>Client - 70</t>
  </si>
  <si>
    <t>23/24-TI-0055</t>
  </si>
  <si>
    <t>Client - 13</t>
  </si>
  <si>
    <t>Aeronautical</t>
  </si>
  <si>
    <t>23/24-TI-0056</t>
  </si>
  <si>
    <t>Client - 89</t>
  </si>
  <si>
    <t>23/24-TI-0057</t>
  </si>
  <si>
    <t>23/24-TI-0058</t>
  </si>
  <si>
    <t>23/24-TI-0059</t>
  </si>
  <si>
    <t>Client - 24</t>
  </si>
  <si>
    <t>23/24-TI-0060</t>
  </si>
  <si>
    <t>Client - 64</t>
  </si>
  <si>
    <t>Automobile</t>
  </si>
  <si>
    <t>23/24-TI-0061</t>
  </si>
  <si>
    <t>23/24-TI-0062</t>
  </si>
  <si>
    <t>23/24-TI-0063</t>
  </si>
  <si>
    <t>23/24-TI-0064</t>
  </si>
  <si>
    <t>23/24-TI-0065</t>
  </si>
  <si>
    <t>23/24-TI-0066</t>
  </si>
  <si>
    <t>23/24-TI-0067</t>
  </si>
  <si>
    <t>Client - 69</t>
  </si>
  <si>
    <t>Education &amp; Learning</t>
  </si>
  <si>
    <t>23/24-TI-0068</t>
  </si>
  <si>
    <t>CN-23/24-0001</t>
  </si>
  <si>
    <t>CN-23/24-0002</t>
  </si>
  <si>
    <t>CN-23/24-0003</t>
  </si>
  <si>
    <t>CN-23/24-0004</t>
  </si>
  <si>
    <t>23/24-TI-0069</t>
  </si>
  <si>
    <t>23/24-TI-0070</t>
  </si>
  <si>
    <t>23/24-TI-0071</t>
  </si>
  <si>
    <t>23/24-TI-0072</t>
  </si>
  <si>
    <t>23/24-TI-0073</t>
  </si>
  <si>
    <t>23/24-TI-0074</t>
  </si>
  <si>
    <t>23/24-TI-0075</t>
  </si>
  <si>
    <t>23/24-TI-0076</t>
  </si>
  <si>
    <t>23/24-TI-0077</t>
  </si>
  <si>
    <t>23/24-TI-0078</t>
  </si>
  <si>
    <t>23/24-TI-0079</t>
  </si>
  <si>
    <t>23/24-TI-0080</t>
  </si>
  <si>
    <t>23/24-TI-0081</t>
  </si>
  <si>
    <t>23/24-TI-0082</t>
  </si>
  <si>
    <t>23/24-TI-0083</t>
  </si>
  <si>
    <t>23/24-TI-0084</t>
  </si>
  <si>
    <t>23/24-TI-0085</t>
  </si>
  <si>
    <t>23/24-TI-0086</t>
  </si>
  <si>
    <t>23/24-TI-0087</t>
  </si>
  <si>
    <t>23/24-TI-0088</t>
  </si>
  <si>
    <t>23/24-TI-0089</t>
  </si>
  <si>
    <t>Client - 41</t>
  </si>
  <si>
    <t>23/24-TI-0090</t>
  </si>
  <si>
    <t>23/24-TI-0091</t>
  </si>
  <si>
    <t>Client - 20</t>
  </si>
  <si>
    <t>23/24-TI-0092</t>
  </si>
  <si>
    <t>23/24-TI-0093</t>
  </si>
  <si>
    <t>23/24-TI-0094</t>
  </si>
  <si>
    <t>23/24-TI-0095</t>
  </si>
  <si>
    <t>Client - 60</t>
  </si>
  <si>
    <t>23/24-TI-0096</t>
  </si>
  <si>
    <t>23/24-TI-0097</t>
  </si>
  <si>
    <t>23/24-TI-0098</t>
  </si>
  <si>
    <t>23/24-TI-0099</t>
  </si>
  <si>
    <t>23/24-TI-0100</t>
  </si>
  <si>
    <t>23/24-TI-0101</t>
  </si>
  <si>
    <t>Client - 16</t>
  </si>
  <si>
    <t>23/24-TI-0102</t>
  </si>
  <si>
    <t>23/24-TI-0103</t>
  </si>
  <si>
    <t>23/24-TI-0104</t>
  </si>
  <si>
    <t>23/24-TI-0105</t>
  </si>
  <si>
    <t>23/24-TI-0106</t>
  </si>
  <si>
    <t>Client - 80</t>
  </si>
  <si>
    <t>23/24-TI-0107</t>
  </si>
  <si>
    <t>23/24-TI-0108</t>
  </si>
  <si>
    <t>23/24-TI-0109</t>
  </si>
  <si>
    <t>23/24-TI-0110</t>
  </si>
  <si>
    <t>23/24-TI-0111</t>
  </si>
  <si>
    <t>23/24-TI-0112</t>
  </si>
  <si>
    <t>Client - 84</t>
  </si>
  <si>
    <t>23/24-TI-0113</t>
  </si>
  <si>
    <t>23/24-TI-0114</t>
  </si>
  <si>
    <t>23/24-TI-0115</t>
  </si>
  <si>
    <t>Client - 28</t>
  </si>
  <si>
    <t>23/24-TI-0116</t>
  </si>
  <si>
    <t>23/24-TI-0117</t>
  </si>
  <si>
    <t>23/24-TI-0118</t>
  </si>
  <si>
    <t>Client - 66</t>
  </si>
  <si>
    <t>23/24-TI-0119</t>
  </si>
  <si>
    <t>23/24-TI-0120</t>
  </si>
  <si>
    <t>23/24-TI-0121</t>
  </si>
  <si>
    <t>23/24-TI-0122</t>
  </si>
  <si>
    <t>23/24-TI-0123</t>
  </si>
  <si>
    <t>23/24-TI-0124</t>
  </si>
  <si>
    <t>23/24-TI-0125</t>
  </si>
  <si>
    <t>23/24-TI-0126</t>
  </si>
  <si>
    <t>23/24-TI-0127</t>
  </si>
  <si>
    <t>23/24-TI-0128</t>
  </si>
  <si>
    <t>23/24-TI-0129</t>
  </si>
  <si>
    <t>23/24-TI-0130</t>
  </si>
  <si>
    <t>23/24-TI-0131</t>
  </si>
  <si>
    <t>23/24-TI-0132</t>
  </si>
  <si>
    <t>23/24-TI-0133</t>
  </si>
  <si>
    <t>23/24-TI-0134</t>
  </si>
  <si>
    <t>23/24-TI-0135</t>
  </si>
  <si>
    <t>23/24-TI-0136</t>
  </si>
  <si>
    <t>23/24-TI-0137</t>
  </si>
  <si>
    <t>23/24-TI-0138</t>
  </si>
  <si>
    <t>23/24-TI-0139</t>
  </si>
  <si>
    <t>Client - 48</t>
  </si>
  <si>
    <t>23/24-TI-0140</t>
  </si>
  <si>
    <t>23/24-TI-0141</t>
  </si>
  <si>
    <t>23/24-TI-0142</t>
  </si>
  <si>
    <t>23/24-TI-0143</t>
  </si>
  <si>
    <t>23/24-TI-0144</t>
  </si>
  <si>
    <t>23/24-TI-0145</t>
  </si>
  <si>
    <t>23/24-TI-0146</t>
  </si>
  <si>
    <t>23/24-TI-0147</t>
  </si>
  <si>
    <t>23/24-TI-0148</t>
  </si>
  <si>
    <t>23/24-TI-0149</t>
  </si>
  <si>
    <t>23/24-TI-0150</t>
  </si>
  <si>
    <t>23/24-TI-0151</t>
  </si>
  <si>
    <t>23/24-TI-0152</t>
  </si>
  <si>
    <t>23/24-TI-0153</t>
  </si>
  <si>
    <t>23/24-TI-0154</t>
  </si>
  <si>
    <t>23/24-TI-0155</t>
  </si>
  <si>
    <t>23/24-TI-0156</t>
  </si>
  <si>
    <t>23/24-TI-0157</t>
  </si>
  <si>
    <t>23/24-TI-0158</t>
  </si>
  <si>
    <t>Client - 17</t>
  </si>
  <si>
    <t>23/24-TI-0159</t>
  </si>
  <si>
    <t>23/24-TI-0160</t>
  </si>
  <si>
    <t>23/24-TI-0161</t>
  </si>
  <si>
    <t>23/24-TI-0162</t>
  </si>
  <si>
    <t>23/24-TI-0163</t>
  </si>
  <si>
    <t>23/24-TI-0164</t>
  </si>
  <si>
    <t>Client - 57</t>
  </si>
  <si>
    <t>23/24-TI-0165</t>
  </si>
  <si>
    <t>23/24-TI-0166</t>
  </si>
  <si>
    <t>23/24-TI-0167</t>
  </si>
  <si>
    <t>23/24-TI-0168</t>
  </si>
  <si>
    <t>23/24-TI-0169</t>
  </si>
  <si>
    <t>23/24-TI-0170</t>
  </si>
  <si>
    <t>23/24-TI-0171</t>
  </si>
  <si>
    <t>23/24-TI-0172</t>
  </si>
  <si>
    <t>23/24-TI-0173</t>
  </si>
  <si>
    <t>23/24-TI-0174</t>
  </si>
  <si>
    <t>23/24-TI-0175</t>
  </si>
  <si>
    <t>23/24-TI-0176</t>
  </si>
  <si>
    <t>23/24-TI-0177</t>
  </si>
  <si>
    <t>23/24-TI-0178</t>
  </si>
  <si>
    <t>23/24-TI-0179</t>
  </si>
  <si>
    <t>23/24-TI-0180</t>
  </si>
  <si>
    <t>23/24-TI-0181</t>
  </si>
  <si>
    <t>23/24-TI-0182</t>
  </si>
  <si>
    <t>23/24-TI-0183</t>
  </si>
  <si>
    <t>23/24-TI-0184</t>
  </si>
  <si>
    <t>23/24-TI-0185</t>
  </si>
  <si>
    <t>23/24-TI-0186</t>
  </si>
  <si>
    <t>23/24-TI-0187</t>
  </si>
  <si>
    <t>23/24-TI-0188</t>
  </si>
  <si>
    <t>23/24-TI-0189</t>
  </si>
  <si>
    <t>23/24-TI-0190</t>
  </si>
  <si>
    <t>23/24-TI-0191</t>
  </si>
  <si>
    <t>23/24-TI-0192</t>
  </si>
  <si>
    <t>23/24-TI-0193</t>
  </si>
  <si>
    <t>23/24-TI-0194</t>
  </si>
  <si>
    <t>23/24-TI-0195</t>
  </si>
  <si>
    <t>23/24-TI-0196</t>
  </si>
  <si>
    <t>23/24-TI-0197</t>
  </si>
  <si>
    <t>23/24-TI-0198</t>
  </si>
  <si>
    <t>23/24-TI-0199</t>
  </si>
  <si>
    <t>23/24-TI-0200</t>
  </si>
  <si>
    <t>23/24-TI-0201</t>
  </si>
  <si>
    <t>23/24-TI-0202</t>
  </si>
  <si>
    <t>23/24-TI-0203</t>
  </si>
  <si>
    <t>23/24-TI-0204</t>
  </si>
  <si>
    <t>23/24-TI-0205</t>
  </si>
  <si>
    <t>23/24-TI-0206</t>
  </si>
  <si>
    <t>CN-23/24-0005</t>
  </si>
  <si>
    <t>23/24-TI-0207</t>
  </si>
  <si>
    <t>23/24-TI-0208</t>
  </si>
  <si>
    <t>23/24-TI-0209</t>
  </si>
  <si>
    <t>23/24-TI-0210</t>
  </si>
  <si>
    <t>23/24-TI-0211</t>
  </si>
  <si>
    <t>23/24-TI-0212</t>
  </si>
  <si>
    <t>23/24-TI-0213</t>
  </si>
  <si>
    <t>23/24-TI-0214</t>
  </si>
  <si>
    <t>23/24-TI-0215</t>
  </si>
  <si>
    <t>23/24-TI-0216</t>
  </si>
  <si>
    <t>23/24-TI-0217</t>
  </si>
  <si>
    <t>23/24-TI-0218</t>
  </si>
  <si>
    <t>23/24-TI-0219</t>
  </si>
  <si>
    <t>23/24-TI-0220</t>
  </si>
  <si>
    <t>23/24-TI-0221</t>
  </si>
  <si>
    <t>23/24-TI-0222</t>
  </si>
  <si>
    <t>23/24-TI-0223</t>
  </si>
  <si>
    <t>23/24-TI-0224</t>
  </si>
  <si>
    <t>23/24-TI-0225</t>
  </si>
  <si>
    <t>23/24-TI-0226</t>
  </si>
  <si>
    <t>23/24-TI-0227</t>
  </si>
  <si>
    <t>23/24-TI-0228</t>
  </si>
  <si>
    <t>23/24-TI-0229</t>
  </si>
  <si>
    <t>23/24-TI-0230</t>
  </si>
  <si>
    <t>23/24-TI-0231</t>
  </si>
  <si>
    <t>Client - 77</t>
  </si>
  <si>
    <t>23/24-TI-0232</t>
  </si>
  <si>
    <t>23/24-TI-0233</t>
  </si>
  <si>
    <t>23/24-TI-0234</t>
  </si>
  <si>
    <t>23/24-TI-0235</t>
  </si>
  <si>
    <t>23/24-TI-0236</t>
  </si>
  <si>
    <t>23/24-TI-0237</t>
  </si>
  <si>
    <t>23/24-TI-0238</t>
  </si>
  <si>
    <t>23/24-TI-0239</t>
  </si>
  <si>
    <t>23/24-TI-0240</t>
  </si>
  <si>
    <t>23/24-TI-0241</t>
  </si>
  <si>
    <t>23/24-TI-0242</t>
  </si>
  <si>
    <t>23/24-TI-0243</t>
  </si>
  <si>
    <t>23/24-TI-0244</t>
  </si>
  <si>
    <t>23/24-TI-0245</t>
  </si>
  <si>
    <t>Client - 18</t>
  </si>
  <si>
    <t>Consumer Services</t>
  </si>
  <si>
    <t>23/24-TI-0246</t>
  </si>
  <si>
    <t>23/24-TI-0247</t>
  </si>
  <si>
    <t>23/24-TI-0248</t>
  </si>
  <si>
    <t>23/24-TI-0249</t>
  </si>
  <si>
    <t>23/24-TI-0250</t>
  </si>
  <si>
    <t>23/24-TI-0251</t>
  </si>
  <si>
    <t>23/24-TI-0252</t>
  </si>
  <si>
    <t>23/24-TI-0253</t>
  </si>
  <si>
    <t>23/24-TI-0254</t>
  </si>
  <si>
    <t>23/24-TI-0255</t>
  </si>
  <si>
    <t>23/24-TI-0256</t>
  </si>
  <si>
    <t>23/24-TI-0257</t>
  </si>
  <si>
    <t>23/24-TI-0258</t>
  </si>
  <si>
    <t>23/24-TI-0259</t>
  </si>
  <si>
    <t>Client - 35</t>
  </si>
  <si>
    <t>23/24-TI-0260</t>
  </si>
  <si>
    <t>23/24-TI-0261</t>
  </si>
  <si>
    <t>23/24-TI-0262</t>
  </si>
  <si>
    <t>23/24-TI-0263</t>
  </si>
  <si>
    <t>23/24-TI-0264</t>
  </si>
  <si>
    <t>Client - 7</t>
  </si>
  <si>
    <t>23/24-TI-0265</t>
  </si>
  <si>
    <t>DN-23/24-0001</t>
  </si>
  <si>
    <t>CN-23/24-0006</t>
  </si>
  <si>
    <t>CN-23/24-0007</t>
  </si>
  <si>
    <t>CN-23/24-0008</t>
  </si>
  <si>
    <t>CN-23/24-0009</t>
  </si>
  <si>
    <t>23/24-TI-0266</t>
  </si>
  <si>
    <t>23/24-TI-0267</t>
  </si>
  <si>
    <t>Client - 5</t>
  </si>
  <si>
    <t>23/24-TI-0268</t>
  </si>
  <si>
    <t>23/24-TI-0269</t>
  </si>
  <si>
    <t>23/24-TI-0270</t>
  </si>
  <si>
    <t>23/24-TI-0271</t>
  </si>
  <si>
    <t>23/24-TI-0272</t>
  </si>
  <si>
    <t>23/24-TI-0273</t>
  </si>
  <si>
    <t>23/24-TI-0274</t>
  </si>
  <si>
    <t>23/24-TI-0275</t>
  </si>
  <si>
    <t>23/24-TI-0276</t>
  </si>
  <si>
    <t>23/24-TI-0277</t>
  </si>
  <si>
    <t>23/24-TI-0278</t>
  </si>
  <si>
    <t>23/24-TI-0279</t>
  </si>
  <si>
    <t>23/24-TI-0280</t>
  </si>
  <si>
    <t>23/24-TI-0281</t>
  </si>
  <si>
    <t>23/24-TI-0282</t>
  </si>
  <si>
    <t>23/24-TI-0283</t>
  </si>
  <si>
    <t>23/24-TI-0284</t>
  </si>
  <si>
    <t>23/24-TI-0285</t>
  </si>
  <si>
    <t>23/24-TI-0286</t>
  </si>
  <si>
    <t>23/24-TI-0287</t>
  </si>
  <si>
    <t>23/24-TI-0288</t>
  </si>
  <si>
    <t>23/24-TI-0289</t>
  </si>
  <si>
    <t>23/24-TI-0290</t>
  </si>
  <si>
    <t>23/24-TI-0291</t>
  </si>
  <si>
    <t>Client - 82</t>
  </si>
  <si>
    <t>23/24-TI-0292</t>
  </si>
  <si>
    <t>23/24-TI-0293</t>
  </si>
  <si>
    <t>23/24-TI-0294</t>
  </si>
  <si>
    <t>23/24-TI-0295</t>
  </si>
  <si>
    <t>Client - 12</t>
  </si>
  <si>
    <t>SEO</t>
  </si>
  <si>
    <t>23/24-TI-0296</t>
  </si>
  <si>
    <t>23/24-TI-0297</t>
  </si>
  <si>
    <t>23/24-TI-0298</t>
  </si>
  <si>
    <t>23/24-TI-0299</t>
  </si>
  <si>
    <t>23/24-TI-0300</t>
  </si>
  <si>
    <t>23/24-TI-0301</t>
  </si>
  <si>
    <t>23/24-TI-0302</t>
  </si>
  <si>
    <t>23/24-TI-0303</t>
  </si>
  <si>
    <t>23/24-TI-0304</t>
  </si>
  <si>
    <t>23/24-TI-0305</t>
  </si>
  <si>
    <t>23/24-TI-0306</t>
  </si>
  <si>
    <t>23/24-TI-0307</t>
  </si>
  <si>
    <t>23/24-TI-0308</t>
  </si>
  <si>
    <t>23/24-TI-0309</t>
  </si>
  <si>
    <t>23/24-TI-0310</t>
  </si>
  <si>
    <t>23/24-TI-0311</t>
  </si>
  <si>
    <t>23/24-TI-0312</t>
  </si>
  <si>
    <t>23/24-TI-0313</t>
  </si>
  <si>
    <t>23/24-TI-0314</t>
  </si>
  <si>
    <t>23/24-TI-0315</t>
  </si>
  <si>
    <t>23/24-TI-0316</t>
  </si>
  <si>
    <t>23/24-TI-0317</t>
  </si>
  <si>
    <t>23/24-TI-0318</t>
  </si>
  <si>
    <t>23/24-TI-0319</t>
  </si>
  <si>
    <t>23/24-TI-0320</t>
  </si>
  <si>
    <t>23/24-TI-0321</t>
  </si>
  <si>
    <t>23/24-TI-0322</t>
  </si>
  <si>
    <t>Client - 4</t>
  </si>
  <si>
    <t>23/24-TI-0323</t>
  </si>
  <si>
    <t>23/24-TI-0324</t>
  </si>
  <si>
    <t>23/24-TI-0325</t>
  </si>
  <si>
    <t>CN-23/24-0010</t>
  </si>
  <si>
    <t>CN-23/24-0011</t>
  </si>
  <si>
    <t>23/24-TI-0326</t>
  </si>
  <si>
    <t>23/24-TI-0327</t>
  </si>
  <si>
    <t>23/24-TI-0328</t>
  </si>
  <si>
    <t>23/24-TI-0329</t>
  </si>
  <si>
    <t>23/24-TI-0330</t>
  </si>
  <si>
    <t>23/24-TI-0331</t>
  </si>
  <si>
    <t>23/24-TI-0332</t>
  </si>
  <si>
    <t>23/24-TI-0333</t>
  </si>
  <si>
    <t>23/24-TI-0334</t>
  </si>
  <si>
    <t>23/24-TI-0335</t>
  </si>
  <si>
    <t>23/24-TI-0336</t>
  </si>
  <si>
    <t>23/24-TI-0337</t>
  </si>
  <si>
    <t>23/24-TI-0338</t>
  </si>
  <si>
    <t>23/24-TI-0339</t>
  </si>
  <si>
    <t>23/24-TI-0340</t>
  </si>
  <si>
    <t>Client - 59</t>
  </si>
  <si>
    <t>23/24-TI-0341</t>
  </si>
  <si>
    <t>23/24-TI-0342</t>
  </si>
  <si>
    <t>23/24-TI-0343</t>
  </si>
  <si>
    <t>23/24-TI-0344</t>
  </si>
  <si>
    <t>23/24-TI-0345</t>
  </si>
  <si>
    <t>23/24-TI-0346</t>
  </si>
  <si>
    <t>23/24-TI-0347</t>
  </si>
  <si>
    <t>Client - 23</t>
  </si>
  <si>
    <t>23/24-TI-0348</t>
  </si>
  <si>
    <t>23/24-TI-0349</t>
  </si>
  <si>
    <t>23/24-TI-0350</t>
  </si>
  <si>
    <t>23/24-TI-0351</t>
  </si>
  <si>
    <t>23/24-TI-0352</t>
  </si>
  <si>
    <t>23/24-TI-0353</t>
  </si>
  <si>
    <t>23/24-TI-0354</t>
  </si>
  <si>
    <t>23/24-TI-0355</t>
  </si>
  <si>
    <t>23/24-TI-0356</t>
  </si>
  <si>
    <t>23/24-TI-0357</t>
  </si>
  <si>
    <t>23/24-TI-0358</t>
  </si>
  <si>
    <t>23/24-TI-0359</t>
  </si>
  <si>
    <t>23/24-TI-0360</t>
  </si>
  <si>
    <t>23/24-TI-0361</t>
  </si>
  <si>
    <t>23/24-TI-0364</t>
  </si>
  <si>
    <t>23/24-TI-0365</t>
  </si>
  <si>
    <t>23/24-TI-0366</t>
  </si>
  <si>
    <t>23/24-TI-0367</t>
  </si>
  <si>
    <t>23/24-TI-0368</t>
  </si>
  <si>
    <t>23/24-TI-0369</t>
  </si>
  <si>
    <t>23/24-TI-0370</t>
  </si>
  <si>
    <t>23/24-TI-0371</t>
  </si>
  <si>
    <t>23/24-TI-0372</t>
  </si>
  <si>
    <t>23/24-TI-0373</t>
  </si>
  <si>
    <t>23/24-TI-0374</t>
  </si>
  <si>
    <t>23/24-TI-0375</t>
  </si>
  <si>
    <t>23/24-TI-0376</t>
  </si>
  <si>
    <t>23/24-TI-0377</t>
  </si>
  <si>
    <t>23/24-TI-0378</t>
  </si>
  <si>
    <t>23/24-TI-0379</t>
  </si>
  <si>
    <t>23/24-TI-0380</t>
  </si>
  <si>
    <t>23/24-TI-0381</t>
  </si>
  <si>
    <t>23/24-TI-0382</t>
  </si>
  <si>
    <t>23/24-TI-0383</t>
  </si>
  <si>
    <t>23/24-TI-0384</t>
  </si>
  <si>
    <t>Client - 34</t>
  </si>
  <si>
    <t>Middle-East</t>
  </si>
  <si>
    <t>23/24-TI-0385</t>
  </si>
  <si>
    <t>CN-23/24-0012</t>
  </si>
  <si>
    <t>CN-23/24-0013</t>
  </si>
  <si>
    <t>CN-23/24-0014</t>
  </si>
  <si>
    <t>23/24-TI-0386</t>
  </si>
  <si>
    <t>23/24-TI-0387</t>
  </si>
  <si>
    <t>23/24-TI-0389</t>
  </si>
  <si>
    <t>23/24-TI-0390</t>
  </si>
  <si>
    <t>23/24-TI-0391</t>
  </si>
  <si>
    <t>23/24-TI-0392</t>
  </si>
  <si>
    <t>23/24-TI-0393</t>
  </si>
  <si>
    <t>23/24-TI-0394</t>
  </si>
  <si>
    <t>23/24-TI-0395</t>
  </si>
  <si>
    <t>23/24-TI-0397</t>
  </si>
  <si>
    <t>23/24-TI-0398</t>
  </si>
  <si>
    <t>23/24-TI-0399</t>
  </si>
  <si>
    <t>23/24-TI-0400</t>
  </si>
  <si>
    <t>23/24-TI-0401</t>
  </si>
  <si>
    <t>Client - 83</t>
  </si>
  <si>
    <t>23/24-TI-0402</t>
  </si>
  <si>
    <t>23/24-TI-0403</t>
  </si>
  <si>
    <t>23/24-TI-0404</t>
  </si>
  <si>
    <t>23/24-TI-0405</t>
  </si>
  <si>
    <t>23/24-TI-0406</t>
  </si>
  <si>
    <t>23/24-TI-0407</t>
  </si>
  <si>
    <t>23/24-TI-0409</t>
  </si>
  <si>
    <t>Client - 75</t>
  </si>
  <si>
    <t>23/24-TI-0410</t>
  </si>
  <si>
    <t>23/24-TI-0411</t>
  </si>
  <si>
    <t>23/24-TI-0412</t>
  </si>
  <si>
    <t>23/24-TI-0414</t>
  </si>
  <si>
    <t>23/24-TI-0415</t>
  </si>
  <si>
    <t>23/24-TI-0416</t>
  </si>
  <si>
    <t>23/24-TI-0417</t>
  </si>
  <si>
    <t>23/24-TI-0419</t>
  </si>
  <si>
    <t>23/24-TI-0420</t>
  </si>
  <si>
    <t>23/24-TI-0421</t>
  </si>
  <si>
    <t>23/24-TI-0422</t>
  </si>
  <si>
    <t>23/24-TI-0423</t>
  </si>
  <si>
    <t>23/24-TI-0424</t>
  </si>
  <si>
    <t>Client - 10</t>
  </si>
  <si>
    <t>23/24-TI-0426</t>
  </si>
  <si>
    <t>23/24-TI-0427</t>
  </si>
  <si>
    <t>Client - 47</t>
  </si>
  <si>
    <t>23/24-TI-0428</t>
  </si>
  <si>
    <t>23/24-TI-0429</t>
  </si>
  <si>
    <t>Client - 45</t>
  </si>
  <si>
    <t>23/24-TI-0430</t>
  </si>
  <si>
    <t>23/24-TI-0431</t>
  </si>
  <si>
    <t>23/24-TI-0432</t>
  </si>
  <si>
    <t>23/24-TI-0436</t>
  </si>
  <si>
    <t>23/24-TI-0437</t>
  </si>
  <si>
    <t>23/24-TI-0438</t>
  </si>
  <si>
    <t>23/24-TI-0439</t>
  </si>
  <si>
    <t>23/24-TI-0440</t>
  </si>
  <si>
    <t>23/24-TI-0441</t>
  </si>
  <si>
    <t>23/24-TI-0442</t>
  </si>
  <si>
    <t>23/24-TI-0443</t>
  </si>
  <si>
    <t>23/24-TI-0444</t>
  </si>
  <si>
    <t>23/24-TI-0445</t>
  </si>
  <si>
    <t>23/24-TI-0446</t>
  </si>
  <si>
    <t>23/24-TI-0447</t>
  </si>
  <si>
    <t>23/24-TI-0448</t>
  </si>
  <si>
    <t>23/24-TI-0449</t>
  </si>
  <si>
    <t>23/24-TI-0450</t>
  </si>
  <si>
    <t>23/24-TI-0451</t>
  </si>
  <si>
    <t>23/24-TI-0452</t>
  </si>
  <si>
    <t>23/24-TI-0453</t>
  </si>
  <si>
    <t>23/24-TI-0454</t>
  </si>
  <si>
    <t>23/24-TI-0455</t>
  </si>
  <si>
    <t>23/24-TI-0456</t>
  </si>
  <si>
    <t>23/24-TI-0457</t>
  </si>
  <si>
    <t>23/24-TI-0458</t>
  </si>
  <si>
    <t>23/24-TI-0459</t>
  </si>
  <si>
    <t>23/24-TI-0460</t>
  </si>
  <si>
    <t>23/24-TI-0462</t>
  </si>
  <si>
    <t>23/24-TI-0463</t>
  </si>
  <si>
    <t>23/24-TI-0465</t>
  </si>
  <si>
    <t>23/24-TI-0466</t>
  </si>
  <si>
    <t>23/24-TI-0468</t>
  </si>
  <si>
    <t>23/24-TI-0469</t>
  </si>
  <si>
    <t>23/24-TI-0470</t>
  </si>
  <si>
    <t>23/24-TI-0471</t>
  </si>
  <si>
    <t>23/24-TI-0473</t>
  </si>
  <si>
    <t>23/24-TI-0474</t>
  </si>
  <si>
    <t>23/24-TI-0475</t>
  </si>
  <si>
    <t>23/24-TI-0476</t>
  </si>
  <si>
    <t>23/24-TI-0477</t>
  </si>
  <si>
    <t>Client - 37</t>
  </si>
  <si>
    <t>23/24-TI-0478</t>
  </si>
  <si>
    <t>23/24-TI-0479</t>
  </si>
  <si>
    <t>23/24-TI-0480</t>
  </si>
  <si>
    <t>23/24-TI-0481</t>
  </si>
  <si>
    <t>Client - 73</t>
  </si>
  <si>
    <t>23/24-TI-0482</t>
  </si>
  <si>
    <t>23/24-TI-0483</t>
  </si>
  <si>
    <t>23/24-TI-0484</t>
  </si>
  <si>
    <t>23/24-TI-0485</t>
  </si>
  <si>
    <t>23/24-TI-0486</t>
  </si>
  <si>
    <t>23/24-TI-0487</t>
  </si>
  <si>
    <t>23/24-TI-0489</t>
  </si>
  <si>
    <t>23/24-TI-0494</t>
  </si>
  <si>
    <t>23/24-TI-0495</t>
  </si>
  <si>
    <t>23/24-TI-0496</t>
  </si>
  <si>
    <t>23/24-TI-0497</t>
  </si>
  <si>
    <t>23/24-TI-0498</t>
  </si>
  <si>
    <t>23/24-TI-0499</t>
  </si>
  <si>
    <t>23/24-TI-0500</t>
  </si>
  <si>
    <t>23/24-TI-0501</t>
  </si>
  <si>
    <t>23/24-TI-0502</t>
  </si>
  <si>
    <t>Client - 39</t>
  </si>
  <si>
    <t>23/24-TI-0503</t>
  </si>
  <si>
    <t>23/24-TI-0506</t>
  </si>
  <si>
    <t>23/24-TI-0507</t>
  </si>
  <si>
    <t>23/24-TI-0508</t>
  </si>
  <si>
    <t>23/24-TI-0509</t>
  </si>
  <si>
    <t>23/24-TI-0526</t>
  </si>
  <si>
    <t>23/24-TI-0511</t>
  </si>
  <si>
    <t>23/24-TI-0512</t>
  </si>
  <si>
    <t>Client - 8</t>
  </si>
  <si>
    <t>23/24-TI-0513</t>
  </si>
  <si>
    <t>23/24-TI-0514</t>
  </si>
  <si>
    <t>23/24-TI-0515</t>
  </si>
  <si>
    <t>23/24-TI-0516</t>
  </si>
  <si>
    <t>23/24-TI-0517</t>
  </si>
  <si>
    <t>23/24-TI-0518</t>
  </si>
  <si>
    <t>23/24-TI-0519</t>
  </si>
  <si>
    <t>23/24-TI-0520</t>
  </si>
  <si>
    <t>23/24-TI-0521</t>
  </si>
  <si>
    <t>23/24-TI-0522</t>
  </si>
  <si>
    <t>23/24-TI-0523</t>
  </si>
  <si>
    <t>23/24-TI-0524</t>
  </si>
  <si>
    <t>23/24-TI-0525</t>
  </si>
  <si>
    <t>23/24-TI-0527</t>
  </si>
  <si>
    <t>23/24-TI-0528</t>
  </si>
  <si>
    <t>23/24-TI-0529</t>
  </si>
  <si>
    <t>Client - 62</t>
  </si>
  <si>
    <t>23/24-TI-0530</t>
  </si>
  <si>
    <t>23/24-TI-0531</t>
  </si>
  <si>
    <t>CN-23/24-0015</t>
  </si>
  <si>
    <t>23/24-TI-0536</t>
  </si>
  <si>
    <t>23/24-TI-0538</t>
  </si>
  <si>
    <t>23/24-TI-0539</t>
  </si>
  <si>
    <t>23/24-TI-0541</t>
  </si>
  <si>
    <t>23/24-TI-0542</t>
  </si>
  <si>
    <t>23/24-TI-0543</t>
  </si>
  <si>
    <t>23/24-TI-0544</t>
  </si>
  <si>
    <t>23/24-TI-0545</t>
  </si>
  <si>
    <t>23/24-TI-0546</t>
  </si>
  <si>
    <t>23/24-TI-0547</t>
  </si>
  <si>
    <t>23/24-TI-0548</t>
  </si>
  <si>
    <t>23/24-TI-0549</t>
  </si>
  <si>
    <t>23/24-TI-0550</t>
  </si>
  <si>
    <t>23/24-TI-0551</t>
  </si>
  <si>
    <t>23/24-TI-0552</t>
  </si>
  <si>
    <t>23/24-TI-0555</t>
  </si>
  <si>
    <t>23/24-TI-0556</t>
  </si>
  <si>
    <t>23/24-TI-0557</t>
  </si>
  <si>
    <t>23/24-TI-0558</t>
  </si>
  <si>
    <t>23/24-TI-0559</t>
  </si>
  <si>
    <t>23/24-TI-0560</t>
  </si>
  <si>
    <t>23/24-TI-0561</t>
  </si>
  <si>
    <t>23/24-TI-0562</t>
  </si>
  <si>
    <t>23/24-TI-0563</t>
  </si>
  <si>
    <t>23/24-TI-0565</t>
  </si>
  <si>
    <t>23/24-TI-0566</t>
  </si>
  <si>
    <t>Client - 86</t>
  </si>
  <si>
    <t>23/24-TI-0567</t>
  </si>
  <si>
    <t>23/24-TI-0571</t>
  </si>
  <si>
    <t>23/24-TI-0572</t>
  </si>
  <si>
    <t>23/24-TI-0573</t>
  </si>
  <si>
    <t>23/24-TI-0574</t>
  </si>
  <si>
    <t>23/24-TI-0575</t>
  </si>
  <si>
    <t>23/24-TI-0576</t>
  </si>
  <si>
    <t>23/24-TI-0577</t>
  </si>
  <si>
    <t>23/24-TI-0578</t>
  </si>
  <si>
    <t>23/24-TI-0579</t>
  </si>
  <si>
    <t>23/24-TI-0580</t>
  </si>
  <si>
    <t>Client - 51</t>
  </si>
  <si>
    <t>23/24-TI-0581</t>
  </si>
  <si>
    <t>23/24-TI-0582</t>
  </si>
  <si>
    <t>23/24-TI-0583</t>
  </si>
  <si>
    <t>23/24-TI-0584</t>
  </si>
  <si>
    <t>23/24-TI-0585</t>
  </si>
  <si>
    <t>23/24-TI-0586</t>
  </si>
  <si>
    <t>23/24-TI-0587</t>
  </si>
  <si>
    <t>23/24-TI-0588</t>
  </si>
  <si>
    <t>23/24-TI-0589</t>
  </si>
  <si>
    <t>23/24-TI-0590</t>
  </si>
  <si>
    <t>23/24-TI-0591</t>
  </si>
  <si>
    <t>23/24-TI-0592</t>
  </si>
  <si>
    <t>23/24-TI-0593</t>
  </si>
  <si>
    <t>23/24-TI-0594</t>
  </si>
  <si>
    <t>23/24-TI-0595</t>
  </si>
  <si>
    <t>23/24-TI-0596</t>
  </si>
  <si>
    <t>CN-23/24-0017</t>
  </si>
  <si>
    <t>CN-23/24-0018</t>
  </si>
  <si>
    <t>23/24-TI-0598</t>
  </si>
  <si>
    <t>23/24-TI-0600</t>
  </si>
  <si>
    <t>23/24-TI-0601</t>
  </si>
  <si>
    <t>23/24-TI-0602</t>
  </si>
  <si>
    <t>23/24-TI-0603</t>
  </si>
  <si>
    <t>23/24-TI-0604</t>
  </si>
  <si>
    <t>23/24-TI-0606</t>
  </si>
  <si>
    <t>23/24-TI-0608</t>
  </si>
  <si>
    <t>23/24-TI-0609</t>
  </si>
  <si>
    <t>23/24-TI-0610</t>
  </si>
  <si>
    <t>23/24-TI-0611</t>
  </si>
  <si>
    <t>Client - 1</t>
  </si>
  <si>
    <t>23/24-TI-0612</t>
  </si>
  <si>
    <t>23/24-TI-0613</t>
  </si>
  <si>
    <t>23/24-TI-0614</t>
  </si>
  <si>
    <t>23/24-TI-0615</t>
  </si>
  <si>
    <t>Client - 78</t>
  </si>
  <si>
    <t>Software</t>
  </si>
  <si>
    <t>23/24-TI-0616</t>
  </si>
  <si>
    <t>23/24-TI-0617</t>
  </si>
  <si>
    <t>23/24-TI-0618</t>
  </si>
  <si>
    <t>23/24-TI-0619</t>
  </si>
  <si>
    <t>23/24-TI-0620</t>
  </si>
  <si>
    <t>23/24-TI-0621</t>
  </si>
  <si>
    <t>23/24-TI-0622</t>
  </si>
  <si>
    <t>23/24-TI-0624</t>
  </si>
  <si>
    <t>23/24-TI-0625</t>
  </si>
  <si>
    <t>23/24-TI-0626</t>
  </si>
  <si>
    <t>23/24-TI-0630</t>
  </si>
  <si>
    <t>23/24-TI-0631</t>
  </si>
  <si>
    <t>23/24-TI-0632</t>
  </si>
  <si>
    <t>23/24-TI-0633</t>
  </si>
  <si>
    <t>Client - 43</t>
  </si>
  <si>
    <t>23/24-TI-0634</t>
  </si>
  <si>
    <t>23/24-TI-0635</t>
  </si>
  <si>
    <t>Client - 72</t>
  </si>
  <si>
    <t>23/24-TI-0636</t>
  </si>
  <si>
    <t>23/24-TI-0637</t>
  </si>
  <si>
    <t>23/24-TI-0638</t>
  </si>
  <si>
    <t>23/24-TI-0639</t>
  </si>
  <si>
    <t>23/24-TI-0640</t>
  </si>
  <si>
    <t>23/24-TI-0641</t>
  </si>
  <si>
    <t>23/24-TI-0642</t>
  </si>
  <si>
    <t>23/24-TI-0643</t>
  </si>
  <si>
    <t>23/24-TI-0644</t>
  </si>
  <si>
    <t>23/24-TI-0645</t>
  </si>
  <si>
    <t>23/24-TI-0646</t>
  </si>
  <si>
    <t>23/24-TI-0648</t>
  </si>
  <si>
    <t>23/24-TI-0649</t>
  </si>
  <si>
    <t>23/24-TI-0650</t>
  </si>
  <si>
    <t>Client - 88</t>
  </si>
  <si>
    <t>23/24-TI-0651</t>
  </si>
  <si>
    <t>Client - 74</t>
  </si>
  <si>
    <t>23/24-TI-0652</t>
  </si>
  <si>
    <t>23/24-TI-0653</t>
  </si>
  <si>
    <t>23/24-TI-0654</t>
  </si>
  <si>
    <t>23/24-TI-0655</t>
  </si>
  <si>
    <t>23/24-TI-0656</t>
  </si>
  <si>
    <t>23/24-TI-0657</t>
  </si>
  <si>
    <t>23/24-TI-0658</t>
  </si>
  <si>
    <t>23/24-TI-0659</t>
  </si>
  <si>
    <t>23/24-TI-0660</t>
  </si>
  <si>
    <t>23/24-TI-0661</t>
  </si>
  <si>
    <t>23/24-TI-0662</t>
  </si>
  <si>
    <t>23/24-TI-0663</t>
  </si>
  <si>
    <t>23/24-TI-0664</t>
  </si>
  <si>
    <t>23/24-TI-0665</t>
  </si>
  <si>
    <t>23/24-TI-0666</t>
  </si>
  <si>
    <t>23/24-TI-0667</t>
  </si>
  <si>
    <t>23/24-TI-0669</t>
  </si>
  <si>
    <t>CN-23/24-0020</t>
  </si>
  <si>
    <t>23/24-TI-0672</t>
  </si>
  <si>
    <t>23/24-TI-0673</t>
  </si>
  <si>
    <t>23/24-TI-0675</t>
  </si>
  <si>
    <t>23/24-TI-0676</t>
  </si>
  <si>
    <t>23/24-TI-0678</t>
  </si>
  <si>
    <t>23/24-TI-0679</t>
  </si>
  <si>
    <t>23/24-TI-0682</t>
  </si>
  <si>
    <t>23/24-TI-0683</t>
  </si>
  <si>
    <t>23/24-TI-0684</t>
  </si>
  <si>
    <t>23/24-TI-0685</t>
  </si>
  <si>
    <t>23/24-TI-0686</t>
  </si>
  <si>
    <t>23/24-TI-0687</t>
  </si>
  <si>
    <t>23/24-TI-0688</t>
  </si>
  <si>
    <t>23/24-TI-0689</t>
  </si>
  <si>
    <t>23/24-TI-0690</t>
  </si>
  <si>
    <t>23/24-TI-0691</t>
  </si>
  <si>
    <t>23/24-TI-0692</t>
  </si>
  <si>
    <t>23/24-TI-0693</t>
  </si>
  <si>
    <t>23/24-TI-0694</t>
  </si>
  <si>
    <t>23/24-TI-0695</t>
  </si>
  <si>
    <t>23/24-TI-0696</t>
  </si>
  <si>
    <t>23/24-TI-0697</t>
  </si>
  <si>
    <t>23/24-TI-0698</t>
  </si>
  <si>
    <t>23/24-TI-0699</t>
  </si>
  <si>
    <t>23/24-TI-0700</t>
  </si>
  <si>
    <t>23/24-TI-0701</t>
  </si>
  <si>
    <t>23/24-TI-0702</t>
  </si>
  <si>
    <t>Client - 67</t>
  </si>
  <si>
    <t>23/24-TI-0705</t>
  </si>
  <si>
    <t>23/24-TI-0706</t>
  </si>
  <si>
    <t>23/24-TI-0707</t>
  </si>
  <si>
    <t>23/24-TI-0708</t>
  </si>
  <si>
    <t>Client - 14</t>
  </si>
  <si>
    <t>23/24-TI-0709</t>
  </si>
  <si>
    <t>23/24-TI-0710</t>
  </si>
  <si>
    <t>23/24-TI-0711</t>
  </si>
  <si>
    <t>23/24-TI-0712</t>
  </si>
  <si>
    <t>Client - 58</t>
  </si>
  <si>
    <t>23/24-TI-0713</t>
  </si>
  <si>
    <t>23/24-TI-0714</t>
  </si>
  <si>
    <t>23/24-TI-0715</t>
  </si>
  <si>
    <t>23/24-TI-0716</t>
  </si>
  <si>
    <t>23/24-TI-0717</t>
  </si>
  <si>
    <t>23/24-TI-0718</t>
  </si>
  <si>
    <t>Client - 40</t>
  </si>
  <si>
    <t>23/24-TI-0719</t>
  </si>
  <si>
    <t>23/24-TI-0720</t>
  </si>
  <si>
    <t>Client - 29</t>
  </si>
  <si>
    <t>23/24-TI-0721</t>
  </si>
  <si>
    <t>23/24-TI-0722</t>
  </si>
  <si>
    <t>23/24-TI-0723</t>
  </si>
  <si>
    <t>23/24-TI-0724</t>
  </si>
  <si>
    <t>23/24-TI-0725</t>
  </si>
  <si>
    <t>23/24-TI-0726</t>
  </si>
  <si>
    <t>23/24-TI-0727</t>
  </si>
  <si>
    <t>23/24-TI-0728</t>
  </si>
  <si>
    <t>23/24-TI-0729</t>
  </si>
  <si>
    <t>23/24-TI-0730</t>
  </si>
  <si>
    <t>23/24-TI-0731</t>
  </si>
  <si>
    <t>23/24-TI-0732</t>
  </si>
  <si>
    <t>23/24-TI-0733</t>
  </si>
  <si>
    <t>23/24-TI-0734</t>
  </si>
  <si>
    <t>23/24-TI-0735</t>
  </si>
  <si>
    <t>23/24-TI-0736</t>
  </si>
  <si>
    <t>23/24-TI-0737</t>
  </si>
  <si>
    <t>23/24-TI-0738</t>
  </si>
  <si>
    <t>23/24-TI-0739</t>
  </si>
  <si>
    <t>23/24-TI-0743</t>
  </si>
  <si>
    <t>23/24-TI-0744</t>
  </si>
  <si>
    <t>23/24-TI-0745</t>
  </si>
  <si>
    <t>23/24-TI-0746</t>
  </si>
  <si>
    <t>23/24-TI-0748</t>
  </si>
  <si>
    <t>23/24-TI-0749</t>
  </si>
  <si>
    <t>23/24-TI-0750</t>
  </si>
  <si>
    <t>23/24-TI-0751</t>
  </si>
  <si>
    <t>23/24-TI-0752</t>
  </si>
  <si>
    <t>23/24-TI-0753</t>
  </si>
  <si>
    <t>23/24-TI-0754</t>
  </si>
  <si>
    <t>23/24-TI-0757</t>
  </si>
  <si>
    <t>23/24-TI-0758</t>
  </si>
  <si>
    <t>Client - 44</t>
  </si>
  <si>
    <t>North America</t>
  </si>
  <si>
    <t>23/24-TI-0759</t>
  </si>
  <si>
    <t>23/24-TI-0760</t>
  </si>
  <si>
    <t>23/24-TI-0761</t>
  </si>
  <si>
    <t>23/24-TI-0762</t>
  </si>
  <si>
    <t>23/24-TI-0765</t>
  </si>
  <si>
    <t>23/24-TI-0766</t>
  </si>
  <si>
    <t>23/24-TI-0767</t>
  </si>
  <si>
    <t>23/24-TI-0768</t>
  </si>
  <si>
    <t>23/24-TI-0770</t>
  </si>
  <si>
    <t>23/24-TI-0771</t>
  </si>
  <si>
    <t>23/24-TI-0772</t>
  </si>
  <si>
    <t>23/24-TI-0773</t>
  </si>
  <si>
    <t>Client - 55</t>
  </si>
  <si>
    <t>23/24-TI-0776</t>
  </si>
  <si>
    <t>23/24-TI-0777</t>
  </si>
  <si>
    <t>23/24-TI-0778</t>
  </si>
  <si>
    <t>23/24-TI-0779</t>
  </si>
  <si>
    <t>23/24-TI-0780</t>
  </si>
  <si>
    <t>23/24-TI-0781</t>
  </si>
  <si>
    <t>23/24-TI-0782</t>
  </si>
  <si>
    <t>23/24-TI-0783</t>
  </si>
  <si>
    <t>23/24-TI-0785</t>
  </si>
  <si>
    <t>23/24-TI-0786</t>
  </si>
  <si>
    <t>23/24-TI-0787</t>
  </si>
  <si>
    <t>23/24-TI-0788</t>
  </si>
  <si>
    <t>23/24-TI-0790</t>
  </si>
  <si>
    <t>Client - 52</t>
  </si>
  <si>
    <t>23/24-TI-0791</t>
  </si>
  <si>
    <t>23/24-TI-0793</t>
  </si>
  <si>
    <t>23/24-TI-0794</t>
  </si>
  <si>
    <t>23/24-TI-0795</t>
  </si>
  <si>
    <t>23/24-TI-0796</t>
  </si>
  <si>
    <t>23/24-TI-0797</t>
  </si>
  <si>
    <t>23/24-TI-0798</t>
  </si>
  <si>
    <t>23/24-TI-0799</t>
  </si>
  <si>
    <t>23/24-TI-0801</t>
  </si>
  <si>
    <t>23/24-TI-0802</t>
  </si>
  <si>
    <t>23/24-TI-0803</t>
  </si>
  <si>
    <t>23/24-TI-0804</t>
  </si>
  <si>
    <t>23/24-TI-0806</t>
  </si>
  <si>
    <t>23/24-TI-0807</t>
  </si>
  <si>
    <t>23/24-TI-0808</t>
  </si>
  <si>
    <t>23/24-TI-0809</t>
  </si>
  <si>
    <t>23/24-TI-0810</t>
  </si>
  <si>
    <t>23/24-TI-0811</t>
  </si>
  <si>
    <t>23/24-TI-0812</t>
  </si>
  <si>
    <t>23/24-TI-0813</t>
  </si>
  <si>
    <t>23/24-TI-0814</t>
  </si>
  <si>
    <t>23/24-TI-0815</t>
  </si>
  <si>
    <t>23/24-TI-0816</t>
  </si>
  <si>
    <t>23/24-TI-0817</t>
  </si>
  <si>
    <t>23/24-TI-0818</t>
  </si>
  <si>
    <t>23/24-TI-0819</t>
  </si>
  <si>
    <t>23/24-TI-0820</t>
  </si>
  <si>
    <t>23/24-TI-0821</t>
  </si>
  <si>
    <t>CN-23/24-0022</t>
  </si>
  <si>
    <t>CN-23/24-0023</t>
  </si>
  <si>
    <t>Dataset for Overdue Data Analysis</t>
  </si>
  <si>
    <t>invoice date</t>
  </si>
  <si>
    <t>status</t>
  </si>
  <si>
    <t>due date</t>
  </si>
  <si>
    <t>Invoice No.</t>
  </si>
  <si>
    <t>currency_code</t>
  </si>
  <si>
    <t>balance due</t>
  </si>
  <si>
    <t>invoice amount</t>
  </si>
  <si>
    <t>exchange_rate</t>
  </si>
  <si>
    <t>Aging (days)</t>
  </si>
  <si>
    <t>Aging Group</t>
  </si>
  <si>
    <t>overdue</t>
  </si>
  <si>
    <t>INR</t>
  </si>
  <si>
    <t>Create a copy of this sheet to work on the following tasks for the Overdue Report:</t>
  </si>
  <si>
    <t>1) Calculate Aging Days:
 - Calculate the Aging Days in Column J</t>
  </si>
  <si>
    <t>USD</t>
  </si>
  <si>
    <t>2) Categorize Aging Groups:
 - In Column K, assign each invoice to an Aging Group based on the number of days overdue (Aging Days)
Follow these categories to classify the invoices:
   a) Invoice sent, not yet due: If the due date is in the future.
   b) 1-15 Days: If overdue by 1 to 15 days.
   c) 16-30 Days: If overdue by 16 to 30 days.
   d) 31-45 Days: If overdue by 31 to 45 days.
   e) 46-90 Days: If overdue by 46 to 90 days.
   f) &gt; 90 Days: If overdue by more than 90 days.</t>
  </si>
  <si>
    <r>
      <rPr>
        <sz val="10"/>
        <color theme="1"/>
        <rFont val="Arial"/>
        <family val="2"/>
      </rPr>
      <t>3) Generate a Summary Report based on the aging group (</t>
    </r>
    <r>
      <rPr>
        <b/>
        <sz val="10"/>
        <color theme="1"/>
        <rFont val="Arial"/>
        <family val="2"/>
      </rPr>
      <t>Ignore rows</t>
    </r>
    <r>
      <rPr>
        <sz val="10"/>
        <color theme="1"/>
        <rFont val="Arial"/>
        <family val="2"/>
      </rPr>
      <t xml:space="preserve"> where the Client Name is "N/A."):
 - Create a summary showing </t>
    </r>
    <r>
      <rPr>
        <b/>
        <sz val="10"/>
        <color theme="1"/>
        <rFont val="Arial"/>
        <family val="2"/>
      </rPr>
      <t xml:space="preserve">Aging Group, Client Name, </t>
    </r>
    <r>
      <rPr>
        <sz val="10"/>
        <color theme="1"/>
        <rFont val="Arial"/>
        <family val="2"/>
      </rPr>
      <t>and</t>
    </r>
    <r>
      <rPr>
        <b/>
        <sz val="10"/>
        <color theme="1"/>
        <rFont val="Arial"/>
        <family val="2"/>
      </rPr>
      <t xml:space="preserve"> Total Balance Due.</t>
    </r>
  </si>
  <si>
    <r>
      <rPr>
        <sz val="10"/>
        <color theme="1"/>
        <rFont val="Arial"/>
        <family val="2"/>
      </rPr>
      <t xml:space="preserve">4) Visualize Aging Groups:
 - Create a chart displaying </t>
    </r>
    <r>
      <rPr>
        <b/>
        <sz val="10"/>
        <color theme="1"/>
        <rFont val="Arial"/>
        <family val="2"/>
      </rPr>
      <t>Aging Groups</t>
    </r>
    <r>
      <rPr>
        <sz val="10"/>
        <color theme="1"/>
        <rFont val="Arial"/>
        <family val="2"/>
      </rPr>
      <t xml:space="preserve"> and the corresponding </t>
    </r>
    <r>
      <rPr>
        <b/>
        <sz val="10"/>
        <color theme="1"/>
        <rFont val="Arial"/>
        <family val="2"/>
      </rPr>
      <t>Total Balance Due</t>
    </r>
    <r>
      <rPr>
        <sz val="10"/>
        <color theme="1"/>
        <rFont val="Arial"/>
        <family val="2"/>
      </rPr>
      <t xml:space="preserve">. </t>
    </r>
  </si>
  <si>
    <r>
      <rPr>
        <sz val="10"/>
        <color theme="1"/>
        <rFont val="Arial"/>
        <family val="2"/>
      </rPr>
      <t xml:space="preserve">5) Highlight Overdue Invoices:
 - Use conditional formatting to highlight all </t>
    </r>
    <r>
      <rPr>
        <b/>
        <sz val="10"/>
        <color theme="1"/>
        <rFont val="Arial"/>
        <family val="2"/>
      </rPr>
      <t>overdue invoices</t>
    </r>
    <r>
      <rPr>
        <sz val="10"/>
        <color theme="1"/>
        <rFont val="Arial"/>
        <family val="2"/>
      </rPr>
      <t xml:space="preserve"> in the dataset</t>
    </r>
    <r>
      <rPr>
        <b/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</si>
  <si>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 xml:space="preserve">6) Identify Top Clients:
 - Use formulas to list the </t>
    </r>
    <r>
      <rPr>
        <b/>
        <sz val="10"/>
        <color theme="1"/>
        <rFont val="Arial"/>
        <family val="2"/>
      </rPr>
      <t xml:space="preserve">Top 10 Clients </t>
    </r>
    <r>
      <rPr>
        <sz val="10"/>
        <color theme="1"/>
        <rFont val="Arial"/>
        <family val="2"/>
      </rPr>
      <t>by</t>
    </r>
    <r>
      <rPr>
        <b/>
        <sz val="10"/>
        <color theme="1"/>
        <rFont val="Arial"/>
        <family val="2"/>
      </rPr>
      <t xml:space="preserve"> Balance Due.</t>
    </r>
  </si>
  <si>
    <r>
      <rPr>
        <sz val="10"/>
        <color theme="1"/>
        <rFont val="Arial"/>
        <family val="2"/>
      </rPr>
      <t xml:space="preserve">7) Write a formula to calculate the </t>
    </r>
    <r>
      <rPr>
        <b/>
        <sz val="10"/>
        <color theme="1"/>
        <rFont val="Arial"/>
        <family val="2"/>
      </rPr>
      <t>total balances due</t>
    </r>
    <r>
      <rPr>
        <sz val="10"/>
        <color theme="1"/>
        <rFont val="Arial"/>
        <family val="2"/>
      </rPr>
      <t xml:space="preserve"> from the dataset where the client names are marked as </t>
    </r>
    <r>
      <rPr>
        <b/>
        <sz val="10"/>
        <color theme="1"/>
        <rFont val="Arial"/>
        <family val="2"/>
      </rPr>
      <t>"N/A."</t>
    </r>
  </si>
  <si>
    <t>23/24-TI-0532</t>
  </si>
  <si>
    <r>
      <rPr>
        <sz val="10"/>
        <color theme="1"/>
        <rFont val="Arial"/>
        <family val="2"/>
      </rPr>
      <t xml:space="preserve">1. Convert all revenue amounts to </t>
    </r>
    <r>
      <rPr>
        <b/>
        <sz val="10"/>
        <color theme="1"/>
        <rFont val="Arial"/>
        <family val="2"/>
      </rPr>
      <t>crores</t>
    </r>
    <r>
      <rPr>
        <sz val="10"/>
        <color theme="1"/>
        <rFont val="Arial"/>
        <family val="2"/>
      </rPr>
      <t xml:space="preserve"> for consistency across reports.</t>
    </r>
  </si>
  <si>
    <t>GBP</t>
  </si>
  <si>
    <t>23/24-TI-0605</t>
  </si>
  <si>
    <t>23/24-TI-0681</t>
  </si>
  <si>
    <t>partially_paid</t>
  </si>
  <si>
    <t>sent</t>
  </si>
  <si>
    <t>Dataset for Variance Analysis</t>
  </si>
  <si>
    <t>Projected Sales</t>
  </si>
  <si>
    <t>Actual Sales</t>
  </si>
  <si>
    <t>Variance</t>
  </si>
  <si>
    <t>Variance %</t>
  </si>
  <si>
    <r>
      <rPr>
        <sz val="10"/>
        <color theme="1"/>
        <rFont val="Arial"/>
        <family val="2"/>
      </rPr>
      <t xml:space="preserve">1. Convert the </t>
    </r>
    <r>
      <rPr>
        <b/>
        <sz val="10"/>
        <color theme="1"/>
        <rFont val="Arial"/>
        <family val="2"/>
      </rPr>
      <t>Projected Sales figures</t>
    </r>
    <r>
      <rPr>
        <sz val="10"/>
        <color theme="1"/>
        <rFont val="Arial"/>
        <family val="2"/>
      </rPr>
      <t xml:space="preserve"> to crores for consistency.</t>
    </r>
  </si>
  <si>
    <r>
      <rPr>
        <sz val="10"/>
        <color theme="1"/>
        <rFont val="Arial"/>
        <family val="2"/>
      </rPr>
      <t xml:space="preserve">2. In Column C, Take the </t>
    </r>
    <r>
      <rPr>
        <b/>
        <sz val="10"/>
        <color theme="1"/>
        <rFont val="Arial"/>
        <family val="2"/>
      </rPr>
      <t>Actual Sales</t>
    </r>
    <r>
      <rPr>
        <sz val="10"/>
        <color theme="1"/>
        <rFont val="Arial"/>
        <family val="2"/>
      </rPr>
      <t xml:space="preserve"> figures (in crores) from the revenue data analysis report and update the table.</t>
    </r>
  </si>
  <si>
    <t>3. Compute the variance in Column D and E (in both value and percentage) between the projected and actual sales figures for each month.</t>
  </si>
  <si>
    <r>
      <rPr>
        <sz val="10"/>
        <color theme="1"/>
        <rFont val="Arial"/>
        <family val="2"/>
      </rPr>
      <t xml:space="preserve">4. Highlight High Variance:
 - Use conditional formatting to highlight all </t>
    </r>
    <r>
      <rPr>
        <b/>
        <sz val="10"/>
        <color theme="1"/>
        <rFont val="Arial"/>
        <family val="2"/>
      </rPr>
      <t>variances above 5%</t>
    </r>
    <r>
      <rPr>
        <sz val="10"/>
        <color theme="1"/>
        <rFont val="Arial"/>
        <family val="2"/>
      </rPr>
      <t xml:space="preserve"> in the dataset</t>
    </r>
  </si>
  <si>
    <t>Check the dataset in powerbi and work on the following tasks:</t>
  </si>
  <si>
    <t xml:space="preserve">1) </t>
  </si>
  <si>
    <t>Open the dataset in Power BI under the Cash Method Table and create a new column to convert the amounts into crores format.</t>
  </si>
  <si>
    <t xml:space="preserve">2) </t>
  </si>
  <si>
    <t>Prepare the following KPIs based on the data:</t>
  </si>
  <si>
    <t>a) Total Revenue card</t>
  </si>
  <si>
    <t>b) Client Receipt card</t>
  </si>
  <si>
    <t>3)</t>
  </si>
  <si>
    <t>Create Waterfall Charts to show revenue, expenses list, and EBITDA (profit):</t>
  </si>
  <si>
    <t>a) For the Accrual Method, along with a written narration.</t>
  </si>
  <si>
    <t>b) For the Cash Method, along with a written narration.</t>
  </si>
  <si>
    <r>
      <rPr>
        <sz val="10"/>
        <color theme="1"/>
        <rFont val="Arial"/>
        <family val="2"/>
      </rPr>
      <t xml:space="preserve">1. Monthly Revenue Analysis:
 - Prepare a </t>
    </r>
    <r>
      <rPr>
        <b/>
        <sz val="10"/>
        <color theme="1"/>
        <rFont val="Arial"/>
        <family val="2"/>
      </rPr>
      <t>summary report</t>
    </r>
    <r>
      <rPr>
        <sz val="10"/>
        <color theme="1"/>
        <rFont val="Arial"/>
        <family val="2"/>
      </rPr>
      <t xml:space="preserve"> showing the total revenue by month.
 - Create a </t>
    </r>
    <r>
      <rPr>
        <b/>
        <sz val="10"/>
        <color theme="1"/>
        <rFont val="Arial"/>
        <family val="2"/>
      </rPr>
      <t>line chart</t>
    </r>
    <r>
      <rPr>
        <sz val="10"/>
        <color theme="1"/>
        <rFont val="Arial"/>
        <family val="2"/>
      </rPr>
      <t xml:space="preserve"> to visualize the monthly revenue trend.</t>
    </r>
  </si>
  <si>
    <r>
      <t xml:space="preserve">8) Identify high-risk overdue clients - Highlight clients with </t>
    </r>
    <r>
      <rPr>
        <b/>
        <sz val="10"/>
        <color theme="1"/>
        <rFont val="Arial"/>
        <family val="2"/>
        <scheme val="minor"/>
      </rPr>
      <t>overdue balances above 1,000,000</t>
    </r>
  </si>
  <si>
    <t>5. Month-Over-Month Analysis - Create a trend chart to show changes in variance.</t>
  </si>
  <si>
    <r>
      <t xml:space="preserve">7. Region-Wise Profitability - Derive </t>
    </r>
    <r>
      <rPr>
        <b/>
        <sz val="10"/>
        <color theme="1"/>
        <rFont val="Arial"/>
        <family val="2"/>
        <scheme val="minor"/>
      </rPr>
      <t>profitability</t>
    </r>
    <r>
      <rPr>
        <sz val="10"/>
        <color theme="1"/>
        <rFont val="Arial"/>
        <family val="2"/>
        <scheme val="minor"/>
      </rPr>
      <t xml:space="preserve"> for each region based on revenue and costs.</t>
    </r>
  </si>
  <si>
    <t>Row Labels</t>
  </si>
  <si>
    <t>&gt; 90 Days</t>
  </si>
  <si>
    <t>Grand Total</t>
  </si>
  <si>
    <t>Sum of balance due</t>
  </si>
  <si>
    <t>sales in crore</t>
  </si>
  <si>
    <t>2023</t>
  </si>
  <si>
    <t>2024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</si>
  <si>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</si>
  <si>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</si>
  <si>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</si>
  <si>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</si>
  <si>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</si>
  <si>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</si>
  <si>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</si>
  <si>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</si>
  <si>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</si>
  <si>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</si>
  <si>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</si>
  <si>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</si>
  <si>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 (ex. GST)in crores</t>
  </si>
  <si>
    <t>GST Amount in crores</t>
  </si>
  <si>
    <t>Total Revenue (incl. GST) in crores</t>
  </si>
  <si>
    <t>Sum of Revenue (ex. GST)in crores</t>
  </si>
  <si>
    <t>Others</t>
  </si>
  <si>
    <t>Column1</t>
  </si>
  <si>
    <t>Column2</t>
  </si>
  <si>
    <t>Table for Top 5 and Others</t>
  </si>
  <si>
    <t>New Table for Top 5 and Others</t>
  </si>
  <si>
    <t>Revnue from india</t>
  </si>
  <si>
    <t>Revnue from Others</t>
  </si>
  <si>
    <t>New Summarized Table 1</t>
  </si>
  <si>
    <t>New Summarized Table 2</t>
  </si>
  <si>
    <t>Period</t>
  </si>
  <si>
    <t>2023-2024</t>
  </si>
  <si>
    <t>International</t>
  </si>
  <si>
    <t>Domestic(india)</t>
  </si>
  <si>
    <t>Summary Table</t>
  </si>
  <si>
    <t>Top 1 Client</t>
  </si>
  <si>
    <t>Top 3 Client</t>
  </si>
  <si>
    <t>Top 5 Client</t>
  </si>
  <si>
    <t>Top 10 Client</t>
  </si>
  <si>
    <t>here is no cost given so assuming cost =0</t>
  </si>
  <si>
    <t>Projected Sales in crores</t>
  </si>
  <si>
    <t>table for variance sheet</t>
  </si>
  <si>
    <t>New Date Column</t>
  </si>
  <si>
    <t>Sum of Variance %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</si>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</sst>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&quot;-&quot;yyyy"/>
    <numFmt numFmtId="165" formatCode="mmm\-yyyy"/>
    <numFmt numFmtId="166" formatCode="yyyy\-mm\-dd"/>
    <numFmt numFmtId="167" formatCode="0.000000"/>
    <numFmt numFmtId="168" formatCode="0.00000000"/>
  </numFmts>
  <fonts count="13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000"/>
        <bgColor rgb="FF660000"/>
      </patternFill>
    </fill>
    <fill>
      <patternFill patternType="solid">
        <fgColor rgb="FFD9D9D9"/>
        <bgColor rgb="FFD9D9D9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55">
    <xf numFmtId="0" fontId="0" fillId="0" borderId="0" xfId="0"/>
    <xf numFmtId="0" fontId="1" fillId="2" borderId="3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2" fontId="5" fillId="0" borderId="0" xfId="0" applyNumberFormat="1" applyFont="1"/>
    <xf numFmtId="165" fontId="5" fillId="0" borderId="0" xfId="0" applyNumberFormat="1" applyFont="1"/>
    <xf numFmtId="0" fontId="1" fillId="2" borderId="4" xfId="0" applyFont="1" applyFill="1" applyBorder="1"/>
    <xf numFmtId="0" fontId="7" fillId="2" borderId="4" xfId="0" applyFont="1" applyFill="1" applyBorder="1"/>
    <xf numFmtId="166" fontId="8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5" fillId="3" borderId="0" xfId="0" applyFont="1" applyFill="1"/>
    <xf numFmtId="166" fontId="5" fillId="0" borderId="0" xfId="0" applyNumberFormat="1" applyFont="1"/>
    <xf numFmtId="164" fontId="5" fillId="0" borderId="0" xfId="0" applyNumberFormat="1" applyFont="1"/>
    <xf numFmtId="4" fontId="5" fillId="0" borderId="0" xfId="0" applyNumberFormat="1" applyFont="1"/>
    <xf numFmtId="0" fontId="9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11" fillId="0" borderId="0" xfId="0" applyFont="1"/>
    <xf numFmtId="14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7" fillId="2" borderId="6" xfId="0" applyNumberFormat="1" applyFont="1" applyFill="1" applyBorder="1"/>
    <xf numFmtId="167" fontId="1" fillId="2" borderId="2" xfId="0" applyNumberFormat="1" applyFont="1" applyFill="1" applyBorder="1" applyAlignment="1">
      <alignment horizontal="center" wrapText="1"/>
    </xf>
    <xf numFmtId="167" fontId="4" fillId="0" borderId="0" xfId="0" applyNumberFormat="1" applyFont="1" applyAlignment="1">
      <alignment horizontal="center"/>
    </xf>
    <xf numFmtId="167" fontId="0" fillId="0" borderId="0" xfId="0" applyNumberFormat="1"/>
    <xf numFmtId="167" fontId="1" fillId="2" borderId="2" xfId="0" applyNumberFormat="1" applyFont="1" applyFill="1" applyBorder="1"/>
    <xf numFmtId="168" fontId="0" fillId="0" borderId="0" xfId="0" applyNumberFormat="1"/>
    <xf numFmtId="0" fontId="11" fillId="0" borderId="0" xfId="0" applyFont="1" applyAlignment="1">
      <alignment horizontal="center"/>
    </xf>
    <xf numFmtId="167" fontId="6" fillId="4" borderId="5" xfId="0" applyNumberFormat="1" applyFont="1" applyFill="1" applyBorder="1"/>
    <xf numFmtId="14" fontId="0" fillId="0" borderId="0" xfId="0" applyNumberFormat="1"/>
    <xf numFmtId="4" fontId="5" fillId="3" borderId="0" xfId="0" applyNumberFormat="1" applyFont="1" applyFill="1"/>
    <xf numFmtId="9" fontId="5" fillId="3" borderId="0" xfId="1" applyFont="1" applyFill="1"/>
    <xf numFmtId="9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7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7" formatCode="0.0000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67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167" formatCode="0.000000"/>
    </dxf>
    <dxf>
      <alignment horizontal="left" vertical="bottom" textRotation="0" wrapText="0" indent="0" justifyLastLine="0" shrinkToFit="0" readingOrder="0"/>
    </dxf>
    <dxf>
      <numFmt numFmtId="167" formatCode="0.0000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Sheet - Junior Financial Analyst Interview Original Vaisakh.xlsx]Revenue Data Analysis Answer!PivotTable7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72309711286089"/>
          <c:y val="0.25870151647710704"/>
          <c:w val="0.65197112860892392"/>
          <c:h val="0.47630067074948967"/>
        </c:manualLayout>
      </c:layout>
      <c:lineChart>
        <c:grouping val="standard"/>
        <c:varyColors val="0"/>
        <c:ser>
          <c:idx val="0"/>
          <c:order val="0"/>
          <c:tx>
            <c:strRef>
              <c:f>'Revenue Data Analysis Answer'!$C$2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Data Analysis Answer'!$B$3:$B$17</c:f>
              <c:multiLvlStrCache>
                <c:ptCount val="12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</c:lvl>
                <c:lvl>
                  <c:pt idx="0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'Revenue Data Analysis Answer'!$C$3:$C$17</c:f>
              <c:numCache>
                <c:formatCode>0.000000</c:formatCode>
                <c:ptCount val="12"/>
                <c:pt idx="0">
                  <c:v>5.9850893779999987</c:v>
                </c:pt>
                <c:pt idx="1">
                  <c:v>5.9999092760000003</c:v>
                </c:pt>
                <c:pt idx="2">
                  <c:v>9.3558404200000016</c:v>
                </c:pt>
                <c:pt idx="3">
                  <c:v>7.2205489980000008</c:v>
                </c:pt>
                <c:pt idx="4">
                  <c:v>7.8220525369999967</c:v>
                </c:pt>
                <c:pt idx="5">
                  <c:v>6.8467094279999987</c:v>
                </c:pt>
                <c:pt idx="6">
                  <c:v>6.9710037379999985</c:v>
                </c:pt>
                <c:pt idx="7">
                  <c:v>6.8699375869999999</c:v>
                </c:pt>
                <c:pt idx="8">
                  <c:v>6.1546937489999989</c:v>
                </c:pt>
                <c:pt idx="9">
                  <c:v>6.5375050199999993</c:v>
                </c:pt>
                <c:pt idx="10">
                  <c:v>6.5919341380000018</c:v>
                </c:pt>
                <c:pt idx="11">
                  <c:v>6.9964903129999998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F-4E2E-8CF9-C0BFA3DDF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94192"/>
        <c:axId val="225494672"/>
      </c:lineChart>
      <c:catAx>
        <c:axId val="22549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94672"/>
        <c:crosses val="autoZero"/>
        <c:auto val="1"/>
        <c:lblAlgn val="ctr"/>
        <c:lblOffset val="100"/>
        <c:noMultiLvlLbl val="0"/>
      </c:catAx>
      <c:valAx>
        <c:axId val="2254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Sheet - Junior Financial Analyst Interview Original Vaisakh.xlsx]Revenue Data Analysis Answer!PivotTable9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'Revenue Data Analysis Answer'!$C$39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38-40E7-BE8B-1678D9074D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38-40E7-BE8B-1678D9074D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38-40E7-BE8B-1678D9074D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38-40E7-BE8B-1678D9074D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38-40E7-BE8B-1678D9074D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38-40E7-BE8B-1678D9074D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38-40E7-BE8B-1678D9074D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38-40E7-BE8B-1678D9074DC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38-40E7-BE8B-1678D9074DCF}"/>
              </c:ext>
            </c:extLst>
          </c:dPt>
          <c:cat>
            <c:strRef>
              <c:f>'Revenue Data Analysis Answer'!$B$40:$B$49</c:f>
              <c:strCache>
                <c:ptCount val="9"/>
                <c:pt idx="0">
                  <c:v>Africa</c:v>
                </c:pt>
                <c:pt idx="1">
                  <c:v>Asia-Pacific</c:v>
                </c:pt>
                <c:pt idx="2">
                  <c:v>Canada</c:v>
                </c:pt>
                <c:pt idx="3">
                  <c:v>Europe</c:v>
                </c:pt>
                <c:pt idx="4">
                  <c:v>India</c:v>
                </c:pt>
                <c:pt idx="5">
                  <c:v>Middle-East</c:v>
                </c:pt>
                <c:pt idx="6">
                  <c:v>North America</c:v>
                </c:pt>
                <c:pt idx="7">
                  <c:v>UK</c:v>
                </c:pt>
                <c:pt idx="8">
                  <c:v>USA</c:v>
                </c:pt>
              </c:strCache>
            </c:strRef>
          </c:cat>
          <c:val>
            <c:numRef>
              <c:f>'Revenue Data Analysis Answer'!$C$40:$C$49</c:f>
              <c:numCache>
                <c:formatCode>0.000000</c:formatCode>
                <c:ptCount val="9"/>
                <c:pt idx="0">
                  <c:v>0.35022334799999999</c:v>
                </c:pt>
                <c:pt idx="1">
                  <c:v>0.72416820199999998</c:v>
                </c:pt>
                <c:pt idx="2">
                  <c:v>3.426679854000001</c:v>
                </c:pt>
                <c:pt idx="3">
                  <c:v>3.9664414199999993</c:v>
                </c:pt>
                <c:pt idx="4">
                  <c:v>36.012581699999984</c:v>
                </c:pt>
                <c:pt idx="5">
                  <c:v>0.18534450099999997</c:v>
                </c:pt>
                <c:pt idx="6">
                  <c:v>2.8618185000000001E-2</c:v>
                </c:pt>
                <c:pt idx="7">
                  <c:v>4.521878650999998</c:v>
                </c:pt>
                <c:pt idx="8">
                  <c:v>34.135778721000008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6-45FE-9067-80CA0836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22222222222221"/>
          <c:y val="5.7895096687443734E-2"/>
          <c:w val="0.26014109347442682"/>
          <c:h val="0.85468509634559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Industries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'Revenue Data Analysis Answer'!$F$61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7-48A2-B6DB-8DE6087133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7-48A2-B6DB-8DE6087133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A7-48A2-B6DB-8DE6087133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A7-48A2-B6DB-8DE6087133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A7-48A2-B6DB-8DE6087133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A7-48A2-B6DB-8DE608713308}"/>
              </c:ext>
            </c:extLst>
          </c:dPt>
          <c:cat>
            <c:strRef>
              <c:f>'Revenue Data Analysis Answer'!$E$62:$E$67</c:f>
              <c:strCache>
                <c:ptCount val="6"/>
                <c:pt idx="0">
                  <c:v>Telecommunication</c:v>
                </c:pt>
                <c:pt idx="1">
                  <c:v>Healthcare</c:v>
                </c:pt>
                <c:pt idx="2">
                  <c:v>Hospitality</c:v>
                </c:pt>
                <c:pt idx="3">
                  <c:v>Real Estate</c:v>
                </c:pt>
                <c:pt idx="4">
                  <c:v>Financial Services</c:v>
                </c:pt>
                <c:pt idx="5">
                  <c:v>Others</c:v>
                </c:pt>
              </c:strCache>
            </c:strRef>
          </c:cat>
          <c:val>
            <c:numRef>
              <c:f>'Revenue Data Analysis Answer'!$F$62:$F$67</c:f>
              <c:numCache>
                <c:formatCode>0.000000</c:formatCode>
                <c:ptCount val="6"/>
                <c:pt idx="0">
                  <c:v>14.850499874000002</c:v>
                </c:pt>
                <c:pt idx="1">
                  <c:v>13.790232711000002</c:v>
                </c:pt>
                <c:pt idx="2">
                  <c:v>10.185973865999999</c:v>
                </c:pt>
                <c:pt idx="3">
                  <c:v>9.4647930410000001</c:v>
                </c:pt>
                <c:pt idx="4">
                  <c:v>9.4480431579999973</c:v>
                </c:pt>
                <c:pt idx="5" formatCode="0.00000000">
                  <c:v>25.612171932000003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679-BBF2-C64CFFD4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by clients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'Revenue Data Analysis Answer'!$F$89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5-4EA2-8AC6-F42706825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5-4EA2-8AC6-F42706825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C5-4EA2-8AC6-F42706825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C5-4EA2-8AC6-F42706825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C5-4EA2-8AC6-F42706825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0C5-4EA2-8AC6-F427068252B1}"/>
              </c:ext>
            </c:extLst>
          </c:dPt>
          <c:cat>
            <c:strRef>
              <c:f>'Revenue Data Analysis Answer'!$E$90:$E$95</c:f>
              <c:strCache>
                <c:ptCount val="6"/>
                <c:pt idx="0">
                  <c:v>Client - 42</c:v>
                </c:pt>
                <c:pt idx="1">
                  <c:v>Client - 19</c:v>
                </c:pt>
                <c:pt idx="2">
                  <c:v>Client - 26</c:v>
                </c:pt>
                <c:pt idx="3">
                  <c:v>Client - 87</c:v>
                </c:pt>
                <c:pt idx="4">
                  <c:v>Client - 31</c:v>
                </c:pt>
                <c:pt idx="5">
                  <c:v>Others</c:v>
                </c:pt>
              </c:strCache>
            </c:strRef>
          </c:cat>
          <c:val>
            <c:numRef>
              <c:f>'Revenue Data Analysis Answer'!$F$90:$F$95</c:f>
              <c:numCache>
                <c:formatCode>0.000000</c:formatCode>
                <c:ptCount val="6"/>
                <c:pt idx="0">
                  <c:v>14.55023538</c:v>
                </c:pt>
                <c:pt idx="1">
                  <c:v>8.841241961999998</c:v>
                </c:pt>
                <c:pt idx="2">
                  <c:v>7.7371601339999998</c:v>
                </c:pt>
                <c:pt idx="3">
                  <c:v>7.3862241389999994</c:v>
                </c:pt>
                <c:pt idx="4">
                  <c:v>4.2227616389999989</c:v>
                </c:pt>
                <c:pt idx="5">
                  <c:v>42.737623253999992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7F4-894E-EE85D772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Domestic vs. International Revenue:</a:t>
            </a:r>
          </a:p>
          <a:p>
            <a:pPr>
              <a:defRPr/>
            </a:pPr>
            <a:r>
              <a:rPr lang="en-IN"/>
              <a:t>"March 2024" and "entire year 2023-2024"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Data Analysis Answer'!$I$186</c:f>
              <c:strCache>
                <c:ptCount val="1"/>
                <c:pt idx="0">
                  <c:v>Mar-2024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Data Analysis Answer'!$J$185:$K$185</c:f>
              <c:strCache>
                <c:ptCount val="2"/>
                <c:pt idx="0">
                  <c:v>Domestic(india)</c:v>
                </c:pt>
                <c:pt idx="1">
                  <c:v>International</c:v>
                </c:pt>
              </c:strCache>
            </c:strRef>
          </c:cat>
          <c:val>
            <c:numRef>
              <c:f>'Revenue Data Analysis Answer'!$J$186:$K$186</c:f>
              <c:numCache>
                <c:formatCode>0.000000</c:formatCode>
                <c:ptCount val="2"/>
                <c:pt idx="0" formatCode="General">
                  <c:v>2.9988386759999996</c:v>
                </c:pt>
                <c:pt idx="1">
                  <c:v>3.9976516370000006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1-4E2A-A66E-27CE6FCD5F50}"/>
            </c:ext>
          </c:extLst>
        </c:ser>
        <c:ser>
          <c:idx val="1"/>
          <c:order val="1"/>
          <c:tx>
            <c:strRef>
              <c:f>'Revenue Data Analysis Answer'!$I$187</c:f>
              <c:strCache>
                <c:ptCount val="1"/>
                <c:pt idx="0">
                  <c:v>2023-2024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 Data Analysis Answer'!$J$185:$K$185</c:f>
              <c:strCache>
                <c:ptCount val="2"/>
                <c:pt idx="0">
                  <c:v>Domestic(india)</c:v>
                </c:pt>
                <c:pt idx="1">
                  <c:v>International</c:v>
                </c:pt>
              </c:strCache>
            </c:strRef>
          </c:cat>
          <c:val>
            <c:numRef>
              <c:f>'Revenue Data Analysis Answer'!$J$187:$K$187</c:f>
              <c:numCache>
                <c:formatCode>0.000000</c:formatCode>
                <c:ptCount val="2"/>
                <c:pt idx="0">
                  <c:v>36.012581700000055</c:v>
                </c:pt>
                <c:pt idx="1">
                  <c:v>47.339132881999994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1-4E2A-A66E-27CE6FCD5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1101584"/>
        <c:axId val="231103504"/>
      </c:barChart>
      <c:catAx>
        <c:axId val="2311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03504"/>
        <c:crosses val="autoZero"/>
        <c:auto val="1"/>
        <c:lblAlgn val="ctr"/>
        <c:lblOffset val="100"/>
        <c:noMultiLvlLbl val="0"/>
      </c:catAx>
      <c:valAx>
        <c:axId val="2311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1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Sheet - Junior Financial Analyst Interview Original Vaisakh.xlsx]Overdue Data Analysis Answer!PivotTable4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'Overdue Data Analysis Answer'!$L$45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'Overdue Data Analysis Answer'!$K$46:$K$47</c:f>
              <c:strCache>
                <c:ptCount val="1"/>
                <c:pt idx="0">
                  <c:v>&gt; 90 Days</c:v>
                </c:pt>
              </c:strCache>
            </c:strRef>
          </c:cat>
          <c:val>
            <c:numRef>
              <c:f>'Overdue Data Analysis Answer'!$L$46:$L$47</c:f>
              <c:numCache>
                <c:formatCode>General</c:formatCode>
                <c:ptCount val="1"/>
                <c:pt idx="0">
                  <c:v>141790136.54000008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5-437C-ACF0-78BA9FA78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5280"/>
        <c:axId val="43931840"/>
      </c:barChart>
      <c:catAx>
        <c:axId val="43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1840"/>
        <c:crosses val="autoZero"/>
        <c:auto val="1"/>
        <c:lblAlgn val="ctr"/>
        <c:lblOffset val="100"/>
        <c:noMultiLvlLbl val="0"/>
      </c:catAx>
      <c:valAx>
        <c:axId val="439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Sheet - Junior Financial Analyst Interview Original Vaisakh.xlsx]Variance Analysis answer!PivotTable18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'Variance Analysis answer'!$C$2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'Variance Analysis answer'!$B$3:$B$17</c:f>
              <c:multiLvlStrCache>
                <c:ptCount val="12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</c:lvl>
                <c:lvl>
                  <c:pt idx="0">
                    <c:v>2023</c:v>
                  </c:pt>
                  <c:pt idx="9">
                    <c:v>2024</c:v>
                  </c:pt>
                </c:lvl>
              </c:multiLvlStrCache>
            </c:multiLvlStrRef>
          </c:cat>
          <c:val>
            <c:numRef>
              <c:f>'Variance Analysis answer'!$C$3:$C$17</c:f>
              <c:numCache>
                <c:formatCode>0%</c:formatCode>
                <c:ptCount val="12"/>
                <c:pt idx="0">
                  <c:v>3.504174999999865E-2</c:v>
                </c:pt>
                <c:pt idx="1">
                  <c:v>-2.3353957137099979</c:v>
                </c:pt>
                <c:pt idx="2">
                  <c:v>1.1609408535700041</c:v>
                </c:pt>
                <c:pt idx="3">
                  <c:v>-0.84749072832000127</c:v>
                </c:pt>
                <c:pt idx="4">
                  <c:v>2.9645473129995992E-2</c:v>
                </c:pt>
                <c:pt idx="5">
                  <c:v>-0.67692575791999854</c:v>
                </c:pt>
                <c:pt idx="6">
                  <c:v>-0.55962425380000091</c:v>
                </c:pt>
                <c:pt idx="7">
                  <c:v>-0.63893746527999884</c:v>
                </c:pt>
                <c:pt idx="8">
                  <c:v>-0.59905673100000101</c:v>
                </c:pt>
                <c:pt idx="9">
                  <c:v>-0.31057153896000322</c:v>
                </c:pt>
                <c:pt idx="10">
                  <c:v>-0.66224802754999601</c:v>
                </c:pt>
                <c:pt idx="11">
                  <c:v>-0.37071418699999992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AE6-964F-990BB14F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443056"/>
        <c:axId val="215443536"/>
      </c:lineChart>
      <c:catAx>
        <c:axId val="2154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3536"/>
        <c:crosses val="autoZero"/>
        <c:auto val="1"/>
        <c:lblAlgn val="ctr"/>
        <c:lblOffset val="100"/>
        <c:noMultiLvlLbl val="0"/>
      </c:catAx>
      <c:valAx>
        <c:axId val="2154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4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7</xdr:row>
      <xdr:rowOff>133350</xdr:rowOff>
    </xdr:from>
    <xdr:to>
      <xdr:col>11</xdr:col>
      <xdr:colOff>144780</xdr:colOff>
      <xdr:row>24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2C3082-6E56-C86F-C085-0C0CBEEF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38</xdr:row>
      <xdr:rowOff>34290</xdr:rowOff>
    </xdr:from>
    <xdr:to>
      <xdr:col>11</xdr:col>
      <xdr:colOff>297180</xdr:colOff>
      <xdr:row>53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4F99BC-FD9E-25CA-7080-C30ED43F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327660</xdr:colOff>
      <xdr:row>61</xdr:row>
      <xdr:rowOff>34290</xdr:rowOff>
    </xdr:from>
    <xdr:to>
      <xdr:col>14</xdr:col>
      <xdr:colOff>22860</xdr:colOff>
      <xdr:row>77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588D30-B36D-FF32-711E-111B18069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213360</xdr:colOff>
      <xdr:row>87</xdr:row>
      <xdr:rowOff>95250</xdr:rowOff>
    </xdr:from>
    <xdr:to>
      <xdr:col>14</xdr:col>
      <xdr:colOff>518160</xdr:colOff>
      <xdr:row>103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AB5D40-3437-B9F8-2998-02F5D1328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434340</xdr:colOff>
      <xdr:row>188</xdr:row>
      <xdr:rowOff>102870</xdr:rowOff>
    </xdr:from>
    <xdr:to>
      <xdr:col>12</xdr:col>
      <xdr:colOff>76200</xdr:colOff>
      <xdr:row>210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8EC79B-CFC4-EE29-4EF8-4F1988143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43</xdr:row>
      <xdr:rowOff>133350</xdr:rowOff>
    </xdr:from>
    <xdr:to>
      <xdr:col>17</xdr:col>
      <xdr:colOff>510540</xdr:colOff>
      <xdr:row>57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DCB3E9-DFF9-4B76-461E-E6EB50ED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5</xdr:row>
      <xdr:rowOff>125730</xdr:rowOff>
    </xdr:from>
    <xdr:to>
      <xdr:col>11</xdr:col>
      <xdr:colOff>83820</xdr:colOff>
      <xdr:row>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E6EBE9-AEB4-54EE-E777-9D61B9F5F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akh V V" refreshedDate="45679.482039814815" createdVersion="8" refreshedVersion="8" minRefreshableVersion="3" recordCount="107" xr:uid="{712AD517-5209-49C2-B9AA-6111DA3149CC}">
  <cacheSource type="worksheet">
    <worksheetSource ref="A2:K109" sheet="Overdue Data Analysis"/>
  </cacheSource>
  <cacheFields count="11">
    <cacheField name="invoice date" numFmtId="166">
      <sharedItems containsSemiMixedTypes="0" containsNonDate="0" containsDate="1" containsString="0" minDate="2023-04-07T00:00:00" maxDate="2024-03-30T00:00:00"/>
    </cacheField>
    <cacheField name="status" numFmtId="0">
      <sharedItems/>
    </cacheField>
    <cacheField name="due date" numFmtId="166">
      <sharedItems containsSemiMixedTypes="0" containsNonDate="0" containsDate="1" containsString="0" minDate="2023-05-07T00:00:00" maxDate="2024-07-23T00:00:00"/>
    </cacheField>
    <cacheField name="Invoice No." numFmtId="0">
      <sharedItems/>
    </cacheField>
    <cacheField name="Client Name" numFmtId="0">
      <sharedItems count="38">
        <s v="Client - 42"/>
        <s v="Client - 35"/>
        <s v="Client - 53"/>
        <s v="Client - 76"/>
        <s v="Client - 7"/>
        <s v="Client - 80"/>
        <s v="Client - 33"/>
        <s v="Client - 48"/>
        <e v="#N/A"/>
        <s v="Client - 38"/>
        <s v="Client - 27"/>
        <s v="Client - 73"/>
        <s v="Client - 82"/>
        <s v="Client - 47"/>
        <s v="Client - 2"/>
        <s v="Client - 88"/>
        <s v="Client - 68"/>
        <s v="Client - 56"/>
        <s v="Client - 57"/>
        <s v="Client - 26"/>
        <s v="Client - 11"/>
        <s v="Client - 63"/>
        <s v="Client - 55"/>
        <s v="Client - 6"/>
        <s v="Client - 62"/>
        <s v="Client - 87"/>
        <s v="Client - 19"/>
        <s v="Client - 59"/>
        <s v="Client - 51"/>
        <s v="Client - 31"/>
        <s v="Client - 29"/>
        <s v="Client - 58"/>
        <s v="Client - 67"/>
        <s v="Client - 30"/>
        <s v="Client - 3"/>
        <s v="Client - 17"/>
        <s v="Client - 13"/>
        <s v="Client - 70"/>
      </sharedItems>
    </cacheField>
    <cacheField name="currency_code" numFmtId="0">
      <sharedItems/>
    </cacheField>
    <cacheField name="balance due" numFmtId="0">
      <sharedItems containsSemiMixedTypes="0" containsString="0" containsNumber="1" minValue="1770" maxValue="13190919.810000001"/>
    </cacheField>
    <cacheField name="invoice amount" numFmtId="0">
      <sharedItems containsSemiMixedTypes="0" containsString="0" containsNumber="1" minValue="1770" maxValue="17014088.18"/>
    </cacheField>
    <cacheField name="exchange_rate" numFmtId="0">
      <sharedItems containsSemiMixedTypes="0" containsString="0" containsNumber="1" minValue="1" maxValue="105.730598"/>
    </cacheField>
    <cacheField name="Aging (days)" numFmtId="0">
      <sharedItems containsSemiMixedTypes="0" containsString="0" containsNumber="1" containsInteger="1" minValue="184" maxValue="626"/>
    </cacheField>
    <cacheField name="Aging Group" numFmtId="0">
      <sharedItems count="1">
        <s v="&gt; 90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akh V V" refreshedDate="45679.502195023146" createdVersion="8" refreshedVersion="8" minRefreshableVersion="3" recordCount="773" xr:uid="{B80C73B3-C400-440B-BD9B-D4C29633732B}">
  <cacheSource type="worksheet">
    <worksheetSource ref="A2:L775" sheet="Revenue Data Analysis"/>
  </cacheSource>
  <cacheFields count="15">
    <cacheField name="Sl. No." numFmtId="0">
      <sharedItems containsSemiMixedTypes="0" containsString="0" containsNumber="1" containsInteger="1" minValue="1" maxValue="773"/>
    </cacheField>
    <cacheField name="Month" numFmtId="0">
      <sharedItems containsSemiMixedTypes="0" containsNonDate="0" containsDate="1" containsString="0" minDate="2023-04-01T00:00:00" maxDate="2024-03-02T00:00:00" count="12"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  <fieldGroup par="14"/>
    </cacheField>
    <cacheField name="Invoice No. /_x000a_Credit Note No." numFmtId="0">
      <sharedItems/>
    </cacheField>
    <cacheField name="Client Name" numFmtId="0">
      <sharedItems count="89">
        <s v="Client - 50"/>
        <s v="Client - 61"/>
        <s v="Client - 46"/>
        <s v="Client - 2"/>
        <s v="Client - 31"/>
        <s v="Client - 26"/>
        <s v="Client - 79"/>
        <s v="Client - 54"/>
        <s v="Client - 85"/>
        <s v="Client - 53"/>
        <s v="Client - 63"/>
        <s v="Client - 11"/>
        <s v="Client - 21"/>
        <s v="Client - 87"/>
        <s v="Client - 42"/>
        <s v="Client - 22"/>
        <s v="Client - 25"/>
        <s v="Client - 9"/>
        <s v="Client - 30"/>
        <s v="Client - 3"/>
        <s v="Client - 49"/>
        <s v="Client - 38"/>
        <s v="Client - 15"/>
        <s v="Client - 36"/>
        <s v="Client - 27"/>
        <s v="Client - 76"/>
        <s v="Client - 6"/>
        <s v="Client - 71"/>
        <s v="Client - 32"/>
        <s v="Client - 81"/>
        <s v="Client - 19"/>
        <s v="Client - 65"/>
        <s v="Client - 33"/>
        <s v="Client - 56"/>
        <s v="Client - 68"/>
        <s v="Client - 70"/>
        <s v="Client - 13"/>
        <s v="Client - 89"/>
        <s v="Client - 24"/>
        <s v="Client - 64"/>
        <s v="Client - 69"/>
        <s v="Client - 41"/>
        <s v="Client - 20"/>
        <s v="Client - 60"/>
        <s v="Client - 16"/>
        <s v="Client - 80"/>
        <s v="Client - 84"/>
        <s v="Client - 28"/>
        <s v="Client - 66"/>
        <s v="Client - 48"/>
        <s v="Client - 17"/>
        <s v="Client - 57"/>
        <s v="Client - 77"/>
        <s v="Client - 18"/>
        <s v="Client - 35"/>
        <s v="Client - 7"/>
        <s v="Client - 5"/>
        <s v="Client - 82"/>
        <s v="Client - 12"/>
        <s v="Client - 4"/>
        <s v="Client - 59"/>
        <s v="Client - 23"/>
        <s v="Client - 34"/>
        <s v="Client - 83"/>
        <s v="Client - 75"/>
        <s v="Client - 10"/>
        <s v="Client - 47"/>
        <s v="Client - 45"/>
        <s v="Client - 37"/>
        <s v="Client - 73"/>
        <s v="Client - 39"/>
        <s v="Client - 8"/>
        <s v="Client - 62"/>
        <s v="Client - 86"/>
        <s v="Client - 51"/>
        <s v="Client - 1"/>
        <s v="Client - 78"/>
        <s v="Client - 43"/>
        <s v="Client - 72"/>
        <s v="Client - 88"/>
        <s v="Client - 74"/>
        <s v="Client - 67"/>
        <s v="Client - 14"/>
        <s v="Client - 58"/>
        <s v="Client - 40"/>
        <s v="Client - 29"/>
        <s v="Client - 44"/>
        <s v="Client - 55"/>
        <s v="Client - 52"/>
      </sharedItems>
    </cacheField>
    <cacheField name="Revenue (ex. GST)" numFmtId="2">
      <sharedItems containsSemiMixedTypes="0" containsString="0" containsNumber="1" minValue="-15190224.000000002" maxValue="16047639"/>
    </cacheField>
    <cacheField name="Revenue (ex. GST)in crores" numFmtId="167">
      <sharedItems containsSemiMixedTypes="0" containsString="0" containsNumber="1" minValue="-1.5190224000000001" maxValue="1.6047639"/>
    </cacheField>
    <cacheField name="GST Amount" numFmtId="2">
      <sharedItems containsSemiMixedTypes="0" containsString="0" containsNumber="1" minValue="-2734240.32" maxValue="2888575.02"/>
    </cacheField>
    <cacheField name="GST Amount in crores" numFmtId="167">
      <sharedItems containsSemiMixedTypes="0" containsString="0" containsNumber="1" minValue="-0.27342403199999998" maxValue="0.28885750199999999"/>
    </cacheField>
    <cacheField name="Total Revenue (incl. GST)" numFmtId="2">
      <sharedItems containsSemiMixedTypes="0" containsString="0" containsNumber="1" minValue="-17924464.32" maxValue="18936214.02"/>
    </cacheField>
    <cacheField name="Total Revenue (incl. GST) in crores" numFmtId="167">
      <sharedItems containsSemiMixedTypes="0" containsString="0" containsNumber="1" minValue="-1.792446432" maxValue="1.893621402"/>
    </cacheField>
    <cacheField name="Geographical region" numFmtId="0">
      <sharedItems count="9">
        <s v="Asia-Pacific"/>
        <s v="India"/>
        <s v="USA"/>
        <s v="Africa"/>
        <s v="Europe"/>
        <s v="UK"/>
        <s v="Canada"/>
        <s v="Middle-East"/>
        <s v="North America"/>
      </sharedItems>
    </cacheField>
    <cacheField name="Industry" numFmtId="0">
      <sharedItems count="22">
        <s v="Healthcare"/>
        <s v="Financial Services"/>
        <s v="Manufacturing"/>
        <s v="Real Estate"/>
        <s v="IT"/>
        <s v="E-Commerce"/>
        <s v="On demand"/>
        <s v="Sports"/>
        <s v="Professional Services"/>
        <s v="Telecommunication"/>
        <s v="Social Media"/>
        <s v="Lifestyle"/>
        <s v="Gaming"/>
        <s v="Hospitality"/>
        <s v="Health and wellness"/>
        <s v="Non profit"/>
        <s v="Aeronautical"/>
        <s v="Automobile"/>
        <s v="Education &amp; Learning"/>
        <s v="Consumer Services"/>
        <s v="SEO"/>
        <s v="Software"/>
      </sharedItems>
    </cacheField>
    <cacheField name="Months (Month)" numFmtId="0" databaseField="0">
      <fieldGroup base="1">
        <rangePr groupBy="months" startDate="2023-04-01T00:00:00" endDate="2024-03-02T00:00:00"/>
        <groupItems count="14">
          <s v="&lt;01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4"/>
        </groupItems>
      </fieldGroup>
    </cacheField>
    <cacheField name="Quarters (Month)" numFmtId="0" databaseField="0">
      <fieldGroup base="1">
        <rangePr groupBy="quarters" startDate="2023-04-01T00:00:00" endDate="2024-03-02T00:00:00"/>
        <groupItems count="6">
          <s v="&lt;01-04-2023"/>
          <s v="Qtr1"/>
          <s v="Qtr2"/>
          <s v="Qtr3"/>
          <s v="Qtr4"/>
          <s v="&gt;02-03-2024"/>
        </groupItems>
      </fieldGroup>
    </cacheField>
    <cacheField name="Years (Month)" numFmtId="0" databaseField="0">
      <fieldGroup base="1">
        <rangePr groupBy="years" startDate="2023-04-01T00:00:00" endDate="2024-03-02T00:00:00"/>
        <groupItems count="4">
          <s v="&lt;01-04-2023"/>
          <s v="2023"/>
          <s v="2024"/>
          <s v="&gt;02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sakh V V" refreshedDate="45679.564623842591" createdVersion="8" refreshedVersion="8" minRefreshableVersion="3" recordCount="12" xr:uid="{D2D10C98-7E6C-4E45-AA9E-A2B3085EEACF}">
  <cacheSource type="worksheet">
    <worksheetSource ref="A2:G14" sheet="Variance Analysis"/>
  </cacheSource>
  <cacheFields count="10">
    <cacheField name="Month" numFmtId="164">
      <sharedItems containsSemiMixedTypes="0" containsNonDate="0" containsDate="1" containsString="0" minDate="2023-04-01T00:00:00" maxDate="2024-03-02T00:00:00" count="12"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  <fieldGroup par="9"/>
    </cacheField>
    <cacheField name="New Date Column" numFmtId="14">
      <sharedItems containsSemiMixedTypes="0" containsNonDate="0" containsDate="1" containsString="0" minDate="2023-04-01T00:00:00" maxDate="2024-03-02T00:00:00"/>
    </cacheField>
    <cacheField name="Projected Sales" numFmtId="4">
      <sharedItems containsSemiMixedTypes="0" containsString="0" containsNumber="1" minValue="59500476.280000001" maxValue="83353049.897099987"/>
    </cacheField>
    <cacheField name="Projected Sales in crores" numFmtId="4">
      <sharedItems containsSemiMixedTypes="0" containsString="0" containsNumber="1" minValue="5.9500476280000001" maxValue="8.3353049897099982"/>
    </cacheField>
    <cacheField name="Actual Sales" numFmtId="0">
      <sharedItems containsSemiMixedTypes="0" containsString="0" containsNumber="1" minValue="5.9850893779999987" maxValue="9.3558404200000016"/>
    </cacheField>
    <cacheField name="Variance" numFmtId="4">
      <sharedItems containsSemiMixedTypes="0" containsString="0" containsNumber="1" minValue="-2.3353957137099979" maxValue="1.1609408535700041"/>
    </cacheField>
    <cacheField name="Variance %" numFmtId="9">
      <sharedItems containsSemiMixedTypes="0" containsString="0" containsNumber="1" minValue="-2.3353957137099979" maxValue="1.1609408535700041"/>
    </cacheField>
    <cacheField name="Months (Month)" numFmtId="0" databaseField="0">
      <fieldGroup base="0">
        <rangePr groupBy="months" startDate="2023-04-01T00:00:00" endDate="2024-03-02T00:00:00"/>
        <groupItems count="14">
          <s v="&lt;01-04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4"/>
        </groupItems>
      </fieldGroup>
    </cacheField>
    <cacheField name="Quarters (Month)" numFmtId="0" databaseField="0">
      <fieldGroup base="0">
        <rangePr groupBy="quarters" startDate="2023-04-01T00:00:00" endDate="2024-03-02T00:00:00"/>
        <groupItems count="6">
          <s v="&lt;01-04-2023"/>
          <s v="Qtr1"/>
          <s v="Qtr2"/>
          <s v="Qtr3"/>
          <s v="Qtr4"/>
          <s v="&gt;02-03-2024"/>
        </groupItems>
      </fieldGroup>
    </cacheField>
    <cacheField name="Years (Month)" numFmtId="0" databaseField="0">
      <fieldGroup base="0">
        <rangePr groupBy="years" startDate="2023-04-01T00:00:00" endDate="2024-03-02T00:00:00"/>
        <groupItems count="4">
          <s v="&lt;01-04-2023"/>
          <s v="2023"/>
          <s v="2024"/>
          <s v="&gt;02-03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d v="2023-04-07T00:00:00"/>
    <s v="overdue"/>
    <d v="2023-05-07T00:00:00"/>
    <s v="23/24-TI-0021"/>
    <x v="0"/>
    <s v="INR"/>
    <n v="315700"/>
    <n v="372526"/>
    <n v="1"/>
    <n v="626"/>
    <x v="0"/>
  </r>
  <r>
    <d v="2023-07-07T00:00:00"/>
    <s v="overdue"/>
    <d v="2023-08-07T00:00:00"/>
    <s v="23/24-TI-0214"/>
    <x v="0"/>
    <s v="INR"/>
    <n v="273950.71999999997"/>
    <n v="17014088.18"/>
    <n v="1"/>
    <n v="534"/>
    <x v="0"/>
  </r>
  <r>
    <d v="2023-08-17T00:00:00"/>
    <s v="overdue"/>
    <d v="2023-10-02T00:00:00"/>
    <s v="23/24-TI-0284"/>
    <x v="1"/>
    <s v="INR"/>
    <n v="1309516.8"/>
    <n v="1309516.8"/>
    <n v="1"/>
    <n v="478"/>
    <x v="0"/>
  </r>
  <r>
    <d v="2023-09-06T00:00:00"/>
    <s v="overdue"/>
    <d v="2023-09-21T00:00:00"/>
    <s v="23/24-TI-0332"/>
    <x v="2"/>
    <s v="USD"/>
    <n v="556950.44999999995"/>
    <n v="970402.4"/>
    <n v="83.139341999999999"/>
    <n v="489"/>
    <x v="0"/>
  </r>
  <r>
    <d v="2023-09-14T00:00:00"/>
    <s v="overdue"/>
    <d v="2023-09-30T00:00:00"/>
    <s v="23/24-TI-0345"/>
    <x v="3"/>
    <s v="INR"/>
    <n v="52221.599999999999"/>
    <n v="342341.6"/>
    <n v="1"/>
    <n v="480"/>
    <x v="0"/>
  </r>
  <r>
    <d v="2023-10-09T00:00:00"/>
    <s v="overdue"/>
    <d v="2023-10-25T00:00:00"/>
    <s v="23/24-TI-0399"/>
    <x v="2"/>
    <s v="USD"/>
    <n v="971685.55"/>
    <n v="971685.55"/>
    <n v="83.277815000000004"/>
    <n v="455"/>
    <x v="0"/>
  </r>
  <r>
    <d v="2023-10-31T00:00:00"/>
    <s v="overdue"/>
    <d v="2023-11-08T00:00:00"/>
    <s v="23/24-TI-0457"/>
    <x v="4"/>
    <s v="INR"/>
    <n v="530676.28"/>
    <n v="590000.18999999994"/>
    <n v="1"/>
    <n v="441"/>
    <x v="0"/>
  </r>
  <r>
    <d v="2023-10-31T00:00:00"/>
    <s v="overdue"/>
    <d v="2023-11-16T00:00:00"/>
    <s v="23/24-TI-0458"/>
    <x v="5"/>
    <s v="USD"/>
    <n v="1164267.8500000001"/>
    <n v="2338680.65"/>
    <n v="83.291686999999996"/>
    <n v="433"/>
    <x v="0"/>
  </r>
  <r>
    <d v="2023-11-24T00:00:00"/>
    <s v="overdue"/>
    <d v="2023-12-10T00:00:00"/>
    <s v="23/24-TI-0489"/>
    <x v="2"/>
    <s v="USD"/>
    <n v="968803.72"/>
    <n v="968803.72"/>
    <n v="83.016599999999997"/>
    <n v="409"/>
    <x v="0"/>
  </r>
  <r>
    <d v="2023-11-29T00:00:00"/>
    <s v="overdue"/>
    <d v="2024-01-14T00:00:00"/>
    <s v="23/24-TI-0507"/>
    <x v="6"/>
    <s v="USD"/>
    <n v="744147.29"/>
    <n v="744147.29"/>
    <n v="83.312505000000002"/>
    <n v="374"/>
    <x v="0"/>
  </r>
  <r>
    <d v="2023-11-30T00:00:00"/>
    <s v="overdue"/>
    <d v="2023-12-16T00:00:00"/>
    <s v="23/24-TI-0531"/>
    <x v="7"/>
    <s v="USD"/>
    <n v="71259.37"/>
    <n v="893577.98"/>
    <n v="83.402835999999994"/>
    <n v="403"/>
    <x v="0"/>
  </r>
  <r>
    <d v="2023-11-30T00:00:00"/>
    <s v="overdue"/>
    <d v="2023-12-31T00:00:00"/>
    <s v="23/24-TI-0527"/>
    <x v="5"/>
    <s v="USD"/>
    <n v="1293450.31"/>
    <n v="1293450.31"/>
    <n v="83.36112"/>
    <n v="388"/>
    <x v="0"/>
  </r>
  <r>
    <d v="2023-12-01T00:00:00"/>
    <s v="overdue"/>
    <d v="2023-12-02T00:00:00"/>
    <s v="23/24-TI-0532"/>
    <x v="8"/>
    <s v="INR"/>
    <n v="87000.22"/>
    <n v="87000.22"/>
    <n v="1"/>
    <n v="417"/>
    <x v="0"/>
  </r>
  <r>
    <d v="2023-12-15T00:00:00"/>
    <s v="overdue"/>
    <d v="2024-01-15T00:00:00"/>
    <s v="23/24-TI-0557"/>
    <x v="9"/>
    <s v="INR"/>
    <n v="381117.88"/>
    <n v="381117.88"/>
    <n v="1"/>
    <n v="373"/>
    <x v="0"/>
  </r>
  <r>
    <d v="2023-12-19T00:00:00"/>
    <s v="overdue"/>
    <d v="2024-02-03T00:00:00"/>
    <s v="23/24-TI-0565"/>
    <x v="1"/>
    <s v="INR"/>
    <n v="7471701"/>
    <n v="7471701"/>
    <n v="1"/>
    <n v="354"/>
    <x v="0"/>
  </r>
  <r>
    <d v="2023-12-19T00:00:00"/>
    <s v="overdue"/>
    <d v="2023-12-27T00:00:00"/>
    <s v="23/24-TI-0563"/>
    <x v="10"/>
    <s v="INR"/>
    <n v="438126.96"/>
    <n v="642583.16"/>
    <n v="1"/>
    <n v="392"/>
    <x v="0"/>
  </r>
  <r>
    <d v="2023-12-20T00:00:00"/>
    <s v="overdue"/>
    <d v="2024-01-20T00:00:00"/>
    <s v="23/24-TI-0566"/>
    <x v="8"/>
    <s v="GBP"/>
    <n v="637571.15"/>
    <n v="637571.15"/>
    <n v="105.418511"/>
    <n v="368"/>
    <x v="0"/>
  </r>
  <r>
    <d v="2023-12-28T00:00:00"/>
    <s v="overdue"/>
    <d v="2024-02-12T00:00:00"/>
    <s v="23/24-TI-0578"/>
    <x v="6"/>
    <s v="USD"/>
    <n v="445096.57"/>
    <n v="445096.57"/>
    <n v="83.250083000000004"/>
    <n v="345"/>
    <x v="0"/>
  </r>
  <r>
    <d v="2023-12-29T00:00:00"/>
    <s v="overdue"/>
    <d v="2024-01-29T00:00:00"/>
    <s v="23/24-TI-0594"/>
    <x v="11"/>
    <s v="INR"/>
    <n v="2153500"/>
    <n v="2153500"/>
    <n v="1"/>
    <n v="359"/>
    <x v="0"/>
  </r>
  <r>
    <d v="2023-12-29T00:00:00"/>
    <s v="overdue"/>
    <d v="2024-01-29T00:00:00"/>
    <s v="23/24-TI-0595"/>
    <x v="5"/>
    <s v="USD"/>
    <n v="1290980.2"/>
    <n v="1290980.2"/>
    <n v="83.208521000000005"/>
    <n v="359"/>
    <x v="0"/>
  </r>
  <r>
    <d v="2023-12-30T00:00:00"/>
    <s v="overdue"/>
    <d v="2024-01-30T00:00:00"/>
    <s v="23/24-TI-0596"/>
    <x v="5"/>
    <s v="USD"/>
    <n v="645639.15"/>
    <n v="645639.15"/>
    <n v="83.222369999999998"/>
    <n v="358"/>
    <x v="0"/>
  </r>
  <r>
    <d v="2024-01-08T00:00:00"/>
    <s v="overdue"/>
    <d v="2024-01-09T00:00:00"/>
    <s v="23/24-TI-0605"/>
    <x v="8"/>
    <s v="INR"/>
    <n v="27799.62"/>
    <n v="27799.62"/>
    <n v="1"/>
    <n v="379"/>
    <x v="0"/>
  </r>
  <r>
    <d v="2024-01-11T00:00:00"/>
    <s v="overdue"/>
    <d v="2024-01-27T00:00:00"/>
    <s v="23/24-TI-0612"/>
    <x v="7"/>
    <s v="USD"/>
    <n v="889571.57"/>
    <n v="889571.57"/>
    <n v="83.028893999999994"/>
    <n v="361"/>
    <x v="0"/>
  </r>
  <r>
    <d v="2024-01-15T00:00:00"/>
    <s v="overdue"/>
    <d v="2024-02-15T00:00:00"/>
    <s v="23/24-TI-0616"/>
    <x v="9"/>
    <s v="INR"/>
    <n v="339726.43"/>
    <n v="339726.43"/>
    <n v="1"/>
    <n v="342"/>
    <x v="0"/>
  </r>
  <r>
    <d v="2024-02-07T00:00:00"/>
    <s v="overdue"/>
    <d v="2024-02-08T00:00:00"/>
    <s v="23/24-TI-0681"/>
    <x v="8"/>
    <s v="INR"/>
    <n v="1770"/>
    <n v="1770"/>
    <n v="1"/>
    <n v="349"/>
    <x v="0"/>
  </r>
  <r>
    <d v="2024-01-23T00:00:00"/>
    <s v="overdue"/>
    <d v="2024-02-23T00:00:00"/>
    <s v="23/24-TI-0635"/>
    <x v="8"/>
    <s v="GBP"/>
    <n v="103267.83"/>
    <n v="103267.83"/>
    <n v="105.652404"/>
    <n v="334"/>
    <x v="0"/>
  </r>
  <r>
    <d v="2024-01-23T00:00:00"/>
    <s v="overdue"/>
    <d v="2024-02-23T00:00:00"/>
    <s v="23/24-TI-0633"/>
    <x v="8"/>
    <s v="GBP"/>
    <n v="126559.53"/>
    <n v="126559.53"/>
    <n v="105.730598"/>
    <n v="334"/>
    <x v="0"/>
  </r>
  <r>
    <d v="2024-02-13T00:00:00"/>
    <s v="overdue"/>
    <d v="2024-02-29T00:00:00"/>
    <s v="23/24-TI-0687"/>
    <x v="7"/>
    <s v="USD"/>
    <n v="889202.42"/>
    <n v="889202.42"/>
    <n v="82.994439"/>
    <n v="328"/>
    <x v="0"/>
  </r>
  <r>
    <d v="2024-02-29T00:00:00"/>
    <s v="overdue"/>
    <d v="2024-03-01T00:00:00"/>
    <s v="23/24-TI-0734"/>
    <x v="12"/>
    <s v="INR"/>
    <n v="591548.16000000003"/>
    <n v="591548.16000000003"/>
    <n v="1"/>
    <n v="327"/>
    <x v="0"/>
  </r>
  <r>
    <d v="2024-01-23T00:00:00"/>
    <s v="overdue"/>
    <d v="2024-03-09T00:00:00"/>
    <s v="23/24-TI-0632"/>
    <x v="1"/>
    <s v="INR"/>
    <n v="7594704.2000000002"/>
    <n v="7594704.2000000002"/>
    <n v="1"/>
    <n v="319"/>
    <x v="0"/>
  </r>
  <r>
    <d v="2024-01-31T00:00:00"/>
    <s v="overdue"/>
    <d v="2024-03-02T00:00:00"/>
    <s v="23/24-TI-0660"/>
    <x v="5"/>
    <s v="USD"/>
    <n v="1523129.32"/>
    <n v="1523129.32"/>
    <n v="83.049581000000003"/>
    <n v="326"/>
    <x v="0"/>
  </r>
  <r>
    <d v="2024-01-31T00:00:00"/>
    <s v="overdue"/>
    <d v="2024-03-02T00:00:00"/>
    <s v="23/24-TI-0669"/>
    <x v="11"/>
    <s v="INR"/>
    <n v="1947000"/>
    <n v="1947000"/>
    <n v="1"/>
    <n v="326"/>
    <x v="0"/>
  </r>
  <r>
    <d v="2024-01-31T00:00:00"/>
    <s v="overdue"/>
    <d v="2024-03-02T00:00:00"/>
    <s v="23/24-TI-0663"/>
    <x v="3"/>
    <s v="INR"/>
    <n v="322305.2"/>
    <n v="322305.2"/>
    <n v="1"/>
    <n v="326"/>
    <x v="0"/>
  </r>
  <r>
    <d v="2024-02-12T00:00:00"/>
    <s v="overdue"/>
    <d v="2024-03-14T00:00:00"/>
    <s v="23/24-TI-0685"/>
    <x v="8"/>
    <s v="GBP"/>
    <n v="1097503.4099999999"/>
    <n v="1097503.4099999999"/>
    <n v="104.89877300000001"/>
    <n v="314"/>
    <x v="0"/>
  </r>
  <r>
    <d v="2024-02-12T00:00:00"/>
    <s v="overdue"/>
    <d v="2024-03-14T00:00:00"/>
    <s v="23/24-TI-0686"/>
    <x v="8"/>
    <s v="GBP"/>
    <n v="305601.59999999998"/>
    <n v="305601.59999999998"/>
    <n v="104.89877300000001"/>
    <n v="314"/>
    <x v="0"/>
  </r>
  <r>
    <d v="2024-02-29T00:00:00"/>
    <s v="overdue"/>
    <d v="2024-03-08T00:00:00"/>
    <s v="23/24-TI-0736"/>
    <x v="13"/>
    <s v="USD"/>
    <n v="174129.35"/>
    <n v="174129.35"/>
    <n v="82.91874"/>
    <n v="320"/>
    <x v="0"/>
  </r>
  <r>
    <d v="2024-01-31T00:00:00"/>
    <s v="overdue"/>
    <d v="2024-03-17T00:00:00"/>
    <s v="23/24-TI-0658"/>
    <x v="6"/>
    <s v="USD"/>
    <n v="588545.56000000006"/>
    <n v="588545.56000000006"/>
    <n v="83.063377000000003"/>
    <n v="311"/>
    <x v="0"/>
  </r>
  <r>
    <d v="2024-01-31T00:00:00"/>
    <s v="overdue"/>
    <d v="2024-03-17T00:00:00"/>
    <s v="23/24-TI-0664"/>
    <x v="14"/>
    <s v="INR"/>
    <n v="1700675"/>
    <n v="1700675"/>
    <n v="1"/>
    <n v="311"/>
    <x v="0"/>
  </r>
  <r>
    <d v="2024-02-15T00:00:00"/>
    <s v="overdue"/>
    <d v="2024-03-17T00:00:00"/>
    <s v="23/24-TI-0693"/>
    <x v="9"/>
    <s v="INR"/>
    <n v="333342.64"/>
    <n v="333342.64"/>
    <n v="1"/>
    <n v="311"/>
    <x v="0"/>
  </r>
  <r>
    <d v="2024-02-19T00:00:00"/>
    <s v="overdue"/>
    <d v="2024-03-21T00:00:00"/>
    <s v="23/24-TI-0694"/>
    <x v="3"/>
    <s v="INR"/>
    <n v="400527.4"/>
    <n v="400527.4"/>
    <n v="1"/>
    <n v="307"/>
    <x v="0"/>
  </r>
  <r>
    <d v="2024-02-20T00:00:00"/>
    <s v="overdue"/>
    <d v="2024-03-22T00:00:00"/>
    <s v="23/24-TI-0698"/>
    <x v="8"/>
    <s v="GBP"/>
    <n v="312630.59000000003"/>
    <n v="312630.59000000003"/>
    <n v="104.47137499999999"/>
    <n v="306"/>
    <x v="0"/>
  </r>
  <r>
    <d v="2024-02-20T00:00:00"/>
    <s v="overdue"/>
    <d v="2024-03-22T00:00:00"/>
    <s v="23/24-TI-0700"/>
    <x v="15"/>
    <s v="INR"/>
    <n v="303260"/>
    <n v="303260"/>
    <n v="1"/>
    <n v="306"/>
    <x v="0"/>
  </r>
  <r>
    <d v="2024-02-28T00:00:00"/>
    <s v="overdue"/>
    <d v="2024-03-30T00:00:00"/>
    <s v="23/24-TI-0719"/>
    <x v="16"/>
    <s v="USD"/>
    <n v="1214031.02"/>
    <n v="1214031.02"/>
    <n v="82.925616000000005"/>
    <n v="298"/>
    <x v="0"/>
  </r>
  <r>
    <d v="2024-02-28T00:00:00"/>
    <s v="overdue"/>
    <d v="2024-03-30T00:00:00"/>
    <s v="23/24-TI-0721"/>
    <x v="3"/>
    <s v="INR"/>
    <n v="417087.52"/>
    <n v="417087.52"/>
    <n v="1"/>
    <n v="298"/>
    <x v="0"/>
  </r>
  <r>
    <d v="2024-02-29T00:00:00"/>
    <s v="overdue"/>
    <d v="2024-03-31T00:00:00"/>
    <s v="23/24-TI-0735"/>
    <x v="17"/>
    <s v="USD"/>
    <n v="1782766.18"/>
    <n v="1782766.18"/>
    <n v="82.91874"/>
    <n v="297"/>
    <x v="0"/>
  </r>
  <r>
    <d v="2024-02-29T00:00:00"/>
    <s v="overdue"/>
    <d v="2024-03-31T00:00:00"/>
    <s v="23/24-TI-0737"/>
    <x v="18"/>
    <s v="USD"/>
    <n v="290191.53000000003"/>
    <n v="290191.53000000003"/>
    <n v="82.911865000000006"/>
    <n v="297"/>
    <x v="0"/>
  </r>
  <r>
    <d v="2024-02-29T00:00:00"/>
    <s v="overdue"/>
    <d v="2024-03-31T00:00:00"/>
    <s v="23/24-TI-0738"/>
    <x v="18"/>
    <s v="USD"/>
    <n v="1520769.43"/>
    <n v="1520769.43"/>
    <n v="82.911865000000006"/>
    <n v="297"/>
    <x v="0"/>
  </r>
  <r>
    <d v="2024-02-29T00:00:00"/>
    <s v="overdue"/>
    <d v="2024-03-31T00:00:00"/>
    <s v="23/24-TI-0739"/>
    <x v="15"/>
    <s v="INR"/>
    <n v="265500"/>
    <n v="265500"/>
    <n v="1"/>
    <n v="297"/>
    <x v="0"/>
  </r>
  <r>
    <d v="2024-03-04T00:00:00"/>
    <s v="overdue"/>
    <d v="2024-03-20T00:00:00"/>
    <s v="23/24-TI-0746"/>
    <x v="19"/>
    <s v="USD"/>
    <n v="6447972.8300000001"/>
    <n v="6447972.8300000001"/>
    <n v="82.911865000000006"/>
    <n v="308"/>
    <x v="0"/>
  </r>
  <r>
    <d v="2024-03-05T00:00:00"/>
    <s v="overdue"/>
    <d v="2024-03-20T00:00:00"/>
    <s v="23/24-TI-0750"/>
    <x v="20"/>
    <s v="USD"/>
    <n v="1234435.8799999999"/>
    <n v="1234435.8799999999"/>
    <n v="82.898117999999997"/>
    <n v="308"/>
    <x v="0"/>
  </r>
  <r>
    <d v="2024-03-05T00:00:00"/>
    <s v="overdue"/>
    <d v="2024-03-20T00:00:00"/>
    <s v="23/24-TI-0748"/>
    <x v="21"/>
    <s v="USD"/>
    <n v="1143899.21"/>
    <n v="1143899.21"/>
    <n v="82.891247000000007"/>
    <n v="308"/>
    <x v="0"/>
  </r>
  <r>
    <d v="2024-03-18T00:00:00"/>
    <s v="overdue"/>
    <d v="2024-03-19T00:00:00"/>
    <s v="23/24-TI-0773"/>
    <x v="22"/>
    <s v="INR"/>
    <n v="141600"/>
    <n v="141600"/>
    <n v="1"/>
    <n v="309"/>
    <x v="0"/>
  </r>
  <r>
    <d v="2024-03-20T00:00:00"/>
    <s v="overdue"/>
    <d v="2024-03-26T00:00:00"/>
    <s v="23/24-TI-0780"/>
    <x v="23"/>
    <s v="USD"/>
    <n v="1188533.45"/>
    <n v="1188533.45"/>
    <n v="83.090985000000003"/>
    <n v="302"/>
    <x v="0"/>
  </r>
  <r>
    <d v="2023-11-30T00:00:00"/>
    <s v="partially_paid"/>
    <d v="2024-03-26T00:00:00"/>
    <s v="23/24-TI-0529"/>
    <x v="24"/>
    <s v="INR"/>
    <n v="3526725"/>
    <n v="4702300"/>
    <n v="1"/>
    <n v="302"/>
    <x v="0"/>
  </r>
  <r>
    <d v="2024-02-19T00:00:00"/>
    <s v="sent"/>
    <d v="2024-05-31T00:00:00"/>
    <s v="23/24-TI-0697"/>
    <x v="25"/>
    <s v="INR"/>
    <n v="4854020.5599999996"/>
    <n v="4854020.5599999996"/>
    <n v="1"/>
    <n v="236"/>
    <x v="0"/>
  </r>
  <r>
    <d v="2024-02-23T00:00:00"/>
    <s v="sent"/>
    <d v="2024-06-01T00:00:00"/>
    <s v="23/24-TI-0705"/>
    <x v="1"/>
    <s v="INR"/>
    <n v="7649137.5999999996"/>
    <n v="7649137.5999999996"/>
    <n v="1"/>
    <n v="235"/>
    <x v="0"/>
  </r>
  <r>
    <d v="2024-02-27T00:00:00"/>
    <s v="sent"/>
    <d v="2024-06-02T00:00:00"/>
    <s v="23/24-TI-0714"/>
    <x v="26"/>
    <s v="USD"/>
    <n v="4977039.1399999997"/>
    <n v="4977039.1399999997"/>
    <n v="82.891247000000007"/>
    <n v="234"/>
    <x v="0"/>
  </r>
  <r>
    <d v="2024-02-27T00:00:00"/>
    <s v="sent"/>
    <d v="2024-06-03T00:00:00"/>
    <s v="23/24-TI-0716"/>
    <x v="26"/>
    <s v="USD"/>
    <n v="338196.29"/>
    <n v="338196.29"/>
    <n v="82.891247000000007"/>
    <n v="233"/>
    <x v="0"/>
  </r>
  <r>
    <d v="2024-02-27T00:00:00"/>
    <s v="sent"/>
    <d v="2024-06-04T00:00:00"/>
    <s v="23/24-TI-0715"/>
    <x v="26"/>
    <s v="USD"/>
    <n v="920092.84"/>
    <n v="920092.84"/>
    <n v="82.891247000000007"/>
    <n v="232"/>
    <x v="0"/>
  </r>
  <r>
    <d v="2024-02-27T00:00:00"/>
    <s v="sent"/>
    <d v="2024-06-05T00:00:00"/>
    <s v="23/24-TI-0717"/>
    <x v="26"/>
    <s v="USD"/>
    <n v="445581.9"/>
    <n v="445581.9"/>
    <n v="82.891247000000007"/>
    <n v="231"/>
    <x v="0"/>
  </r>
  <r>
    <d v="2024-02-29T00:00:00"/>
    <s v="sent"/>
    <d v="2024-06-06T00:00:00"/>
    <s v="23/24-TI-0725"/>
    <x v="14"/>
    <s v="INR"/>
    <n v="1689170"/>
    <n v="1689170"/>
    <n v="1"/>
    <n v="230"/>
    <x v="0"/>
  </r>
  <r>
    <d v="2024-02-29T00:00:00"/>
    <s v="sent"/>
    <d v="2024-06-07T00:00:00"/>
    <s v="23/24-TI-0730"/>
    <x v="6"/>
    <s v="USD"/>
    <n v="552193.02"/>
    <n v="552193.02"/>
    <n v="82.911865000000006"/>
    <n v="229"/>
    <x v="0"/>
  </r>
  <r>
    <d v="2024-02-29T00:00:00"/>
    <s v="sent"/>
    <d v="2024-06-08T00:00:00"/>
    <s v="23/24-TI-0726"/>
    <x v="14"/>
    <s v="INR"/>
    <n v="1139880"/>
    <n v="1139880"/>
    <n v="1"/>
    <n v="228"/>
    <x v="0"/>
  </r>
  <r>
    <d v="2024-02-29T00:00:00"/>
    <s v="sent"/>
    <d v="2024-06-09T00:00:00"/>
    <s v="23/24-TI-0728"/>
    <x v="14"/>
    <s v="INR"/>
    <n v="693840"/>
    <n v="693840"/>
    <n v="1"/>
    <n v="227"/>
    <x v="0"/>
  </r>
  <r>
    <d v="2024-02-29T00:00:00"/>
    <s v="sent"/>
    <d v="2024-06-10T00:00:00"/>
    <s v="23/24-TI-0727"/>
    <x v="14"/>
    <s v="INR"/>
    <n v="330400"/>
    <n v="330400"/>
    <n v="1"/>
    <n v="226"/>
    <x v="0"/>
  </r>
  <r>
    <d v="2024-03-07T00:00:00"/>
    <s v="sent"/>
    <d v="2024-06-11T00:00:00"/>
    <s v="23/24-TI-0753"/>
    <x v="25"/>
    <s v="INR"/>
    <n v="4795163.34"/>
    <n v="4795163.34"/>
    <n v="1"/>
    <n v="225"/>
    <x v="0"/>
  </r>
  <r>
    <d v="2024-03-11T00:00:00"/>
    <s v="sent"/>
    <d v="2024-06-12T00:00:00"/>
    <s v="23/24-TI-0754"/>
    <x v="27"/>
    <s v="USD"/>
    <n v="74135.360000000001"/>
    <n v="74135.360000000001"/>
    <n v="82.740360999999993"/>
    <n v="224"/>
    <x v="0"/>
  </r>
  <r>
    <d v="2024-03-13T00:00:00"/>
    <s v="sent"/>
    <d v="2024-06-13T00:00:00"/>
    <s v="23/24-TI-0759"/>
    <x v="3"/>
    <s v="INR"/>
    <n v="416903.44"/>
    <n v="416903.44"/>
    <n v="1"/>
    <n v="223"/>
    <x v="0"/>
  </r>
  <r>
    <d v="2024-03-15T00:00:00"/>
    <s v="sent"/>
    <d v="2024-06-14T00:00:00"/>
    <s v="23/24-TI-0767"/>
    <x v="8"/>
    <s v="GBP"/>
    <n v="85360.46"/>
    <n v="85360.46"/>
    <n v="105.70824500000001"/>
    <n v="222"/>
    <x v="0"/>
  </r>
  <r>
    <d v="2024-03-15T00:00:00"/>
    <s v="sent"/>
    <d v="2024-06-15T00:00:00"/>
    <s v="23/24-TI-0766"/>
    <x v="8"/>
    <s v="GBP"/>
    <n v="146011.63"/>
    <n v="146011.63"/>
    <n v="105.70824500000001"/>
    <n v="221"/>
    <x v="0"/>
  </r>
  <r>
    <d v="2024-03-15T00:00:00"/>
    <s v="sent"/>
    <d v="2024-06-16T00:00:00"/>
    <s v="23/24-TI-0765"/>
    <x v="8"/>
    <s v="GBP"/>
    <n v="146011.63"/>
    <n v="146011.63"/>
    <n v="105.70824500000001"/>
    <n v="220"/>
    <x v="0"/>
  </r>
  <r>
    <d v="2024-03-15T00:00:00"/>
    <s v="sent"/>
    <d v="2024-06-17T00:00:00"/>
    <s v="23/24-TI-0768"/>
    <x v="8"/>
    <s v="GBP"/>
    <n v="308769.15000000002"/>
    <n v="308769.15000000002"/>
    <n v="105.652404"/>
    <n v="219"/>
    <x v="0"/>
  </r>
  <r>
    <d v="2024-03-18T00:00:00"/>
    <s v="sent"/>
    <d v="2024-06-18T00:00:00"/>
    <s v="23/24-TI-0771"/>
    <x v="28"/>
    <s v="INR"/>
    <n v="404063.86"/>
    <n v="404063.86"/>
    <n v="1"/>
    <n v="218"/>
    <x v="0"/>
  </r>
  <r>
    <d v="2024-03-18T00:00:00"/>
    <s v="sent"/>
    <d v="2024-06-19T00:00:00"/>
    <s v="23/24-TI-0772"/>
    <x v="7"/>
    <s v="USD"/>
    <n v="888483.55"/>
    <n v="888483.55"/>
    <n v="82.911865000000006"/>
    <n v="217"/>
    <x v="0"/>
  </r>
  <r>
    <d v="2024-03-19T00:00:00"/>
    <s v="sent"/>
    <d v="2024-06-20T00:00:00"/>
    <s v="23/24-TI-0779"/>
    <x v="9"/>
    <s v="INR"/>
    <n v="254247.61"/>
    <n v="254247.61"/>
    <n v="1"/>
    <n v="216"/>
    <x v="0"/>
  </r>
  <r>
    <d v="2024-03-19T00:00:00"/>
    <s v="sent"/>
    <d v="2024-06-21T00:00:00"/>
    <s v="23/24-TI-0777"/>
    <x v="0"/>
    <s v="INR"/>
    <n v="13190919.810000001"/>
    <n v="13190919.810000001"/>
    <n v="1"/>
    <n v="215"/>
    <x v="0"/>
  </r>
  <r>
    <d v="2024-03-19T00:00:00"/>
    <s v="sent"/>
    <d v="2024-06-22T00:00:00"/>
    <s v="23/24-TI-0778"/>
    <x v="1"/>
    <s v="INR"/>
    <n v="9023790.4000000004"/>
    <n v="9023790.4000000004"/>
    <n v="1"/>
    <n v="214"/>
    <x v="0"/>
  </r>
  <r>
    <d v="2024-03-20T00:00:00"/>
    <s v="sent"/>
    <d v="2024-06-23T00:00:00"/>
    <s v="23/24-TI-0782"/>
    <x v="17"/>
    <s v="USD"/>
    <n v="124750.5"/>
    <n v="124750.5"/>
    <n v="83.166999000000004"/>
    <n v="213"/>
    <x v="0"/>
  </r>
  <r>
    <d v="2024-03-22T00:00:00"/>
    <s v="sent"/>
    <d v="2024-06-24T00:00:00"/>
    <s v="23/24-TI-0788"/>
    <x v="5"/>
    <s v="USD"/>
    <n v="4531406.6399999997"/>
    <n v="4531406.6399999997"/>
    <n v="83.528233"/>
    <n v="212"/>
    <x v="0"/>
  </r>
  <r>
    <d v="2024-03-22T00:00:00"/>
    <s v="sent"/>
    <d v="2024-06-25T00:00:00"/>
    <s v="23/24-TI-0787"/>
    <x v="29"/>
    <s v="USD"/>
    <n v="155602.34"/>
    <n v="155602.34"/>
    <n v="83.542188999999993"/>
    <n v="211"/>
    <x v="0"/>
  </r>
  <r>
    <d v="2024-03-25T00:00:00"/>
    <s v="sent"/>
    <d v="2024-06-26T00:00:00"/>
    <s v="23/24-TI-0790"/>
    <x v="8"/>
    <s v="USD"/>
    <n v="31218.7"/>
    <n v="31218.7"/>
    <n v="83.472453999999999"/>
    <n v="210"/>
    <x v="0"/>
  </r>
  <r>
    <d v="2024-03-25T00:00:00"/>
    <s v="sent"/>
    <d v="2024-06-27T00:00:00"/>
    <s v="23/24-TI-0791"/>
    <x v="27"/>
    <s v="USD"/>
    <n v="93489.15"/>
    <n v="93489.15"/>
    <n v="83.472453999999999"/>
    <n v="209"/>
    <x v="0"/>
  </r>
  <r>
    <d v="2024-03-26T00:00:00"/>
    <s v="sent"/>
    <d v="2024-06-28T00:00:00"/>
    <s v="23/24-TI-0795"/>
    <x v="26"/>
    <s v="USD"/>
    <n v="97467.51"/>
    <n v="97467.51"/>
    <n v="83.305565000000001"/>
    <n v="208"/>
    <x v="0"/>
  </r>
  <r>
    <d v="2024-03-26T00:00:00"/>
    <s v="sent"/>
    <d v="2024-06-29T00:00:00"/>
    <s v="23/24-TI-0797"/>
    <x v="26"/>
    <s v="USD"/>
    <n v="489295.24"/>
    <n v="489295.24"/>
    <n v="83.305565000000001"/>
    <n v="207"/>
    <x v="0"/>
  </r>
  <r>
    <d v="2024-03-26T00:00:00"/>
    <s v="sent"/>
    <d v="2024-06-30T00:00:00"/>
    <s v="23/24-TI-0794"/>
    <x v="30"/>
    <s v="USD"/>
    <n v="108333.33"/>
    <n v="108333.33"/>
    <n v="83.333332999999996"/>
    <n v="206"/>
    <x v="0"/>
  </r>
  <r>
    <d v="2024-03-26T00:00:00"/>
    <s v="sent"/>
    <d v="2024-07-01T00:00:00"/>
    <s v="23/24-TI-0796"/>
    <x v="26"/>
    <s v="USD"/>
    <n v="1102132.6200000001"/>
    <n v="1102132.6200000001"/>
    <n v="83.305565000000001"/>
    <n v="205"/>
    <x v="0"/>
  </r>
  <r>
    <d v="2024-03-27T00:00:00"/>
    <s v="sent"/>
    <d v="2024-07-02T00:00:00"/>
    <s v="23/24-TI-0798"/>
    <x v="26"/>
    <s v="USD"/>
    <n v="4840916.6500000004"/>
    <n v="4840916.6500000004"/>
    <n v="83.333332999999996"/>
    <n v="204"/>
    <x v="0"/>
  </r>
  <r>
    <d v="2024-03-27T00:00:00"/>
    <s v="sent"/>
    <d v="2024-07-03T00:00:00"/>
    <s v="23/24-TI-0801"/>
    <x v="16"/>
    <s v="USD"/>
    <n v="1220101.67"/>
    <n v="1220101.67"/>
    <n v="83.340277999999998"/>
    <n v="203"/>
    <x v="0"/>
  </r>
  <r>
    <d v="2024-03-27T00:00:00"/>
    <s v="sent"/>
    <d v="2024-07-04T00:00:00"/>
    <s v="23/24-TI-0799"/>
    <x v="3"/>
    <s v="INR"/>
    <n v="544621.92000000004"/>
    <n v="544621.92000000004"/>
    <n v="1"/>
    <n v="202"/>
    <x v="0"/>
  </r>
  <r>
    <d v="2024-03-27T00:00:00"/>
    <s v="sent"/>
    <d v="2024-07-05T00:00:00"/>
    <s v="23/24-TI-0803"/>
    <x v="31"/>
    <s v="INR"/>
    <n v="118000"/>
    <n v="118000"/>
    <n v="1"/>
    <n v="201"/>
    <x v="0"/>
  </r>
  <r>
    <d v="2024-03-27T00:00:00"/>
    <s v="sent"/>
    <d v="2024-07-06T00:00:00"/>
    <s v="23/24-TI-0804"/>
    <x v="31"/>
    <s v="INR"/>
    <n v="118000"/>
    <n v="118000"/>
    <n v="1"/>
    <n v="200"/>
    <x v="0"/>
  </r>
  <r>
    <d v="2024-03-27T00:00:00"/>
    <s v="sent"/>
    <d v="2024-07-07T00:00:00"/>
    <s v="23/24-TI-0802"/>
    <x v="32"/>
    <s v="INR"/>
    <n v="77880"/>
    <n v="77880"/>
    <n v="1"/>
    <n v="199"/>
    <x v="0"/>
  </r>
  <r>
    <d v="2024-03-28T00:00:00"/>
    <s v="sent"/>
    <d v="2024-07-08T00:00:00"/>
    <s v="23/24-TI-0808"/>
    <x v="17"/>
    <s v="USD"/>
    <n v="1792712.42"/>
    <n v="1792712.42"/>
    <n v="83.381973000000002"/>
    <n v="198"/>
    <x v="0"/>
  </r>
  <r>
    <d v="2024-03-28T00:00:00"/>
    <s v="sent"/>
    <d v="2024-07-09T00:00:00"/>
    <s v="23/24-TI-0806"/>
    <x v="33"/>
    <s v="USD"/>
    <n v="1612408.27"/>
    <n v="1612408.27"/>
    <n v="83.388925999999998"/>
    <n v="197"/>
    <x v="0"/>
  </r>
  <r>
    <d v="2024-03-28T00:00:00"/>
    <s v="sent"/>
    <d v="2024-07-10T00:00:00"/>
    <s v="23/24-TI-0807"/>
    <x v="34"/>
    <s v="USD"/>
    <n v="430953.97"/>
    <n v="430953.97"/>
    <n v="83.388925999999998"/>
    <n v="196"/>
    <x v="0"/>
  </r>
  <r>
    <d v="2024-03-28T00:00:00"/>
    <s v="sent"/>
    <d v="2024-07-11T00:00:00"/>
    <s v="23/24-TI-0809"/>
    <x v="35"/>
    <s v="USD"/>
    <n v="686285.95"/>
    <n v="686285.95"/>
    <n v="83.368070000000003"/>
    <n v="195"/>
    <x v="0"/>
  </r>
  <r>
    <d v="2024-03-29T00:00:00"/>
    <s v="sent"/>
    <d v="2024-07-12T00:00:00"/>
    <s v="23/24-TI-0819"/>
    <x v="22"/>
    <s v="INR"/>
    <n v="295000"/>
    <n v="295000"/>
    <n v="1"/>
    <n v="194"/>
    <x v="0"/>
  </r>
  <r>
    <d v="2024-03-29T00:00:00"/>
    <s v="sent"/>
    <d v="2024-07-13T00:00:00"/>
    <s v="23/24-TI-0814"/>
    <x v="14"/>
    <s v="INR"/>
    <n v="1806875"/>
    <n v="1806875"/>
    <n v="1"/>
    <n v="193"/>
    <x v="0"/>
  </r>
  <r>
    <d v="2024-03-29T00:00:00"/>
    <s v="sent"/>
    <d v="2024-07-14T00:00:00"/>
    <s v="23/24-TI-0810"/>
    <x v="36"/>
    <s v="USD"/>
    <n v="1408802.93"/>
    <n v="1408802.93"/>
    <n v="83.36112"/>
    <n v="192"/>
    <x v="0"/>
  </r>
  <r>
    <d v="2024-03-29T00:00:00"/>
    <s v="sent"/>
    <d v="2024-07-15T00:00:00"/>
    <s v="23/24-TI-0816"/>
    <x v="18"/>
    <s v="USD"/>
    <n v="1529009.66"/>
    <n v="1529009.66"/>
    <n v="83.36112"/>
    <n v="191"/>
    <x v="0"/>
  </r>
  <r>
    <d v="2024-03-29T00:00:00"/>
    <s v="sent"/>
    <d v="2024-07-16T00:00:00"/>
    <s v="23/24-TI-0811"/>
    <x v="6"/>
    <s v="USD"/>
    <n v="485867.93"/>
    <n v="485867.93"/>
    <n v="83.375021000000004"/>
    <n v="190"/>
    <x v="0"/>
  </r>
  <r>
    <d v="2024-03-29T00:00:00"/>
    <s v="sent"/>
    <d v="2024-07-17T00:00:00"/>
    <s v="23/24-TI-0817"/>
    <x v="14"/>
    <s v="INR"/>
    <n v="1106840"/>
    <n v="1106840"/>
    <n v="1"/>
    <n v="189"/>
    <x v="0"/>
  </r>
  <r>
    <d v="2024-03-29T00:00:00"/>
    <s v="sent"/>
    <d v="2024-07-18T00:00:00"/>
    <s v="23/24-TI-0820"/>
    <x v="22"/>
    <s v="INR"/>
    <n v="75756"/>
    <n v="75756"/>
    <n v="1"/>
    <n v="188"/>
    <x v="0"/>
  </r>
  <r>
    <d v="2024-03-29T00:00:00"/>
    <s v="sent"/>
    <d v="2024-07-19T00:00:00"/>
    <s v="23/24-TI-0812"/>
    <x v="28"/>
    <s v="INR"/>
    <n v="306998.24"/>
    <n v="306998.24"/>
    <n v="1"/>
    <n v="187"/>
    <x v="0"/>
  </r>
  <r>
    <d v="2024-03-29T00:00:00"/>
    <s v="sent"/>
    <d v="2024-07-20T00:00:00"/>
    <s v="23/24-TI-0813"/>
    <x v="37"/>
    <s v="USD"/>
    <n v="308154.08"/>
    <n v="308154.08"/>
    <n v="83.375021000000004"/>
    <n v="186"/>
    <x v="0"/>
  </r>
  <r>
    <d v="2024-03-29T00:00:00"/>
    <s v="sent"/>
    <d v="2024-07-21T00:00:00"/>
    <s v="23/24-TI-0815"/>
    <x v="14"/>
    <s v="INR"/>
    <n v="644280"/>
    <n v="644280"/>
    <n v="1"/>
    <n v="185"/>
    <x v="0"/>
  </r>
  <r>
    <d v="2024-03-29T00:00:00"/>
    <s v="sent"/>
    <d v="2024-07-22T00:00:00"/>
    <s v="23/24-TI-0818"/>
    <x v="12"/>
    <s v="INR"/>
    <n v="1773889.28"/>
    <n v="1773889.28"/>
    <n v="1"/>
    <n v="18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3">
  <r>
    <n v="1"/>
    <x v="0"/>
    <s v="23/24-TI-0001"/>
    <x v="0"/>
    <n v="0"/>
    <n v="0"/>
    <n v="0"/>
    <n v="0"/>
    <n v="0"/>
    <n v="0"/>
    <x v="0"/>
    <x v="0"/>
  </r>
  <r>
    <n v="2"/>
    <x v="0"/>
    <s v="23/24-TI-0002"/>
    <x v="1"/>
    <n v="400128"/>
    <n v="4.0012800000000001E-2"/>
    <n v="72023.039999999994"/>
    <n v="7.2023039999999997E-3"/>
    <n v="472151.03999999998"/>
    <n v="4.7215104000000001E-2"/>
    <x v="1"/>
    <x v="1"/>
  </r>
  <r>
    <n v="3"/>
    <x v="0"/>
    <s v="23/24-TI-0003"/>
    <x v="0"/>
    <n v="1047374.05"/>
    <n v="0.10473740500000001"/>
    <n v="0"/>
    <n v="0"/>
    <n v="1047374.05"/>
    <n v="0.10473740500000001"/>
    <x v="0"/>
    <x v="0"/>
  </r>
  <r>
    <n v="4"/>
    <x v="0"/>
    <s v="23/24-TI-0004"/>
    <x v="2"/>
    <n v="95999.999999999985"/>
    <n v="9.5999999999999992E-3"/>
    <n v="17280"/>
    <n v="1.7279999999999999E-3"/>
    <n v="113280"/>
    <n v="1.1328E-2"/>
    <x v="1"/>
    <x v="0"/>
  </r>
  <r>
    <n v="5"/>
    <x v="0"/>
    <s v="23/24-TI-0005"/>
    <x v="3"/>
    <n v="875000"/>
    <n v="8.7499999999999994E-2"/>
    <n v="157500"/>
    <n v="1.575E-2"/>
    <n v="1032500"/>
    <n v="0.10324999999999999"/>
    <x v="1"/>
    <x v="2"/>
  </r>
  <r>
    <n v="6"/>
    <x v="0"/>
    <s v="23/24-TI-0006"/>
    <x v="3"/>
    <n v="896000"/>
    <n v="8.9599999999999999E-2"/>
    <n v="161280"/>
    <n v="1.6128E-2"/>
    <n v="1057280"/>
    <n v="0.105728"/>
    <x v="1"/>
    <x v="2"/>
  </r>
  <r>
    <n v="7"/>
    <x v="0"/>
    <s v="23/24-TI-0007"/>
    <x v="3"/>
    <n v="735000"/>
    <n v="7.3499999999999996E-2"/>
    <n v="132300"/>
    <n v="1.323E-2"/>
    <n v="867300"/>
    <n v="8.6730000000000002E-2"/>
    <x v="1"/>
    <x v="2"/>
  </r>
  <r>
    <n v="8"/>
    <x v="0"/>
    <s v="23/24-TI-0008"/>
    <x v="3"/>
    <n v="274750"/>
    <n v="2.7474999999999999E-2"/>
    <n v="49455"/>
    <n v="4.9455000000000002E-3"/>
    <n v="324205"/>
    <n v="3.2420499999999998E-2"/>
    <x v="1"/>
    <x v="2"/>
  </r>
  <r>
    <n v="9"/>
    <x v="0"/>
    <s v="23/24-TI-0009"/>
    <x v="4"/>
    <n v="3950932.85"/>
    <n v="0.39509328500000002"/>
    <n v="0"/>
    <n v="0"/>
    <n v="3950932.85"/>
    <n v="0.39509328500000002"/>
    <x v="2"/>
    <x v="0"/>
  </r>
  <r>
    <n v="10"/>
    <x v="0"/>
    <s v="23/24-TI-0010"/>
    <x v="5"/>
    <n v="7659843.8599999994"/>
    <n v="0.76598438599999996"/>
    <n v="0"/>
    <n v="0"/>
    <n v="7659843.8599999994"/>
    <n v="0.76598438599999996"/>
    <x v="2"/>
    <x v="0"/>
  </r>
  <r>
    <n v="11"/>
    <x v="0"/>
    <s v="23/24-TI-0011"/>
    <x v="6"/>
    <n v="34516.769999999997"/>
    <n v="3.4516769999999998E-3"/>
    <n v="0"/>
    <n v="0"/>
    <n v="34516.769999999997"/>
    <n v="3.4516769999999998E-3"/>
    <x v="2"/>
    <x v="3"/>
  </r>
  <r>
    <n v="12"/>
    <x v="0"/>
    <s v="23/24-TI-0012"/>
    <x v="7"/>
    <n v="193540.43000000002"/>
    <n v="1.9354043000000001E-2"/>
    <n v="0"/>
    <n v="0"/>
    <n v="193540.43000000002"/>
    <n v="1.9354043000000001E-2"/>
    <x v="2"/>
    <x v="4"/>
  </r>
  <r>
    <n v="13"/>
    <x v="0"/>
    <s v="23/24-TI-0013"/>
    <x v="8"/>
    <n v="99999.28"/>
    <n v="9.9999279999999999E-3"/>
    <n v="17999.88"/>
    <n v="1.7999880000000002E-3"/>
    <n v="117999.16"/>
    <n v="1.1799916000000001E-2"/>
    <x v="1"/>
    <x v="5"/>
  </r>
  <r>
    <n v="14"/>
    <x v="0"/>
    <s v="23/24-TI-0014"/>
    <x v="9"/>
    <n v="82000.819999999992"/>
    <n v="8.2000819999999992E-3"/>
    <n v="0"/>
    <n v="0"/>
    <n v="82000.819999999992"/>
    <n v="8.2000819999999992E-3"/>
    <x v="3"/>
    <x v="5"/>
  </r>
  <r>
    <n v="15"/>
    <x v="0"/>
    <s v="23/24-TI-0015"/>
    <x v="10"/>
    <n v="1765381.4500000002"/>
    <n v="0.17653814500000001"/>
    <n v="0"/>
    <n v="0"/>
    <n v="1765381.4500000002"/>
    <n v="0.17653814500000001"/>
    <x v="4"/>
    <x v="6"/>
  </r>
  <r>
    <n v="16"/>
    <x v="0"/>
    <s v="23/24-TI-0016"/>
    <x v="11"/>
    <n v="1160734.79"/>
    <n v="0.11607347900000001"/>
    <n v="0"/>
    <n v="0"/>
    <n v="1160734.79"/>
    <n v="0.11607347900000001"/>
    <x v="2"/>
    <x v="7"/>
  </r>
  <r>
    <n v="17"/>
    <x v="0"/>
    <s v="23/24-TI-0017"/>
    <x v="2"/>
    <n v="568000"/>
    <n v="5.6800000000000003E-2"/>
    <n v="102240"/>
    <n v="1.0224E-2"/>
    <n v="670240"/>
    <n v="6.7024E-2"/>
    <x v="1"/>
    <x v="0"/>
  </r>
  <r>
    <n v="18"/>
    <x v="0"/>
    <s v="23/24-TI-0018"/>
    <x v="12"/>
    <n v="250800.00000000003"/>
    <n v="2.5080000000000002E-2"/>
    <n v="45144"/>
    <n v="4.5144E-3"/>
    <n v="295944"/>
    <n v="2.95944E-2"/>
    <x v="1"/>
    <x v="8"/>
  </r>
  <r>
    <n v="19"/>
    <x v="0"/>
    <s v="23/24-TI-0019"/>
    <x v="13"/>
    <n v="5830016"/>
    <n v="0.58300160000000001"/>
    <n v="1049402.8800000001"/>
    <n v="0.10494028800000001"/>
    <n v="6879418.8799999999"/>
    <n v="0.687941888"/>
    <x v="1"/>
    <x v="3"/>
  </r>
  <r>
    <n v="20"/>
    <x v="0"/>
    <s v="23/24-TI-0020"/>
    <x v="13"/>
    <n v="862200"/>
    <n v="8.6220000000000005E-2"/>
    <n v="155196"/>
    <n v="1.55196E-2"/>
    <n v="1017396"/>
    <n v="0.1017396"/>
    <x v="1"/>
    <x v="3"/>
  </r>
  <r>
    <n v="21"/>
    <x v="0"/>
    <s v="23/24-TI-0021"/>
    <x v="14"/>
    <n v="315700"/>
    <n v="3.1570000000000001E-2"/>
    <n v="56826"/>
    <n v="5.6826000000000003E-3"/>
    <n v="372525.99999999994"/>
    <n v="3.7252599999999997E-2"/>
    <x v="1"/>
    <x v="9"/>
  </r>
  <r>
    <n v="22"/>
    <x v="0"/>
    <s v="23/24-TI-0022"/>
    <x v="6"/>
    <n v="22950.82"/>
    <n v="2.2950819999999999E-3"/>
    <n v="0"/>
    <n v="0"/>
    <n v="22950.82"/>
    <n v="2.2950819999999999E-3"/>
    <x v="2"/>
    <x v="3"/>
  </r>
  <r>
    <n v="23"/>
    <x v="0"/>
    <s v="23/24-TI-0023"/>
    <x v="15"/>
    <n v="108660"/>
    <n v="1.0866000000000001E-2"/>
    <n v="0"/>
    <n v="0"/>
    <n v="108660"/>
    <n v="1.0866000000000001E-2"/>
    <x v="2"/>
    <x v="10"/>
  </r>
  <r>
    <n v="24"/>
    <x v="0"/>
    <s v="23/24-TI-0024"/>
    <x v="16"/>
    <n v="114970.85"/>
    <n v="1.1497085000000001E-2"/>
    <n v="0"/>
    <n v="0"/>
    <n v="114970.85"/>
    <n v="1.1497085000000001E-2"/>
    <x v="4"/>
    <x v="1"/>
  </r>
  <r>
    <n v="25"/>
    <x v="0"/>
    <s v="23/24-TI-0025"/>
    <x v="9"/>
    <n v="82088.33"/>
    <n v="8.2088330000000004E-3"/>
    <n v="0"/>
    <n v="0"/>
    <n v="82088.33"/>
    <n v="8.2088330000000004E-3"/>
    <x v="3"/>
    <x v="5"/>
  </r>
  <r>
    <n v="26"/>
    <x v="0"/>
    <s v="23/24-TI-0026"/>
    <x v="17"/>
    <n v="55000.530000000006"/>
    <n v="5.5000530000000004E-3"/>
    <n v="9900.0999999999985"/>
    <n v="9.9000999999999994E-4"/>
    <n v="64900.63"/>
    <n v="6.4900629999999999E-3"/>
    <x v="1"/>
    <x v="11"/>
  </r>
  <r>
    <n v="27"/>
    <x v="0"/>
    <s v="23/24-TI-0027"/>
    <x v="18"/>
    <n v="440065.68000000005"/>
    <n v="4.4006568000000003E-2"/>
    <n v="0"/>
    <n v="0"/>
    <n v="440065.68000000005"/>
    <n v="4.4006568000000003E-2"/>
    <x v="5"/>
    <x v="12"/>
  </r>
  <r>
    <n v="28"/>
    <x v="0"/>
    <s v="23/24-TI-0028"/>
    <x v="19"/>
    <n v="261096.6"/>
    <n v="2.610966E-2"/>
    <n v="0"/>
    <n v="0"/>
    <n v="261096.6"/>
    <n v="2.610966E-2"/>
    <x v="6"/>
    <x v="13"/>
  </r>
  <r>
    <n v="29"/>
    <x v="0"/>
    <s v="23/24-TI-0029"/>
    <x v="20"/>
    <n v="195098.03999999998"/>
    <n v="1.9509803999999999E-2"/>
    <n v="0"/>
    <n v="0"/>
    <n v="195098.03999999998"/>
    <n v="1.9509803999999999E-2"/>
    <x v="2"/>
    <x v="14"/>
  </r>
  <r>
    <n v="30"/>
    <x v="0"/>
    <s v="23/24-TI-0030"/>
    <x v="21"/>
    <n v="379730"/>
    <n v="3.7973E-2"/>
    <n v="68351.399999999994"/>
    <n v="6.8351399999999991E-3"/>
    <n v="448081.4"/>
    <n v="4.4808140000000003E-2"/>
    <x v="1"/>
    <x v="1"/>
  </r>
  <r>
    <n v="31"/>
    <x v="0"/>
    <s v="23/24-TI-0031"/>
    <x v="22"/>
    <n v="1279755.5499999998"/>
    <n v="0.12797555499999999"/>
    <n v="0"/>
    <n v="0"/>
    <n v="1279755.5499999998"/>
    <n v="0.12797555499999999"/>
    <x v="2"/>
    <x v="15"/>
  </r>
  <r>
    <n v="32"/>
    <x v="0"/>
    <s v="23/24-TI-0032"/>
    <x v="23"/>
    <n v="0"/>
    <n v="0"/>
    <n v="0"/>
    <n v="0"/>
    <n v="0"/>
    <n v="0"/>
    <x v="4"/>
    <x v="10"/>
  </r>
  <r>
    <n v="33"/>
    <x v="0"/>
    <s v="23/24-TI-0033"/>
    <x v="7"/>
    <n v="171643.01"/>
    <n v="1.7164301E-2"/>
    <n v="0"/>
    <n v="0"/>
    <n v="171643.01"/>
    <n v="1.7164301E-2"/>
    <x v="2"/>
    <x v="4"/>
  </r>
  <r>
    <n v="34"/>
    <x v="0"/>
    <s v="23/24-TI-0034"/>
    <x v="0"/>
    <n v="969731.75999999989"/>
    <n v="9.6973175999999994E-2"/>
    <n v="0"/>
    <n v="0"/>
    <n v="969731.75999999989"/>
    <n v="9.6973175999999994E-2"/>
    <x v="0"/>
    <x v="0"/>
  </r>
  <r>
    <n v="35"/>
    <x v="0"/>
    <s v="23/24-TI-0035"/>
    <x v="23"/>
    <n v="821287.78"/>
    <n v="8.2128778E-2"/>
    <n v="0"/>
    <n v="0"/>
    <n v="821287.78"/>
    <n v="8.2128778E-2"/>
    <x v="4"/>
    <x v="10"/>
  </r>
  <r>
    <n v="36"/>
    <x v="0"/>
    <s v="23/24-TI-0036"/>
    <x v="24"/>
    <n v="240000"/>
    <n v="2.4E-2"/>
    <n v="43200"/>
    <n v="4.3200000000000001E-3"/>
    <n v="283200"/>
    <n v="2.8320000000000001E-2"/>
    <x v="1"/>
    <x v="13"/>
  </r>
  <r>
    <n v="37"/>
    <x v="0"/>
    <s v="23/24-TI-0037"/>
    <x v="9"/>
    <n v="82243.61"/>
    <n v="8.2243609999999995E-3"/>
    <n v="0"/>
    <n v="0"/>
    <n v="82243.61"/>
    <n v="8.2243609999999995E-3"/>
    <x v="3"/>
    <x v="5"/>
  </r>
  <r>
    <n v="38"/>
    <x v="0"/>
    <s v="23/24-TI-0038"/>
    <x v="25"/>
    <n v="579882"/>
    <n v="5.7988199999999997E-2"/>
    <n v="104378.76000000001"/>
    <n v="1.0437876E-2"/>
    <n v="684260.76"/>
    <n v="6.8426076000000002E-2"/>
    <x v="1"/>
    <x v="8"/>
  </r>
  <r>
    <n v="39"/>
    <x v="0"/>
    <s v="23/24-TI-0039"/>
    <x v="26"/>
    <n v="1137973.54"/>
    <n v="0.113797354"/>
    <n v="0"/>
    <n v="0"/>
    <n v="1137973.54"/>
    <n v="0.113797354"/>
    <x v="2"/>
    <x v="4"/>
  </r>
  <r>
    <n v="40"/>
    <x v="0"/>
    <s v="23/24-TI-0040"/>
    <x v="27"/>
    <n v="347660.79999999999"/>
    <n v="3.4766079999999998E-2"/>
    <n v="0"/>
    <n v="0"/>
    <n v="347660.79999999999"/>
    <n v="3.4766079999999998E-2"/>
    <x v="2"/>
    <x v="9"/>
  </r>
  <r>
    <n v="41"/>
    <x v="0"/>
    <s v="23/24-TI-0041"/>
    <x v="28"/>
    <n v="300000"/>
    <n v="0.03"/>
    <n v="54000"/>
    <n v="5.4000000000000003E-3"/>
    <n v="354000"/>
    <n v="3.5400000000000001E-2"/>
    <x v="1"/>
    <x v="10"/>
  </r>
  <r>
    <n v="42"/>
    <x v="0"/>
    <s v="23/24-TI-0042"/>
    <x v="29"/>
    <n v="105000"/>
    <n v="1.0500000000000001E-2"/>
    <n v="18900"/>
    <n v="1.89E-3"/>
    <n v="123900"/>
    <n v="1.239E-2"/>
    <x v="1"/>
    <x v="8"/>
  </r>
  <r>
    <n v="43"/>
    <x v="0"/>
    <s v="23/24-TI-0043"/>
    <x v="30"/>
    <n v="2275460.88"/>
    <n v="0.22754608799999998"/>
    <n v="0"/>
    <n v="0"/>
    <n v="2275460.88"/>
    <n v="0.22754608799999998"/>
    <x v="2"/>
    <x v="13"/>
  </r>
  <r>
    <n v="44"/>
    <x v="0"/>
    <s v="23/24-TI-0044"/>
    <x v="30"/>
    <n v="2247029.9099999997"/>
    <n v="0.22470299099999996"/>
    <n v="0"/>
    <n v="0"/>
    <n v="2247029.9099999997"/>
    <n v="0.22470299099999996"/>
    <x v="2"/>
    <x v="13"/>
  </r>
  <r>
    <n v="45"/>
    <x v="0"/>
    <s v="23/24-TI-0045"/>
    <x v="30"/>
    <n v="167144.60999999999"/>
    <n v="1.6714461E-2"/>
    <n v="0"/>
    <n v="0"/>
    <n v="167144.60999999999"/>
    <n v="1.6714461E-2"/>
    <x v="2"/>
    <x v="13"/>
  </r>
  <r>
    <n v="46"/>
    <x v="0"/>
    <s v="23/24-TI-0046"/>
    <x v="30"/>
    <n v="1482793.9400000002"/>
    <n v="0.14827939400000001"/>
    <n v="0"/>
    <n v="0"/>
    <n v="1482793.9400000002"/>
    <n v="0.14827939400000001"/>
    <x v="2"/>
    <x v="13"/>
  </r>
  <r>
    <n v="47"/>
    <x v="0"/>
    <s v="23/24-TI-0047"/>
    <x v="30"/>
    <n v="739369.11"/>
    <n v="7.3936910999999994E-2"/>
    <n v="0"/>
    <n v="0"/>
    <n v="739369.11"/>
    <n v="7.3936910999999994E-2"/>
    <x v="2"/>
    <x v="13"/>
  </r>
  <r>
    <n v="48"/>
    <x v="0"/>
    <s v="23/24-TI-0048"/>
    <x v="30"/>
    <n v="1386317.0899999999"/>
    <n v="0.13863170899999999"/>
    <n v="0"/>
    <n v="0"/>
    <n v="1386317.0899999999"/>
    <n v="0.13863170899999999"/>
    <x v="2"/>
    <x v="13"/>
  </r>
  <r>
    <n v="49"/>
    <x v="0"/>
    <s v="23/24-TI-0049"/>
    <x v="31"/>
    <n v="119314.92"/>
    <n v="1.1931492E-2"/>
    <n v="0"/>
    <n v="0"/>
    <n v="119314.92"/>
    <n v="1.1931492E-2"/>
    <x v="2"/>
    <x v="8"/>
  </r>
  <r>
    <n v="50"/>
    <x v="0"/>
    <s v="23/24-TI-0050"/>
    <x v="32"/>
    <n v="1001596.01"/>
    <n v="0.100159601"/>
    <n v="0"/>
    <n v="0"/>
    <n v="1001596.01"/>
    <n v="0.100159601"/>
    <x v="2"/>
    <x v="1"/>
  </r>
  <r>
    <n v="51"/>
    <x v="0"/>
    <s v="23/24-TI-0051"/>
    <x v="33"/>
    <n v="245499.18"/>
    <n v="2.4549918E-2"/>
    <n v="0"/>
    <n v="0"/>
    <n v="245499.18"/>
    <n v="2.4549918E-2"/>
    <x v="5"/>
    <x v="3"/>
  </r>
  <r>
    <n v="52"/>
    <x v="0"/>
    <s v="23/24-TI-0052"/>
    <x v="3"/>
    <n v="803500"/>
    <n v="8.0350000000000005E-2"/>
    <n v="144630"/>
    <n v="1.4463E-2"/>
    <n v="948130"/>
    <n v="9.4812999999999995E-2"/>
    <x v="1"/>
    <x v="2"/>
  </r>
  <r>
    <n v="53"/>
    <x v="0"/>
    <s v="23/24-TI-0053"/>
    <x v="34"/>
    <n v="1181647.18"/>
    <n v="0.11816471799999999"/>
    <n v="0"/>
    <n v="0"/>
    <n v="1181647.18"/>
    <n v="0.11816471799999999"/>
    <x v="4"/>
    <x v="2"/>
  </r>
  <r>
    <n v="54"/>
    <x v="0"/>
    <s v="23/24-TI-0054"/>
    <x v="35"/>
    <n v="261737.28"/>
    <n v="2.6173728E-2"/>
    <n v="0"/>
    <n v="0"/>
    <n v="261737.28"/>
    <n v="2.6173728E-2"/>
    <x v="5"/>
    <x v="7"/>
  </r>
  <r>
    <n v="55"/>
    <x v="0"/>
    <s v="23/24-TI-0055"/>
    <x v="36"/>
    <n v="1284124.3899999999"/>
    <n v="0.12841243899999999"/>
    <n v="0"/>
    <n v="0"/>
    <n v="1284124.3899999999"/>
    <n v="0.12841243899999999"/>
    <x v="2"/>
    <x v="16"/>
  </r>
  <r>
    <n v="56"/>
    <x v="0"/>
    <s v="23/24-TI-0056"/>
    <x v="37"/>
    <n v="594386.71"/>
    <n v="5.9438670999999998E-2"/>
    <n v="0"/>
    <n v="0"/>
    <n v="594386.71"/>
    <n v="5.9438670999999998E-2"/>
    <x v="2"/>
    <x v="13"/>
  </r>
  <r>
    <n v="57"/>
    <x v="0"/>
    <s v="23/24-TI-0057"/>
    <x v="19"/>
    <n v="534685.87"/>
    <n v="5.3468586999999998E-2"/>
    <n v="0"/>
    <n v="0"/>
    <n v="534685.87"/>
    <n v="5.3468586999999998E-2"/>
    <x v="6"/>
    <x v="13"/>
  </r>
  <r>
    <n v="58"/>
    <x v="0"/>
    <s v="23/24-TI-0058"/>
    <x v="20"/>
    <n v="205531.01"/>
    <n v="2.0553101000000001E-2"/>
    <n v="0"/>
    <n v="0"/>
    <n v="205531.01"/>
    <n v="2.0553101000000001E-2"/>
    <x v="2"/>
    <x v="14"/>
  </r>
  <r>
    <n v="59"/>
    <x v="0"/>
    <s v="23/24-TI-0059"/>
    <x v="38"/>
    <n v="1068512"/>
    <n v="0.10685119999999999"/>
    <n v="192332.16"/>
    <n v="1.9233216000000001E-2"/>
    <n v="1260844.1600000001"/>
    <n v="0.126084416"/>
    <x v="1"/>
    <x v="1"/>
  </r>
  <r>
    <n v="60"/>
    <x v="0"/>
    <s v="23/24-TI-0060"/>
    <x v="39"/>
    <n v="4150498.92"/>
    <n v="0.41504989199999998"/>
    <n v="0"/>
    <n v="0"/>
    <n v="4150498.92"/>
    <n v="0.41504989199999998"/>
    <x v="2"/>
    <x v="17"/>
  </r>
  <r>
    <n v="61"/>
    <x v="0"/>
    <s v="23/24-TI-0061"/>
    <x v="3"/>
    <n v="364000"/>
    <n v="3.6400000000000002E-2"/>
    <n v="65520"/>
    <n v="6.5519999999999997E-3"/>
    <n v="429520"/>
    <n v="4.2951999999999997E-2"/>
    <x v="1"/>
    <x v="2"/>
  </r>
  <r>
    <n v="62"/>
    <x v="0"/>
    <s v="23/24-TI-0062"/>
    <x v="3"/>
    <n v="602000"/>
    <n v="6.0199999999999997E-2"/>
    <n v="108360"/>
    <n v="1.0836E-2"/>
    <n v="710360"/>
    <n v="7.1036000000000002E-2"/>
    <x v="1"/>
    <x v="2"/>
  </r>
  <r>
    <n v="63"/>
    <x v="0"/>
    <s v="23/24-TI-0063"/>
    <x v="3"/>
    <n v="827250.00000000012"/>
    <n v="8.2725000000000007E-2"/>
    <n v="148905"/>
    <n v="1.4890499999999999E-2"/>
    <n v="976154.99999999988"/>
    <n v="9.7615499999999994E-2"/>
    <x v="1"/>
    <x v="2"/>
  </r>
  <r>
    <n v="64"/>
    <x v="0"/>
    <s v="23/24-TI-0064"/>
    <x v="3"/>
    <n v="784000"/>
    <n v="7.8399999999999997E-2"/>
    <n v="141120"/>
    <n v="1.4112E-2"/>
    <n v="925120"/>
    <n v="9.2511999999999997E-2"/>
    <x v="1"/>
    <x v="2"/>
  </r>
  <r>
    <n v="65"/>
    <x v="0"/>
    <s v="23/24-TI-0065"/>
    <x v="39"/>
    <n v="2312030.5699999998"/>
    <n v="0.23120305699999999"/>
    <n v="0"/>
    <n v="0"/>
    <n v="2312030.5699999998"/>
    <n v="0.23120305699999999"/>
    <x v="2"/>
    <x v="17"/>
  </r>
  <r>
    <n v="66"/>
    <x v="0"/>
    <s v="23/24-TI-0066"/>
    <x v="8"/>
    <n v="300000"/>
    <n v="0.03"/>
    <n v="54000"/>
    <n v="5.4000000000000003E-3"/>
    <n v="354000"/>
    <n v="3.5400000000000001E-2"/>
    <x v="1"/>
    <x v="5"/>
  </r>
  <r>
    <n v="67"/>
    <x v="0"/>
    <s v="23/24-TI-0067"/>
    <x v="40"/>
    <n v="887775"/>
    <n v="8.8777499999999995E-2"/>
    <n v="159799.5"/>
    <n v="1.597995E-2"/>
    <n v="1047574.5"/>
    <n v="0.10475745"/>
    <x v="1"/>
    <x v="18"/>
  </r>
  <r>
    <n v="68"/>
    <x v="0"/>
    <s v="23/24-TI-0068"/>
    <x v="25"/>
    <n v="579882"/>
    <n v="5.7988199999999997E-2"/>
    <n v="104378.76000000001"/>
    <n v="1.0437876E-2"/>
    <n v="684260.76"/>
    <n v="6.8426076000000002E-2"/>
    <x v="1"/>
    <x v="8"/>
  </r>
  <r>
    <n v="69"/>
    <x v="0"/>
    <s v="CN-23/24-0001"/>
    <x v="14"/>
    <n v="-11000"/>
    <n v="-1.1000000000000001E-3"/>
    <n v="-1979.9999999999998"/>
    <n v="-1.9799999999999999E-4"/>
    <n v="-12979.999999999998"/>
    <n v="-1.2979999999999999E-3"/>
    <x v="1"/>
    <x v="9"/>
  </r>
  <r>
    <n v="70"/>
    <x v="0"/>
    <s v="CN-23/24-0002"/>
    <x v="14"/>
    <n v="-312780"/>
    <n v="-3.1278E-2"/>
    <n v="-56300.4"/>
    <n v="-5.6300400000000002E-3"/>
    <n v="-369080.4"/>
    <n v="-3.6908040000000003E-2"/>
    <x v="1"/>
    <x v="9"/>
  </r>
  <r>
    <n v="71"/>
    <x v="0"/>
    <s v="CN-23/24-0003"/>
    <x v="14"/>
    <n v="-149170"/>
    <n v="-1.4917E-2"/>
    <n v="-26850.6"/>
    <n v="-2.68506E-3"/>
    <n v="-176020.6"/>
    <n v="-1.7602059999999999E-2"/>
    <x v="1"/>
    <x v="9"/>
  </r>
  <r>
    <n v="72"/>
    <x v="0"/>
    <s v="CN-23/24-0004"/>
    <x v="3"/>
    <n v="-875000"/>
    <n v="-8.7499999999999994E-2"/>
    <n v="-157500"/>
    <n v="-1.575E-2"/>
    <n v="-1032500"/>
    <n v="-0.10324999999999999"/>
    <x v="1"/>
    <x v="2"/>
  </r>
  <r>
    <n v="73"/>
    <x v="1"/>
    <s v="23/24-TI-0069"/>
    <x v="7"/>
    <n v="135090.88"/>
    <n v="1.3509088000000001E-2"/>
    <n v="0"/>
    <n v="0"/>
    <n v="135090.88"/>
    <n v="1.3509088000000001E-2"/>
    <x v="2"/>
    <x v="4"/>
  </r>
  <r>
    <n v="74"/>
    <x v="1"/>
    <s v="23/24-TI-0070"/>
    <x v="1"/>
    <n v="250080"/>
    <n v="2.5007999999999999E-2"/>
    <n v="45014.400000000001"/>
    <n v="4.5014399999999998E-3"/>
    <n v="295094.40000000002"/>
    <n v="2.9509440000000001E-2"/>
    <x v="1"/>
    <x v="1"/>
  </r>
  <r>
    <n v="75"/>
    <x v="1"/>
    <s v="23/24-TI-0071"/>
    <x v="0"/>
    <n v="947601.11"/>
    <n v="9.4760110999999994E-2"/>
    <n v="0"/>
    <n v="0"/>
    <n v="947601.11"/>
    <n v="9.4760110999999994E-2"/>
    <x v="0"/>
    <x v="0"/>
  </r>
  <r>
    <n v="76"/>
    <x v="1"/>
    <s v="23/24-TI-0072"/>
    <x v="18"/>
    <n v="687126.61"/>
    <n v="6.8712660999999994E-2"/>
    <n v="0"/>
    <n v="0"/>
    <n v="687126.61"/>
    <n v="6.8712660999999994E-2"/>
    <x v="5"/>
    <x v="12"/>
  </r>
  <r>
    <n v="77"/>
    <x v="1"/>
    <s v="23/24-TI-0073"/>
    <x v="15"/>
    <n v="131544.5"/>
    <n v="1.315445E-2"/>
    <n v="0"/>
    <n v="0"/>
    <n v="131544.5"/>
    <n v="1.315445E-2"/>
    <x v="2"/>
    <x v="10"/>
  </r>
  <r>
    <n v="78"/>
    <x v="1"/>
    <s v="23/24-TI-0074"/>
    <x v="5"/>
    <n v="6930611.2000000002"/>
    <n v="0.69306111999999997"/>
    <n v="0"/>
    <n v="0"/>
    <n v="6930611.2000000002"/>
    <n v="0.69306111999999997"/>
    <x v="2"/>
    <x v="0"/>
  </r>
  <r>
    <n v="79"/>
    <x v="1"/>
    <s v="23/24-TI-0075"/>
    <x v="4"/>
    <n v="3414859.65"/>
    <n v="0.341485965"/>
    <n v="0"/>
    <n v="0"/>
    <n v="3414859.65"/>
    <n v="0.341485965"/>
    <x v="2"/>
    <x v="0"/>
  </r>
  <r>
    <n v="80"/>
    <x v="1"/>
    <s v="23/24-TI-0076"/>
    <x v="20"/>
    <n v="70657.510000000009"/>
    <n v="7.0657510000000012E-3"/>
    <n v="0"/>
    <n v="0"/>
    <n v="70657.510000000009"/>
    <n v="7.0657510000000012E-3"/>
    <x v="2"/>
    <x v="14"/>
  </r>
  <r>
    <n v="81"/>
    <x v="1"/>
    <s v="23/24-TI-0077"/>
    <x v="11"/>
    <n v="1075684.51"/>
    <n v="0.107568451"/>
    <n v="0"/>
    <n v="0"/>
    <n v="1075684.51"/>
    <n v="0.107568451"/>
    <x v="2"/>
    <x v="7"/>
  </r>
  <r>
    <n v="82"/>
    <x v="1"/>
    <s v="23/24-TI-0078"/>
    <x v="29"/>
    <n v="105000"/>
    <n v="1.0500000000000001E-2"/>
    <n v="18900"/>
    <n v="1.89E-3"/>
    <n v="123900"/>
    <n v="1.239E-2"/>
    <x v="1"/>
    <x v="8"/>
  </r>
  <r>
    <n v="83"/>
    <x v="1"/>
    <s v="23/24-TI-0079"/>
    <x v="7"/>
    <n v="72811.55"/>
    <n v="7.2811550000000001E-3"/>
    <n v="0"/>
    <n v="0"/>
    <n v="72811.55"/>
    <n v="7.2811550000000001E-3"/>
    <x v="2"/>
    <x v="4"/>
  </r>
  <r>
    <n v="84"/>
    <x v="1"/>
    <s v="23/24-TI-0080"/>
    <x v="7"/>
    <n v="0"/>
    <n v="0"/>
    <n v="0"/>
    <n v="0"/>
    <n v="0"/>
    <n v="0"/>
    <x v="2"/>
    <x v="4"/>
  </r>
  <r>
    <n v="85"/>
    <x v="1"/>
    <s v="23/24-TI-0081"/>
    <x v="16"/>
    <n v="114960.18000000001"/>
    <n v="1.1496018E-2"/>
    <n v="0"/>
    <n v="0"/>
    <n v="114960.18000000001"/>
    <n v="1.1496018E-2"/>
    <x v="4"/>
    <x v="1"/>
  </r>
  <r>
    <n v="86"/>
    <x v="1"/>
    <s v="23/24-TI-0082"/>
    <x v="10"/>
    <n v="1438541.74"/>
    <n v="0.143854174"/>
    <n v="0"/>
    <n v="0"/>
    <n v="1438541.74"/>
    <n v="0.143854174"/>
    <x v="4"/>
    <x v="6"/>
  </r>
  <r>
    <n v="87"/>
    <x v="1"/>
    <s v="23/24-TI-0083"/>
    <x v="31"/>
    <n v="244437.13999999998"/>
    <n v="2.4443713999999998E-2"/>
    <n v="0"/>
    <n v="0"/>
    <n v="244437.13999999998"/>
    <n v="2.4443713999999998E-2"/>
    <x v="2"/>
    <x v="8"/>
  </r>
  <r>
    <n v="88"/>
    <x v="1"/>
    <s v="23/24-TI-0084"/>
    <x v="7"/>
    <n v="922660.54"/>
    <n v="9.2266054E-2"/>
    <n v="0"/>
    <n v="0"/>
    <n v="922660.54"/>
    <n v="9.2266054E-2"/>
    <x v="2"/>
    <x v="4"/>
  </r>
  <r>
    <n v="89"/>
    <x v="1"/>
    <s v="23/24-TI-0085"/>
    <x v="19"/>
    <n v="321290.43000000005"/>
    <n v="3.2129043000000003E-2"/>
    <n v="0"/>
    <n v="0"/>
    <n v="321290.43000000005"/>
    <n v="3.2129043000000003E-2"/>
    <x v="6"/>
    <x v="13"/>
  </r>
  <r>
    <n v="90"/>
    <x v="1"/>
    <s v="23/24-TI-0086"/>
    <x v="0"/>
    <n v="966238.47"/>
    <n v="9.6623846999999999E-2"/>
    <n v="0"/>
    <n v="0"/>
    <n v="966238.47"/>
    <n v="9.6623846999999999E-2"/>
    <x v="0"/>
    <x v="0"/>
  </r>
  <r>
    <n v="91"/>
    <x v="1"/>
    <s v="23/24-TI-0087"/>
    <x v="13"/>
    <n v="1029750"/>
    <n v="0.102975"/>
    <n v="185355"/>
    <n v="1.85355E-2"/>
    <n v="1215105"/>
    <n v="0.12151049999999999"/>
    <x v="1"/>
    <x v="3"/>
  </r>
  <r>
    <n v="92"/>
    <x v="1"/>
    <s v="23/24-TI-0088"/>
    <x v="13"/>
    <n v="5508960.0000000009"/>
    <n v="0.55089600000000005"/>
    <n v="991612.8"/>
    <n v="9.9161280000000004E-2"/>
    <n v="6500572.7999999998"/>
    <n v="0.65005727999999996"/>
    <x v="1"/>
    <x v="3"/>
  </r>
  <r>
    <n v="93"/>
    <x v="1"/>
    <s v="23/24-TI-0089"/>
    <x v="41"/>
    <n v="59225.14"/>
    <n v="5.9225140000000003E-3"/>
    <n v="0"/>
    <n v="0"/>
    <n v="59225.14"/>
    <n v="5.9225140000000003E-3"/>
    <x v="5"/>
    <x v="5"/>
  </r>
  <r>
    <n v="94"/>
    <x v="1"/>
    <s v="23/24-TI-0090"/>
    <x v="22"/>
    <n v="1017601.5800000001"/>
    <n v="0.101760158"/>
    <n v="0"/>
    <n v="0"/>
    <n v="1017601.5800000001"/>
    <n v="0.101760158"/>
    <x v="2"/>
    <x v="15"/>
  </r>
  <r>
    <n v="95"/>
    <x v="1"/>
    <s v="23/24-TI-0091"/>
    <x v="42"/>
    <n v="246669.96"/>
    <n v="2.4666996E-2"/>
    <n v="0"/>
    <n v="0"/>
    <n v="246669.96"/>
    <n v="2.4666996E-2"/>
    <x v="2"/>
    <x v="1"/>
  </r>
  <r>
    <n v="96"/>
    <x v="1"/>
    <s v="23/24-TI-0092"/>
    <x v="21"/>
    <n v="313690"/>
    <n v="3.1369000000000001E-2"/>
    <n v="56464.200000000004"/>
    <n v="5.6464200000000001E-3"/>
    <n v="370154.2"/>
    <n v="3.701542E-2"/>
    <x v="1"/>
    <x v="1"/>
  </r>
  <r>
    <n v="97"/>
    <x v="1"/>
    <s v="23/24-TI-0093"/>
    <x v="29"/>
    <n v="105000"/>
    <n v="1.0500000000000001E-2"/>
    <n v="18900"/>
    <n v="1.89E-3"/>
    <n v="123900"/>
    <n v="1.239E-2"/>
    <x v="1"/>
    <x v="8"/>
  </r>
  <r>
    <n v="98"/>
    <x v="1"/>
    <s v="23/24-TI-0094"/>
    <x v="18"/>
    <n v="853777.09"/>
    <n v="8.5377708999999996E-2"/>
    <n v="0"/>
    <n v="0"/>
    <n v="853777.09"/>
    <n v="8.5377708999999996E-2"/>
    <x v="5"/>
    <x v="12"/>
  </r>
  <r>
    <n v="99"/>
    <x v="1"/>
    <s v="23/24-TI-0095"/>
    <x v="43"/>
    <n v="62480"/>
    <n v="6.2480000000000001E-3"/>
    <n v="11246.400000000001"/>
    <n v="1.1246400000000001E-3"/>
    <n v="73726.399999999994"/>
    <n v="7.3726399999999997E-3"/>
    <x v="1"/>
    <x v="11"/>
  </r>
  <r>
    <n v="100"/>
    <x v="1"/>
    <s v="23/24-TI-0096"/>
    <x v="43"/>
    <n v="62480"/>
    <n v="6.2480000000000001E-3"/>
    <n v="11246.400000000001"/>
    <n v="1.1246400000000001E-3"/>
    <n v="73726.399999999994"/>
    <n v="7.3726399999999997E-3"/>
    <x v="1"/>
    <x v="11"/>
  </r>
  <r>
    <n v="101"/>
    <x v="1"/>
    <s v="23/24-TI-0097"/>
    <x v="20"/>
    <n v="62365.950000000004"/>
    <n v="6.2365950000000002E-3"/>
    <n v="0"/>
    <n v="0"/>
    <n v="62365.950000000004"/>
    <n v="6.2365950000000002E-3"/>
    <x v="2"/>
    <x v="14"/>
  </r>
  <r>
    <n v="102"/>
    <x v="1"/>
    <s v="23/24-TI-0098"/>
    <x v="2"/>
    <n v="659000"/>
    <n v="6.59E-2"/>
    <n v="118620"/>
    <n v="1.1861999999999999E-2"/>
    <n v="777620"/>
    <n v="7.7761999999999998E-2"/>
    <x v="1"/>
    <x v="0"/>
  </r>
  <r>
    <n v="103"/>
    <x v="1"/>
    <s v="23/24-TI-0099"/>
    <x v="28"/>
    <n v="305000"/>
    <n v="3.0499999999999999E-2"/>
    <n v="54900"/>
    <n v="5.4900000000000001E-3"/>
    <n v="359900"/>
    <n v="3.5990000000000001E-2"/>
    <x v="1"/>
    <x v="10"/>
  </r>
  <r>
    <n v="104"/>
    <x v="1"/>
    <s v="23/24-TI-0100"/>
    <x v="41"/>
    <n v="69513.41"/>
    <n v="6.9513410000000006E-3"/>
    <n v="0"/>
    <n v="0"/>
    <n v="69513.41"/>
    <n v="6.9513410000000006E-3"/>
    <x v="5"/>
    <x v="5"/>
  </r>
  <r>
    <n v="105"/>
    <x v="1"/>
    <s v="23/24-TI-0101"/>
    <x v="44"/>
    <n v="509999.99999999994"/>
    <n v="5.0999999999999997E-2"/>
    <n v="91800"/>
    <n v="9.1800000000000007E-3"/>
    <n v="601800"/>
    <n v="6.0179999999999997E-2"/>
    <x v="1"/>
    <x v="0"/>
  </r>
  <r>
    <n v="106"/>
    <x v="1"/>
    <s v="23/24-TI-0102"/>
    <x v="26"/>
    <n v="1143046.47"/>
    <n v="0.114304647"/>
    <n v="0"/>
    <n v="0"/>
    <n v="1143046.47"/>
    <n v="0.114304647"/>
    <x v="2"/>
    <x v="4"/>
  </r>
  <r>
    <n v="107"/>
    <x v="1"/>
    <s v="23/24-TI-0103"/>
    <x v="23"/>
    <n v="828294.53999999992"/>
    <n v="8.2829453999999997E-2"/>
    <n v="0"/>
    <n v="0"/>
    <n v="828294.53999999992"/>
    <n v="8.2829453999999997E-2"/>
    <x v="4"/>
    <x v="10"/>
  </r>
  <r>
    <n v="108"/>
    <x v="1"/>
    <s v="23/24-TI-0104"/>
    <x v="31"/>
    <n v="292957.74"/>
    <n v="2.9295774E-2"/>
    <n v="0"/>
    <n v="0"/>
    <n v="292957.74"/>
    <n v="2.9295774E-2"/>
    <x v="2"/>
    <x v="8"/>
  </r>
  <r>
    <n v="109"/>
    <x v="1"/>
    <s v="23/24-TI-0105"/>
    <x v="43"/>
    <n v="62480"/>
    <n v="6.2480000000000001E-3"/>
    <n v="11246.400000000001"/>
    <n v="1.1246400000000001E-3"/>
    <n v="73726.399999999994"/>
    <n v="7.3726399999999997E-3"/>
    <x v="1"/>
    <x v="11"/>
  </r>
  <r>
    <n v="110"/>
    <x v="1"/>
    <s v="23/24-TI-0106"/>
    <x v="45"/>
    <n v="273133.58999999997"/>
    <n v="2.7313358999999995E-2"/>
    <n v="0"/>
    <n v="0"/>
    <n v="273133.58999999997"/>
    <n v="2.7313358999999995E-2"/>
    <x v="6"/>
    <x v="1"/>
  </r>
  <r>
    <n v="111"/>
    <x v="1"/>
    <s v="23/24-TI-0107"/>
    <x v="30"/>
    <n v="2334779.7400000002"/>
    <n v="0.23347797400000003"/>
    <n v="0"/>
    <n v="0"/>
    <n v="2334779.7400000002"/>
    <n v="0.23347797400000003"/>
    <x v="2"/>
    <x v="13"/>
  </r>
  <r>
    <n v="112"/>
    <x v="1"/>
    <s v="23/24-TI-0108"/>
    <x v="30"/>
    <n v="2399123.9"/>
    <n v="0.23991239"/>
    <n v="0"/>
    <n v="0"/>
    <n v="2399123.9"/>
    <n v="0.23991239"/>
    <x v="2"/>
    <x v="13"/>
  </r>
  <r>
    <n v="113"/>
    <x v="1"/>
    <s v="23/24-TI-0109"/>
    <x v="30"/>
    <n v="1536242.6700000002"/>
    <n v="0.15362426700000001"/>
    <n v="0"/>
    <n v="0"/>
    <n v="1536242.6700000002"/>
    <n v="0.15362426700000001"/>
    <x v="2"/>
    <x v="13"/>
  </r>
  <r>
    <n v="114"/>
    <x v="1"/>
    <s v="23/24-TI-0110"/>
    <x v="30"/>
    <n v="801223.24"/>
    <n v="8.0122323999999995E-2"/>
    <n v="0"/>
    <n v="0"/>
    <n v="801223.24"/>
    <n v="8.0122323999999995E-2"/>
    <x v="2"/>
    <x v="13"/>
  </r>
  <r>
    <n v="115"/>
    <x v="1"/>
    <s v="23/24-TI-0111"/>
    <x v="30"/>
    <n v="1110881.6000000001"/>
    <n v="0.11108816000000001"/>
    <n v="0"/>
    <n v="0"/>
    <n v="1110881.6000000001"/>
    <n v="0.11108816000000001"/>
    <x v="2"/>
    <x v="13"/>
  </r>
  <r>
    <n v="116"/>
    <x v="1"/>
    <s v="23/24-TI-0112"/>
    <x v="46"/>
    <n v="190000"/>
    <n v="1.9E-2"/>
    <n v="34200"/>
    <n v="3.4199999999999999E-3"/>
    <n v="224200"/>
    <n v="2.2419999999999999E-2"/>
    <x v="1"/>
    <x v="8"/>
  </r>
  <r>
    <n v="117"/>
    <x v="1"/>
    <s v="23/24-TI-0113"/>
    <x v="0"/>
    <n v="1143636.3600000001"/>
    <n v="0.114363636"/>
    <n v="0"/>
    <n v="0"/>
    <n v="1143636.3600000001"/>
    <n v="0.114363636"/>
    <x v="0"/>
    <x v="0"/>
  </r>
  <r>
    <n v="118"/>
    <x v="1"/>
    <s v="23/24-TI-0114"/>
    <x v="25"/>
    <n v="579882"/>
    <n v="5.7988199999999997E-2"/>
    <n v="104378.76000000001"/>
    <n v="1.0437876E-2"/>
    <n v="684260.76"/>
    <n v="6.8426076000000002E-2"/>
    <x v="1"/>
    <x v="8"/>
  </r>
  <r>
    <n v="119"/>
    <x v="1"/>
    <s v="23/24-TI-0115"/>
    <x v="47"/>
    <n v="74361.73"/>
    <n v="7.4361729999999999E-3"/>
    <n v="0"/>
    <n v="0"/>
    <n v="74361.73"/>
    <n v="7.4361729999999999E-3"/>
    <x v="6"/>
    <x v="11"/>
  </r>
  <r>
    <n v="120"/>
    <x v="1"/>
    <s v="23/24-TI-0116"/>
    <x v="42"/>
    <n v="289615.21999999997"/>
    <n v="2.8961521999999996E-2"/>
    <n v="0"/>
    <n v="0"/>
    <n v="289615.21999999997"/>
    <n v="2.8961521999999996E-2"/>
    <x v="2"/>
    <x v="1"/>
  </r>
  <r>
    <n v="121"/>
    <x v="1"/>
    <s v="23/24-TI-0117"/>
    <x v="19"/>
    <n v="450107.56"/>
    <n v="4.5010755999999999E-2"/>
    <n v="0"/>
    <n v="0"/>
    <n v="450107.56"/>
    <n v="4.5010755999999999E-2"/>
    <x v="6"/>
    <x v="13"/>
  </r>
  <r>
    <n v="122"/>
    <x v="1"/>
    <s v="23/24-TI-0118"/>
    <x v="48"/>
    <n v="645000"/>
    <n v="6.4500000000000002E-2"/>
    <n v="116100"/>
    <n v="1.1610000000000001E-2"/>
    <n v="761100"/>
    <n v="7.6109999999999997E-2"/>
    <x v="1"/>
    <x v="3"/>
  </r>
  <r>
    <n v="123"/>
    <x v="1"/>
    <s v="23/24-TI-0119"/>
    <x v="32"/>
    <n v="578364.06999999995"/>
    <n v="5.7836406999999992E-2"/>
    <n v="0"/>
    <n v="0"/>
    <n v="578364.06999999995"/>
    <n v="5.7836406999999992E-2"/>
    <x v="2"/>
    <x v="1"/>
  </r>
  <r>
    <n v="124"/>
    <x v="1"/>
    <s v="23/24-TI-0120"/>
    <x v="41"/>
    <n v="59538.58"/>
    <n v="5.9538580000000002E-3"/>
    <n v="0"/>
    <n v="0"/>
    <n v="59538.58"/>
    <n v="5.9538580000000002E-3"/>
    <x v="5"/>
    <x v="5"/>
  </r>
  <r>
    <n v="125"/>
    <x v="1"/>
    <s v="23/24-TI-0121"/>
    <x v="29"/>
    <n v="105000"/>
    <n v="1.0500000000000001E-2"/>
    <n v="18900"/>
    <n v="1.89E-3"/>
    <n v="123900"/>
    <n v="1.239E-2"/>
    <x v="1"/>
    <x v="8"/>
  </r>
  <r>
    <n v="126"/>
    <x v="1"/>
    <s v="23/24-TI-0122"/>
    <x v="18"/>
    <n v="851922.27999999991"/>
    <n v="8.5192227999999995E-2"/>
    <n v="0"/>
    <n v="0"/>
    <n v="851922.27999999991"/>
    <n v="8.5192227999999995E-2"/>
    <x v="5"/>
    <x v="12"/>
  </r>
  <r>
    <n v="127"/>
    <x v="1"/>
    <s v="23/24-TI-0123"/>
    <x v="40"/>
    <n v="824775"/>
    <n v="8.2477499999999995E-2"/>
    <n v="148459.5"/>
    <n v="1.484595E-2"/>
    <n v="973234.5"/>
    <n v="9.7323450000000006E-2"/>
    <x v="1"/>
    <x v="18"/>
  </r>
  <r>
    <n v="128"/>
    <x v="1"/>
    <s v="23/24-TI-0124"/>
    <x v="35"/>
    <n v="277777.77999999997"/>
    <n v="2.7777777999999996E-2"/>
    <n v="0"/>
    <n v="0"/>
    <n v="277777.77999999997"/>
    <n v="2.7777777999999996E-2"/>
    <x v="5"/>
    <x v="7"/>
  </r>
  <r>
    <n v="129"/>
    <x v="1"/>
    <s v="23/24-TI-0125"/>
    <x v="36"/>
    <n v="1537698.42"/>
    <n v="0.15376984199999999"/>
    <n v="0"/>
    <n v="0"/>
    <n v="1537698.42"/>
    <n v="0.15376984199999999"/>
    <x v="2"/>
    <x v="16"/>
  </r>
  <r>
    <n v="130"/>
    <x v="1"/>
    <s v="23/24-TI-0126"/>
    <x v="31"/>
    <n v="206349.21"/>
    <n v="2.0634921000000001E-2"/>
    <n v="0"/>
    <n v="0"/>
    <n v="206349.21"/>
    <n v="2.0634921000000001E-2"/>
    <x v="2"/>
    <x v="8"/>
  </r>
  <r>
    <n v="131"/>
    <x v="1"/>
    <s v="23/24-TI-0127"/>
    <x v="8"/>
    <n v="150000"/>
    <n v="1.4999999999999999E-2"/>
    <n v="27000"/>
    <n v="2.7000000000000001E-3"/>
    <n v="177000"/>
    <n v="1.77E-2"/>
    <x v="1"/>
    <x v="5"/>
  </r>
  <r>
    <n v="132"/>
    <x v="1"/>
    <s v="23/24-TI-0128"/>
    <x v="43"/>
    <n v="62480"/>
    <n v="6.2480000000000001E-3"/>
    <n v="11246.400000000001"/>
    <n v="1.1246400000000001E-3"/>
    <n v="73726.399999999994"/>
    <n v="7.3726399999999997E-3"/>
    <x v="1"/>
    <x v="11"/>
  </r>
  <r>
    <n v="133"/>
    <x v="1"/>
    <s v="23/24-TI-0129"/>
    <x v="39"/>
    <n v="4206035.5599999996"/>
    <n v="0.42060355599999993"/>
    <n v="0"/>
    <n v="0"/>
    <n v="4206035.5599999996"/>
    <n v="0.42060355599999993"/>
    <x v="2"/>
    <x v="17"/>
  </r>
  <r>
    <n v="134"/>
    <x v="1"/>
    <s v="23/24-TI-0130"/>
    <x v="39"/>
    <n v="2462262.1"/>
    <n v="0.24622621"/>
    <n v="0"/>
    <n v="0"/>
    <n v="2462262.1"/>
    <n v="0.24622621"/>
    <x v="2"/>
    <x v="17"/>
  </r>
  <r>
    <n v="135"/>
    <x v="1"/>
    <s v="23/24-TI-0131"/>
    <x v="37"/>
    <n v="706485.77"/>
    <n v="7.0648577000000004E-2"/>
    <n v="0"/>
    <n v="0"/>
    <n v="706485.77"/>
    <n v="7.0648577000000004E-2"/>
    <x v="2"/>
    <x v="13"/>
  </r>
  <r>
    <n v="136"/>
    <x v="1"/>
    <s v="23/24-TI-0132"/>
    <x v="38"/>
    <n v="1162584"/>
    <n v="0.1162584"/>
    <n v="209265.12000000002"/>
    <n v="2.0926512000000001E-2"/>
    <n v="1371849.1199999999"/>
    <n v="0.13718491199999999"/>
    <x v="1"/>
    <x v="1"/>
  </r>
  <r>
    <n v="137"/>
    <x v="1"/>
    <s v="23/24-TI-0133"/>
    <x v="3"/>
    <n v="823673.99999999988"/>
    <n v="8.2367399999999993E-2"/>
    <n v="148261.32"/>
    <n v="1.4826132000000001E-2"/>
    <n v="971935.32"/>
    <n v="9.7193531999999999E-2"/>
    <x v="1"/>
    <x v="2"/>
  </r>
  <r>
    <n v="138"/>
    <x v="1"/>
    <s v="23/24-TI-0134"/>
    <x v="33"/>
    <n v="223297.21"/>
    <n v="2.2329721E-2"/>
    <n v="0"/>
    <n v="0"/>
    <n v="223297.21"/>
    <n v="2.2329721E-2"/>
    <x v="5"/>
    <x v="3"/>
  </r>
  <r>
    <n v="139"/>
    <x v="1"/>
    <s v="23/24-TI-0135"/>
    <x v="3"/>
    <n v="882000"/>
    <n v="8.8200000000000001E-2"/>
    <n v="158760"/>
    <n v="1.5876000000000001E-2"/>
    <n v="1040760"/>
    <n v="0.104076"/>
    <x v="1"/>
    <x v="2"/>
  </r>
  <r>
    <n v="140"/>
    <x v="1"/>
    <s v="23/24-TI-0136"/>
    <x v="3"/>
    <n v="622812"/>
    <n v="6.2281200000000002E-2"/>
    <n v="112106.16"/>
    <n v="1.1210616E-2"/>
    <n v="734918.16"/>
    <n v="7.3491816000000001E-2"/>
    <x v="1"/>
    <x v="2"/>
  </r>
  <r>
    <n v="141"/>
    <x v="1"/>
    <s v="23/24-TI-0137"/>
    <x v="3"/>
    <n v="308000"/>
    <n v="3.0800000000000001E-2"/>
    <n v="55440"/>
    <n v="5.5440000000000003E-3"/>
    <n v="363440"/>
    <n v="3.6344000000000001E-2"/>
    <x v="1"/>
    <x v="2"/>
  </r>
  <r>
    <n v="142"/>
    <x v="1"/>
    <s v="23/24-TI-0138"/>
    <x v="45"/>
    <n v="1098561.27"/>
    <n v="0.109856127"/>
    <n v="0"/>
    <n v="0"/>
    <n v="1098561.27"/>
    <n v="0.109856127"/>
    <x v="6"/>
    <x v="1"/>
  </r>
  <r>
    <n v="143"/>
    <x v="2"/>
    <s v="23/24-TI-0139"/>
    <x v="49"/>
    <n v="205795.19"/>
    <n v="2.0579519000000001E-2"/>
    <n v="0"/>
    <n v="0"/>
    <n v="205795.19"/>
    <n v="2.0579519000000001E-2"/>
    <x v="2"/>
    <x v="5"/>
  </r>
  <r>
    <n v="144"/>
    <x v="2"/>
    <s v="23/24-TI-0140"/>
    <x v="1"/>
    <n v="0"/>
    <n v="0"/>
    <n v="0"/>
    <n v="0"/>
    <n v="0"/>
    <n v="0"/>
    <x v="1"/>
    <x v="1"/>
  </r>
  <r>
    <n v="145"/>
    <x v="2"/>
    <s v="23/24-TI-0141"/>
    <x v="1"/>
    <n v="262584"/>
    <n v="2.6258400000000001E-2"/>
    <n v="47265.120000000003"/>
    <n v="4.7265120000000004E-3"/>
    <n v="309849.12"/>
    <n v="3.0984912E-2"/>
    <x v="1"/>
    <x v="1"/>
  </r>
  <r>
    <n v="146"/>
    <x v="2"/>
    <s v="23/24-TI-0142"/>
    <x v="4"/>
    <n v="3781967.8899999997"/>
    <n v="0.37819678899999998"/>
    <n v="0"/>
    <n v="0"/>
    <n v="3781967.8899999997"/>
    <n v="0.37819678899999998"/>
    <x v="2"/>
    <x v="0"/>
  </r>
  <r>
    <n v="147"/>
    <x v="2"/>
    <s v="23/24-TI-0143"/>
    <x v="5"/>
    <n v="6994895.4500000002"/>
    <n v="0.69948954500000005"/>
    <n v="0"/>
    <n v="0"/>
    <n v="6994895.4500000002"/>
    <n v="0.69948954500000005"/>
    <x v="2"/>
    <x v="0"/>
  </r>
  <r>
    <n v="148"/>
    <x v="2"/>
    <s v="23/24-TI-0144"/>
    <x v="10"/>
    <n v="1349094.82"/>
    <n v="0.134909482"/>
    <n v="0"/>
    <n v="0"/>
    <n v="1349094.82"/>
    <n v="0.134909482"/>
    <x v="4"/>
    <x v="6"/>
  </r>
  <r>
    <n v="149"/>
    <x v="2"/>
    <s v="23/24-TI-0145"/>
    <x v="7"/>
    <n v="186027.28"/>
    <n v="1.8602727999999999E-2"/>
    <n v="0"/>
    <n v="0"/>
    <n v="186027.28"/>
    <n v="1.8602727999999999E-2"/>
    <x v="2"/>
    <x v="4"/>
  </r>
  <r>
    <n v="150"/>
    <x v="2"/>
    <s v="23/24-TI-0146"/>
    <x v="11"/>
    <n v="1117450.22"/>
    <n v="0.111745022"/>
    <n v="0"/>
    <n v="0"/>
    <n v="1117450.22"/>
    <n v="0.111745022"/>
    <x v="2"/>
    <x v="7"/>
  </r>
  <r>
    <n v="151"/>
    <x v="2"/>
    <s v="23/24-TI-0147"/>
    <x v="16"/>
    <n v="115626.03"/>
    <n v="1.1562602999999999E-2"/>
    <n v="0"/>
    <n v="0"/>
    <n v="115626.03"/>
    <n v="1.1562602999999999E-2"/>
    <x v="4"/>
    <x v="1"/>
  </r>
  <r>
    <n v="152"/>
    <x v="2"/>
    <s v="23/24-TI-0148"/>
    <x v="29"/>
    <n v="105000"/>
    <n v="1.0500000000000001E-2"/>
    <n v="18900"/>
    <n v="1.89E-3"/>
    <n v="123900"/>
    <n v="1.239E-2"/>
    <x v="1"/>
    <x v="8"/>
  </r>
  <r>
    <n v="153"/>
    <x v="2"/>
    <s v="23/24-TI-0149"/>
    <x v="43"/>
    <n v="57013"/>
    <n v="5.7013000000000003E-3"/>
    <n v="10262.34"/>
    <n v="1.026234E-3"/>
    <n v="67275.34"/>
    <n v="6.7275339999999994E-3"/>
    <x v="1"/>
    <x v="11"/>
  </r>
  <r>
    <n v="154"/>
    <x v="2"/>
    <s v="23/24-TI-0150"/>
    <x v="13"/>
    <n v="1031250"/>
    <n v="0.10312499999999999"/>
    <n v="185625"/>
    <n v="1.8562499999999999E-2"/>
    <n v="1216875"/>
    <n v="0.1216875"/>
    <x v="1"/>
    <x v="3"/>
  </r>
  <r>
    <n v="155"/>
    <x v="2"/>
    <s v="23/24-TI-0151"/>
    <x v="13"/>
    <n v="6043296"/>
    <n v="0.60432960000000002"/>
    <n v="1087793.28"/>
    <n v="0.10877932800000001"/>
    <n v="7131089.2800000003"/>
    <n v="0.71310892800000003"/>
    <x v="1"/>
    <x v="3"/>
  </r>
  <r>
    <n v="156"/>
    <x v="2"/>
    <s v="23/24-TI-0152"/>
    <x v="19"/>
    <n v="427475.88"/>
    <n v="4.2747588000000003E-2"/>
    <n v="0"/>
    <n v="0"/>
    <n v="427475.88"/>
    <n v="4.2747588000000003E-2"/>
    <x v="6"/>
    <x v="13"/>
  </r>
  <r>
    <n v="157"/>
    <x v="2"/>
    <s v="23/24-TI-0153"/>
    <x v="41"/>
    <n v="35611.24"/>
    <n v="3.5611239999999997E-3"/>
    <n v="0"/>
    <n v="0"/>
    <n v="35611.24"/>
    <n v="3.5611239999999997E-3"/>
    <x v="5"/>
    <x v="5"/>
  </r>
  <r>
    <n v="158"/>
    <x v="2"/>
    <s v="23/24-TI-0154"/>
    <x v="0"/>
    <n v="1090406.6599999999"/>
    <n v="0.10904066599999999"/>
    <n v="0"/>
    <n v="0"/>
    <n v="1090406.6599999999"/>
    <n v="0.10904066599999999"/>
    <x v="0"/>
    <x v="0"/>
  </r>
  <r>
    <n v="159"/>
    <x v="2"/>
    <s v="23/24-TI-0155"/>
    <x v="42"/>
    <n v="0"/>
    <n v="0"/>
    <n v="0"/>
    <n v="0"/>
    <n v="0"/>
    <n v="0"/>
    <x v="2"/>
    <x v="1"/>
  </r>
  <r>
    <n v="160"/>
    <x v="2"/>
    <s v="23/24-TI-0156"/>
    <x v="42"/>
    <n v="287734.3"/>
    <n v="2.8773429999999999E-2"/>
    <n v="0"/>
    <n v="0"/>
    <n v="287734.3"/>
    <n v="2.8773429999999999E-2"/>
    <x v="2"/>
    <x v="1"/>
  </r>
  <r>
    <n v="161"/>
    <x v="2"/>
    <s v="23/24-TI-0157"/>
    <x v="44"/>
    <n v="80000"/>
    <n v="8.0000000000000002E-3"/>
    <n v="14400"/>
    <n v="1.4400000000000001E-3"/>
    <n v="94400"/>
    <n v="9.4400000000000005E-3"/>
    <x v="1"/>
    <x v="0"/>
  </r>
  <r>
    <n v="162"/>
    <x v="2"/>
    <s v="23/24-TI-0158"/>
    <x v="50"/>
    <n v="149388.49000000002"/>
    <n v="1.4938849000000002E-2"/>
    <n v="0"/>
    <n v="0"/>
    <n v="149388.49000000002"/>
    <n v="1.4938849000000002E-2"/>
    <x v="2"/>
    <x v="7"/>
  </r>
  <r>
    <n v="163"/>
    <x v="2"/>
    <s v="23/24-TI-0159"/>
    <x v="9"/>
    <n v="345009.05"/>
    <n v="3.4500904999999998E-2"/>
    <n v="0"/>
    <n v="0"/>
    <n v="345009.05"/>
    <n v="3.4500904999999998E-2"/>
    <x v="3"/>
    <x v="5"/>
  </r>
  <r>
    <n v="164"/>
    <x v="2"/>
    <s v="23/24-TI-0160"/>
    <x v="18"/>
    <n v="602397.77"/>
    <n v="6.0239777000000001E-2"/>
    <n v="0"/>
    <n v="0"/>
    <n v="602397.77"/>
    <n v="6.0239777000000001E-2"/>
    <x v="5"/>
    <x v="12"/>
  </r>
  <r>
    <n v="165"/>
    <x v="2"/>
    <s v="23/24-TI-0161"/>
    <x v="22"/>
    <n v="1163132.8"/>
    <n v="0.11631328"/>
    <n v="0"/>
    <n v="0"/>
    <n v="1163132.8"/>
    <n v="0.11631328"/>
    <x v="2"/>
    <x v="15"/>
  </r>
  <r>
    <n v="166"/>
    <x v="2"/>
    <s v="23/24-TI-0162"/>
    <x v="21"/>
    <n v="68398"/>
    <n v="6.8398E-3"/>
    <n v="12311.640000000001"/>
    <n v="1.2311640000000001E-3"/>
    <n v="80709.64"/>
    <n v="8.0709639999999999E-3"/>
    <x v="1"/>
    <x v="1"/>
  </r>
  <r>
    <n v="167"/>
    <x v="2"/>
    <s v="23/24-TI-0163"/>
    <x v="21"/>
    <n v="347550"/>
    <n v="3.4755000000000001E-2"/>
    <n v="62559"/>
    <n v="6.2559E-3"/>
    <n v="410109"/>
    <n v="4.1010900000000003E-2"/>
    <x v="1"/>
    <x v="1"/>
  </r>
  <r>
    <n v="168"/>
    <x v="2"/>
    <s v="23/24-TI-0164"/>
    <x v="51"/>
    <n v="198672.78"/>
    <n v="1.9867277999999999E-2"/>
    <n v="0"/>
    <n v="0"/>
    <n v="198672.78"/>
    <n v="1.9867277999999999E-2"/>
    <x v="5"/>
    <x v="1"/>
  </r>
  <r>
    <n v="169"/>
    <x v="2"/>
    <s v="23/24-TI-0165"/>
    <x v="47"/>
    <n v="0"/>
    <n v="0"/>
    <n v="0"/>
    <n v="0"/>
    <n v="0"/>
    <n v="0"/>
    <x v="6"/>
    <x v="11"/>
  </r>
  <r>
    <n v="170"/>
    <x v="2"/>
    <s v="23/24-TI-0166"/>
    <x v="26"/>
    <n v="1099121.29"/>
    <n v="0.109912129"/>
    <n v="0"/>
    <n v="0"/>
    <n v="1099121.29"/>
    <n v="0.109912129"/>
    <x v="2"/>
    <x v="4"/>
  </r>
  <r>
    <n v="171"/>
    <x v="2"/>
    <s v="23/24-TI-0167"/>
    <x v="47"/>
    <n v="147758.99"/>
    <n v="1.4775898999999999E-2"/>
    <n v="0"/>
    <n v="0"/>
    <n v="147758.99"/>
    <n v="1.4775898999999999E-2"/>
    <x v="6"/>
    <x v="11"/>
  </r>
  <r>
    <n v="172"/>
    <x v="2"/>
    <s v="23/24-TI-0168"/>
    <x v="14"/>
    <n v="14418718.800000001"/>
    <n v="1.4418718800000001"/>
    <n v="2595369.38"/>
    <n v="0.25953693799999999"/>
    <n v="17014088.18"/>
    <n v="1.701408818"/>
    <x v="1"/>
    <x v="9"/>
  </r>
  <r>
    <n v="173"/>
    <x v="2"/>
    <s v="23/24-TI-0169"/>
    <x v="49"/>
    <n v="164041.99000000002"/>
    <n v="1.6404199000000001E-2"/>
    <n v="0"/>
    <n v="0"/>
    <n v="164041.99000000002"/>
    <n v="1.6404199000000001E-2"/>
    <x v="2"/>
    <x v="5"/>
  </r>
  <r>
    <n v="174"/>
    <x v="2"/>
    <s v="23/24-TI-0170"/>
    <x v="25"/>
    <n v="298960"/>
    <n v="2.9895999999999999E-2"/>
    <n v="53812.799999999996"/>
    <n v="5.3812799999999996E-3"/>
    <n v="352772.8"/>
    <n v="3.5277280000000001E-2"/>
    <x v="1"/>
    <x v="8"/>
  </r>
  <r>
    <n v="175"/>
    <x v="2"/>
    <s v="23/24-TI-0171"/>
    <x v="23"/>
    <n v="819403.47"/>
    <n v="8.1940346999999997E-2"/>
    <n v="0"/>
    <n v="0"/>
    <n v="819403.47"/>
    <n v="8.1940346999999997E-2"/>
    <x v="4"/>
    <x v="10"/>
  </r>
  <r>
    <n v="176"/>
    <x v="2"/>
    <s v="23/24-TI-0172"/>
    <x v="19"/>
    <n v="451110.55999999994"/>
    <n v="4.5111055999999997E-2"/>
    <n v="0"/>
    <n v="0"/>
    <n v="451110.55999999994"/>
    <n v="4.5111055999999997E-2"/>
    <x v="6"/>
    <x v="13"/>
  </r>
  <r>
    <n v="177"/>
    <x v="2"/>
    <s v="23/24-TI-0173"/>
    <x v="0"/>
    <n v="657016.31999999995"/>
    <n v="6.5701631999999996E-2"/>
    <n v="0"/>
    <n v="0"/>
    <n v="657016.31999999995"/>
    <n v="6.5701631999999996E-2"/>
    <x v="0"/>
    <x v="0"/>
  </r>
  <r>
    <n v="178"/>
    <x v="2"/>
    <s v="23/24-TI-0174"/>
    <x v="34"/>
    <n v="688806.8899999999"/>
    <n v="6.8880688999999995E-2"/>
    <n v="0"/>
    <n v="0"/>
    <n v="688806.8899999999"/>
    <n v="6.8880688999999995E-2"/>
    <x v="4"/>
    <x v="2"/>
  </r>
  <r>
    <n v="179"/>
    <x v="2"/>
    <s v="23/24-TI-0175"/>
    <x v="14"/>
    <n v="15190224.000000002"/>
    <n v="1.5190224000000001"/>
    <n v="2734240.32"/>
    <n v="0.27342403199999998"/>
    <n v="17924464.32"/>
    <n v="1.792446432"/>
    <x v="1"/>
    <x v="9"/>
  </r>
  <r>
    <n v="180"/>
    <x v="2"/>
    <s v="23/24-TI-0176"/>
    <x v="32"/>
    <n v="529438.28999999992"/>
    <n v="5.2943828999999991E-2"/>
    <n v="0"/>
    <n v="0"/>
    <n v="529438.28999999992"/>
    <n v="5.2943828999999991E-2"/>
    <x v="2"/>
    <x v="1"/>
  </r>
  <r>
    <n v="181"/>
    <x v="2"/>
    <s v="23/24-TI-0177"/>
    <x v="18"/>
    <n v="734934.82"/>
    <n v="7.3493481999999999E-2"/>
    <n v="0"/>
    <n v="0"/>
    <n v="734934.82"/>
    <n v="7.3493481999999999E-2"/>
    <x v="5"/>
    <x v="12"/>
  </r>
  <r>
    <n v="182"/>
    <x v="2"/>
    <s v="23/24-TI-0178"/>
    <x v="29"/>
    <n v="105000"/>
    <n v="1.0500000000000001E-2"/>
    <n v="18900"/>
    <n v="1.89E-3"/>
    <n v="123900"/>
    <n v="1.239E-2"/>
    <x v="1"/>
    <x v="8"/>
  </r>
  <r>
    <n v="183"/>
    <x v="2"/>
    <s v="23/24-TI-0179"/>
    <x v="40"/>
    <n v="839300"/>
    <n v="8.3930000000000005E-2"/>
    <n v="151074"/>
    <n v="1.51074E-2"/>
    <n v="990374"/>
    <n v="9.9037399999999998E-2"/>
    <x v="1"/>
    <x v="18"/>
  </r>
  <r>
    <n v="184"/>
    <x v="2"/>
    <s v="23/24-TI-0180"/>
    <x v="2"/>
    <n v="566000"/>
    <n v="5.6599999999999998E-2"/>
    <n v="101879.99999999999"/>
    <n v="1.0187999999999999E-2"/>
    <n v="667880"/>
    <n v="6.6788E-2"/>
    <x v="1"/>
    <x v="0"/>
  </r>
  <r>
    <n v="185"/>
    <x v="2"/>
    <s v="23/24-TI-0181"/>
    <x v="51"/>
    <n v="114848.23999999999"/>
    <n v="1.1484823999999999E-2"/>
    <n v="0"/>
    <n v="0"/>
    <n v="114848.23999999999"/>
    <n v="1.1484823999999999E-2"/>
    <x v="5"/>
    <x v="1"/>
  </r>
  <r>
    <n v="186"/>
    <x v="2"/>
    <s v="23/24-TI-0182"/>
    <x v="33"/>
    <n v="1640823.7"/>
    <n v="0.16408237000000001"/>
    <n v="0"/>
    <n v="0"/>
    <n v="1640823.7"/>
    <n v="0.16408237000000001"/>
    <x v="5"/>
    <x v="3"/>
  </r>
  <r>
    <n v="187"/>
    <x v="2"/>
    <s v="23/24-TI-0183"/>
    <x v="46"/>
    <n v="152000"/>
    <n v="1.52E-2"/>
    <n v="27360"/>
    <n v="2.7360000000000002E-3"/>
    <n v="179360"/>
    <n v="1.7936000000000001E-2"/>
    <x v="1"/>
    <x v="8"/>
  </r>
  <r>
    <n v="188"/>
    <x v="2"/>
    <s v="23/24-TI-0184"/>
    <x v="0"/>
    <n v="109123.73"/>
    <n v="1.0912373E-2"/>
    <n v="0"/>
    <n v="0"/>
    <n v="109123.73"/>
    <n v="1.0912373E-2"/>
    <x v="0"/>
    <x v="0"/>
  </r>
  <r>
    <n v="189"/>
    <x v="2"/>
    <s v="23/24-TI-0185"/>
    <x v="36"/>
    <n v="1456104.37"/>
    <n v="0.14561043700000001"/>
    <n v="0"/>
    <n v="0"/>
    <n v="1456104.37"/>
    <n v="0.14561043700000001"/>
    <x v="2"/>
    <x v="16"/>
  </r>
  <r>
    <n v="190"/>
    <x v="2"/>
    <s v="23/24-TI-0186"/>
    <x v="39"/>
    <n v="4367276.59"/>
    <n v="0.43672765899999999"/>
    <n v="0"/>
    <n v="0"/>
    <n v="4367276.59"/>
    <n v="0.43672765899999999"/>
    <x v="2"/>
    <x v="17"/>
  </r>
  <r>
    <n v="191"/>
    <x v="2"/>
    <s v="23/24-TI-0187"/>
    <x v="38"/>
    <n v="1163704"/>
    <n v="0.1163704"/>
    <n v="209466.72"/>
    <n v="2.0946672E-2"/>
    <n v="1373170.7200000002"/>
    <n v="0.13731707200000001"/>
    <x v="1"/>
    <x v="1"/>
  </r>
  <r>
    <n v="192"/>
    <x v="2"/>
    <s v="23/24-TI-0188"/>
    <x v="39"/>
    <n v="2489317.52"/>
    <n v="0.24893175200000001"/>
    <n v="0"/>
    <n v="0"/>
    <n v="2489317.52"/>
    <n v="0.24893175200000001"/>
    <x v="2"/>
    <x v="17"/>
  </r>
  <r>
    <n v="193"/>
    <x v="2"/>
    <s v="23/24-TI-0189"/>
    <x v="7"/>
    <n v="205069.31"/>
    <n v="2.0506930999999999E-2"/>
    <n v="0"/>
    <n v="0"/>
    <n v="205069.31"/>
    <n v="2.0506930999999999E-2"/>
    <x v="2"/>
    <x v="4"/>
  </r>
  <r>
    <n v="194"/>
    <x v="2"/>
    <s v="23/24-TI-0190"/>
    <x v="37"/>
    <n v="656329.48"/>
    <n v="6.5632947999999997E-2"/>
    <n v="0"/>
    <n v="0"/>
    <n v="656329.48"/>
    <n v="6.5632947999999997E-2"/>
    <x v="2"/>
    <x v="13"/>
  </r>
  <r>
    <n v="195"/>
    <x v="2"/>
    <s v="23/24-TI-0191"/>
    <x v="35"/>
    <n v="781096.16"/>
    <n v="7.8109616000000007E-2"/>
    <n v="0"/>
    <n v="0"/>
    <n v="781096.16"/>
    <n v="7.8109616000000007E-2"/>
    <x v="5"/>
    <x v="7"/>
  </r>
  <r>
    <n v="196"/>
    <x v="2"/>
    <s v="23/24-TI-0192"/>
    <x v="30"/>
    <n v="2994912.2"/>
    <n v="0.29949122"/>
    <n v="0"/>
    <n v="0"/>
    <n v="2994912.2"/>
    <n v="0.29949122"/>
    <x v="2"/>
    <x v="13"/>
  </r>
  <r>
    <n v="197"/>
    <x v="2"/>
    <s v="23/24-TI-0193"/>
    <x v="30"/>
    <n v="2084085.68"/>
    <n v="0.20840856799999999"/>
    <n v="0"/>
    <n v="0"/>
    <n v="2084085.68"/>
    <n v="0.20840856799999999"/>
    <x v="2"/>
    <x v="13"/>
  </r>
  <r>
    <n v="198"/>
    <x v="2"/>
    <s v="23/24-TI-0194"/>
    <x v="30"/>
    <n v="908158.24"/>
    <n v="9.0815824000000003E-2"/>
    <n v="0"/>
    <n v="0"/>
    <n v="908158.24"/>
    <n v="9.0815824000000003E-2"/>
    <x v="2"/>
    <x v="13"/>
  </r>
  <r>
    <n v="199"/>
    <x v="2"/>
    <s v="23/24-TI-0195"/>
    <x v="30"/>
    <n v="2680045.96"/>
    <n v="0.26800459599999998"/>
    <n v="0"/>
    <n v="0"/>
    <n v="2680045.96"/>
    <n v="0.26800459599999998"/>
    <x v="2"/>
    <x v="13"/>
  </r>
  <r>
    <n v="200"/>
    <x v="2"/>
    <s v="23/24-TI-0196"/>
    <x v="30"/>
    <n v="1968316.5"/>
    <n v="0.19683165"/>
    <n v="0"/>
    <n v="0"/>
    <n v="1968316.5"/>
    <n v="0.19683165"/>
    <x v="2"/>
    <x v="13"/>
  </r>
  <r>
    <n v="201"/>
    <x v="2"/>
    <s v="23/24-TI-0197"/>
    <x v="3"/>
    <n v="1093764"/>
    <n v="0.1093764"/>
    <n v="196877.52"/>
    <n v="1.9687751999999999E-2"/>
    <n v="1290641.5199999998"/>
    <n v="0.12906415199999999"/>
    <x v="1"/>
    <x v="2"/>
  </r>
  <r>
    <n v="202"/>
    <x v="2"/>
    <s v="23/24-TI-0198"/>
    <x v="25"/>
    <n v="344080"/>
    <n v="3.4408000000000001E-2"/>
    <n v="61934.399999999994"/>
    <n v="6.1934399999999997E-3"/>
    <n v="406014.4"/>
    <n v="4.0601440000000003E-2"/>
    <x v="1"/>
    <x v="8"/>
  </r>
  <r>
    <n v="203"/>
    <x v="2"/>
    <s v="23/24-TI-0199"/>
    <x v="3"/>
    <n v="518000"/>
    <n v="5.1799999999999999E-2"/>
    <n v="93240"/>
    <n v="9.3240000000000007E-3"/>
    <n v="611240"/>
    <n v="6.1123999999999998E-2"/>
    <x v="1"/>
    <x v="2"/>
  </r>
  <r>
    <n v="204"/>
    <x v="2"/>
    <s v="23/24-TI-0200"/>
    <x v="3"/>
    <n v="308000"/>
    <n v="3.0800000000000001E-2"/>
    <n v="55440"/>
    <n v="5.5440000000000003E-3"/>
    <n v="363440"/>
    <n v="3.6344000000000001E-2"/>
    <x v="1"/>
    <x v="2"/>
  </r>
  <r>
    <n v="205"/>
    <x v="2"/>
    <s v="23/24-TI-0201"/>
    <x v="3"/>
    <n v="735000"/>
    <n v="7.3499999999999996E-2"/>
    <n v="132300"/>
    <n v="1.323E-2"/>
    <n v="867300"/>
    <n v="8.6730000000000002E-2"/>
    <x v="1"/>
    <x v="2"/>
  </r>
  <r>
    <n v="206"/>
    <x v="2"/>
    <s v="23/24-TI-0202"/>
    <x v="3"/>
    <n v="336000"/>
    <n v="3.3599999999999998E-2"/>
    <n v="60480.000000000007"/>
    <n v="6.0480000000000004E-3"/>
    <n v="396480"/>
    <n v="3.9648000000000003E-2"/>
    <x v="1"/>
    <x v="2"/>
  </r>
  <r>
    <n v="207"/>
    <x v="2"/>
    <s v="23/24-TI-0203"/>
    <x v="3"/>
    <n v="826000.00000000012"/>
    <n v="8.2600000000000007E-2"/>
    <n v="148680"/>
    <n v="1.4867999999999999E-2"/>
    <n v="974680"/>
    <n v="9.7467999999999999E-2"/>
    <x v="1"/>
    <x v="2"/>
  </r>
  <r>
    <n v="208"/>
    <x v="2"/>
    <s v="23/24-TI-0204"/>
    <x v="44"/>
    <n v="509999.99999999994"/>
    <n v="5.0999999999999997E-2"/>
    <n v="91800"/>
    <n v="9.1800000000000007E-3"/>
    <n v="601800"/>
    <n v="6.0179999999999997E-2"/>
    <x v="1"/>
    <x v="0"/>
  </r>
  <r>
    <n v="209"/>
    <x v="2"/>
    <s v="23/24-TI-0205"/>
    <x v="48"/>
    <n v="645000"/>
    <n v="6.4500000000000002E-2"/>
    <n v="116100"/>
    <n v="1.1610000000000001E-2"/>
    <n v="761100"/>
    <n v="7.6109999999999997E-2"/>
    <x v="1"/>
    <x v="3"/>
  </r>
  <r>
    <n v="210"/>
    <x v="2"/>
    <s v="23/24-TI-0206"/>
    <x v="45"/>
    <n v="1953792.13"/>
    <n v="0.195379213"/>
    <n v="0"/>
    <n v="0"/>
    <n v="1953792.13"/>
    <n v="0.195379213"/>
    <x v="6"/>
    <x v="1"/>
  </r>
  <r>
    <n v="211"/>
    <x v="2"/>
    <s v="CN-23/24-0005"/>
    <x v="39"/>
    <n v="-238055.88"/>
    <n v="-2.3805587999999999E-2"/>
    <n v="0"/>
    <n v="0"/>
    <n v="-238055.88"/>
    <n v="-2.3805587999999999E-2"/>
    <x v="2"/>
    <x v="17"/>
  </r>
  <r>
    <n v="212"/>
    <x v="3"/>
    <s v="23/24-TI-0207"/>
    <x v="1"/>
    <n v="262584"/>
    <n v="2.6258400000000001E-2"/>
    <n v="47265.120000000003"/>
    <n v="4.7265120000000004E-3"/>
    <n v="309849.12"/>
    <n v="3.0984912E-2"/>
    <x v="1"/>
    <x v="1"/>
  </r>
  <r>
    <n v="213"/>
    <x v="3"/>
    <s v="23/24-TI-0208"/>
    <x v="4"/>
    <n v="3739565.4"/>
    <n v="0.37395654"/>
    <n v="0"/>
    <n v="0"/>
    <n v="3739565.4"/>
    <n v="0.37395654"/>
    <x v="2"/>
    <x v="0"/>
  </r>
  <r>
    <n v="214"/>
    <x v="3"/>
    <s v="23/24-TI-0209"/>
    <x v="5"/>
    <n v="6892277.46"/>
    <n v="0.68922774600000003"/>
    <n v="0"/>
    <n v="0"/>
    <n v="6892277.46"/>
    <n v="0.68922774600000003"/>
    <x v="2"/>
    <x v="0"/>
  </r>
  <r>
    <n v="215"/>
    <x v="3"/>
    <s v="23/24-TI-0210"/>
    <x v="11"/>
    <n v="1193459.49"/>
    <n v="0.11934594899999999"/>
    <n v="0"/>
    <n v="0"/>
    <n v="1193459.49"/>
    <n v="0.11934594899999999"/>
    <x v="2"/>
    <x v="7"/>
  </r>
  <r>
    <n v="216"/>
    <x v="3"/>
    <s v="23/24-TI-0211"/>
    <x v="16"/>
    <n v="115549.69"/>
    <n v="1.1554969E-2"/>
    <n v="0"/>
    <n v="0"/>
    <n v="115549.69"/>
    <n v="1.1554969E-2"/>
    <x v="4"/>
    <x v="1"/>
  </r>
  <r>
    <n v="217"/>
    <x v="3"/>
    <s v="23/24-TI-0212"/>
    <x v="10"/>
    <n v="1515226.55"/>
    <n v="0.15152265500000001"/>
    <n v="0"/>
    <n v="0"/>
    <n v="1515226.55"/>
    <n v="0.15152265500000001"/>
    <x v="4"/>
    <x v="6"/>
  </r>
  <r>
    <n v="218"/>
    <x v="3"/>
    <s v="23/24-TI-0213"/>
    <x v="14"/>
    <n v="15190224.000000002"/>
    <n v="1.5190224000000001"/>
    <n v="2734240.32"/>
    <n v="0.27342403199999998"/>
    <n v="17924464.32"/>
    <n v="1.792446432"/>
    <x v="1"/>
    <x v="9"/>
  </r>
  <r>
    <n v="219"/>
    <x v="3"/>
    <s v="23/24-TI-0214"/>
    <x v="14"/>
    <n v="14418718.800000001"/>
    <n v="1.4418718800000001"/>
    <n v="2595369.38"/>
    <n v="0.25953693799999999"/>
    <n v="17014088.18"/>
    <n v="1.701408818"/>
    <x v="1"/>
    <x v="9"/>
  </r>
  <r>
    <n v="220"/>
    <x v="3"/>
    <s v="23/24-TI-0215"/>
    <x v="19"/>
    <n v="391502.03"/>
    <n v="3.9150203000000001E-2"/>
    <n v="0"/>
    <n v="0"/>
    <n v="391502.03"/>
    <n v="3.9150203000000001E-2"/>
    <x v="6"/>
    <x v="13"/>
  </r>
  <r>
    <n v="221"/>
    <x v="3"/>
    <s v="23/24-TI-0216"/>
    <x v="13"/>
    <n v="838499.99999999988"/>
    <n v="8.3849999999999994E-2"/>
    <n v="150930"/>
    <n v="1.5093000000000001E-2"/>
    <n v="989430"/>
    <n v="9.8943000000000003E-2"/>
    <x v="1"/>
    <x v="3"/>
  </r>
  <r>
    <n v="222"/>
    <x v="3"/>
    <s v="23/24-TI-0217"/>
    <x v="13"/>
    <n v="6024566"/>
    <n v="0.60245660000000001"/>
    <n v="1084421.8799999999"/>
    <n v="0.10844218799999999"/>
    <n v="7108987.8799999999"/>
    <n v="0.71089878799999995"/>
    <x v="1"/>
    <x v="3"/>
  </r>
  <r>
    <n v="223"/>
    <x v="3"/>
    <s v="23/24-TI-0218"/>
    <x v="18"/>
    <n v="1223173.1399999999"/>
    <n v="0.122317314"/>
    <n v="0"/>
    <n v="0"/>
    <n v="1223173.1399999999"/>
    <n v="0.122317314"/>
    <x v="5"/>
    <x v="12"/>
  </r>
  <r>
    <n v="224"/>
    <x v="3"/>
    <s v="23/24-TI-0219"/>
    <x v="47"/>
    <n v="147783.25"/>
    <n v="1.4778325E-2"/>
    <n v="0"/>
    <n v="0"/>
    <n v="147783.25"/>
    <n v="1.4778325E-2"/>
    <x v="6"/>
    <x v="11"/>
  </r>
  <r>
    <n v="225"/>
    <x v="3"/>
    <s v="23/24-TI-0220"/>
    <x v="13"/>
    <n v="348364.80000000005"/>
    <n v="3.4836480000000003E-2"/>
    <n v="62705.66"/>
    <n v="6.270566E-3"/>
    <n v="411070.46"/>
    <n v="4.1107046000000001E-2"/>
    <x v="1"/>
    <x v="3"/>
  </r>
  <r>
    <n v="226"/>
    <x v="3"/>
    <s v="23/24-TI-0221"/>
    <x v="13"/>
    <n v="0"/>
    <n v="0"/>
    <n v="0"/>
    <n v="0"/>
    <n v="0"/>
    <n v="0"/>
    <x v="1"/>
    <x v="3"/>
  </r>
  <r>
    <n v="227"/>
    <x v="3"/>
    <s v="23/24-TI-0222"/>
    <x v="25"/>
    <n v="314000"/>
    <n v="3.1399999999999997E-2"/>
    <n v="56520"/>
    <n v="5.6519999999999999E-3"/>
    <n v="370520"/>
    <n v="3.7052000000000002E-2"/>
    <x v="1"/>
    <x v="8"/>
  </r>
  <r>
    <n v="228"/>
    <x v="3"/>
    <s v="23/24-TI-0223"/>
    <x v="49"/>
    <n v="164149.70000000001"/>
    <n v="1.6414970000000001E-2"/>
    <n v="0"/>
    <n v="0"/>
    <n v="164149.70000000001"/>
    <n v="1.6414970000000001E-2"/>
    <x v="2"/>
    <x v="5"/>
  </r>
  <r>
    <n v="229"/>
    <x v="3"/>
    <s v="23/24-TI-0224"/>
    <x v="13"/>
    <n v="6514701.2999999998"/>
    <n v="0.65147012999999998"/>
    <n v="1172646.24"/>
    <n v="0.117264624"/>
    <n v="7687347.54"/>
    <n v="0.76873475400000002"/>
    <x v="1"/>
    <x v="3"/>
  </r>
  <r>
    <n v="230"/>
    <x v="3"/>
    <s v="23/24-TI-0225"/>
    <x v="8"/>
    <n v="537500"/>
    <n v="5.3749999999999999E-2"/>
    <n v="96750"/>
    <n v="9.6749999999999996E-3"/>
    <n v="634250"/>
    <n v="6.3424999999999995E-2"/>
    <x v="1"/>
    <x v="5"/>
  </r>
  <r>
    <n v="231"/>
    <x v="3"/>
    <s v="23/24-TI-0226"/>
    <x v="21"/>
    <n v="328408.00000000006"/>
    <n v="3.2840800000000003E-2"/>
    <n v="59113.439999999995"/>
    <n v="5.9113439999999998E-3"/>
    <n v="387521.44"/>
    <n v="3.8752144000000002E-2"/>
    <x v="1"/>
    <x v="1"/>
  </r>
  <r>
    <n v="232"/>
    <x v="3"/>
    <s v="23/24-TI-0227"/>
    <x v="46"/>
    <n v="152000"/>
    <n v="1.52E-2"/>
    <n v="27360"/>
    <n v="2.7360000000000002E-3"/>
    <n v="179360"/>
    <n v="1.7936000000000001E-2"/>
    <x v="1"/>
    <x v="8"/>
  </r>
  <r>
    <n v="233"/>
    <x v="3"/>
    <s v="23/24-TI-0228"/>
    <x v="27"/>
    <n v="285587.73"/>
    <n v="2.8558772999999999E-2"/>
    <n v="0"/>
    <n v="0"/>
    <n v="285587.73"/>
    <n v="2.8558772999999999E-2"/>
    <x v="2"/>
    <x v="9"/>
  </r>
  <r>
    <n v="234"/>
    <x v="3"/>
    <s v="23/24-TI-0229"/>
    <x v="41"/>
    <n v="203445.44999999998"/>
    <n v="2.0344544999999999E-2"/>
    <n v="0"/>
    <n v="0"/>
    <n v="203445.44999999998"/>
    <n v="2.0344544999999999E-2"/>
    <x v="5"/>
    <x v="5"/>
  </r>
  <r>
    <n v="235"/>
    <x v="3"/>
    <s v="23/24-TI-0230"/>
    <x v="22"/>
    <n v="573633.23"/>
    <n v="5.7363323000000001E-2"/>
    <n v="0"/>
    <n v="0"/>
    <n v="573633.23"/>
    <n v="5.7363323000000001E-2"/>
    <x v="2"/>
    <x v="15"/>
  </r>
  <r>
    <n v="236"/>
    <x v="3"/>
    <s v="23/24-TI-0231"/>
    <x v="52"/>
    <n v="65000"/>
    <n v="6.4999999999999997E-3"/>
    <n v="11700"/>
    <n v="1.17E-3"/>
    <n v="76700"/>
    <n v="7.6699999999999997E-3"/>
    <x v="1"/>
    <x v="11"/>
  </r>
  <r>
    <n v="237"/>
    <x v="3"/>
    <s v="23/24-TI-0232"/>
    <x v="26"/>
    <n v="1197998.68"/>
    <n v="0.11979986799999999"/>
    <n v="0"/>
    <n v="0"/>
    <n v="1197998.68"/>
    <n v="0.11979986799999999"/>
    <x v="2"/>
    <x v="4"/>
  </r>
  <r>
    <n v="238"/>
    <x v="3"/>
    <s v="23/24-TI-0233"/>
    <x v="23"/>
    <n v="426334.33999999997"/>
    <n v="4.2633433999999998E-2"/>
    <n v="0"/>
    <n v="0"/>
    <n v="426334.33999999997"/>
    <n v="4.2633433999999998E-2"/>
    <x v="4"/>
    <x v="10"/>
  </r>
  <r>
    <n v="239"/>
    <x v="3"/>
    <s v="23/24-TI-0234"/>
    <x v="7"/>
    <n v="421854.51999999996"/>
    <n v="4.2185451999999998E-2"/>
    <n v="0"/>
    <n v="0"/>
    <n v="421854.51999999996"/>
    <n v="4.2185451999999998E-2"/>
    <x v="2"/>
    <x v="4"/>
  </r>
  <r>
    <n v="240"/>
    <x v="3"/>
    <s v="23/24-TI-0235"/>
    <x v="7"/>
    <n v="388993.52999999997"/>
    <n v="3.8899352999999998E-2"/>
    <n v="0"/>
    <n v="0"/>
    <n v="388993.52999999997"/>
    <n v="3.8899352999999998E-2"/>
    <x v="2"/>
    <x v="4"/>
  </r>
  <r>
    <n v="241"/>
    <x v="3"/>
    <s v="23/24-TI-0236"/>
    <x v="19"/>
    <n v="346915.4"/>
    <n v="3.469154E-2"/>
    <n v="0"/>
    <n v="0"/>
    <n v="346915.4"/>
    <n v="3.469154E-2"/>
    <x v="6"/>
    <x v="13"/>
  </r>
  <r>
    <n v="242"/>
    <x v="3"/>
    <s v="23/24-TI-0237"/>
    <x v="25"/>
    <n v="314000"/>
    <n v="3.1399999999999997E-2"/>
    <n v="56520"/>
    <n v="5.6519999999999999E-3"/>
    <n v="370520"/>
    <n v="3.7052000000000002E-2"/>
    <x v="1"/>
    <x v="8"/>
  </r>
  <r>
    <n v="243"/>
    <x v="3"/>
    <s v="23/24-TI-0238"/>
    <x v="34"/>
    <n v="1127701.3800000001"/>
    <n v="0.11277013800000001"/>
    <n v="0"/>
    <n v="0"/>
    <n v="1127701.3800000001"/>
    <n v="0.11277013800000001"/>
    <x v="4"/>
    <x v="2"/>
  </r>
  <r>
    <n v="244"/>
    <x v="3"/>
    <s v="23/24-TI-0239"/>
    <x v="30"/>
    <n v="673394.05"/>
    <n v="6.7339405000000005E-2"/>
    <n v="0"/>
    <n v="0"/>
    <n v="673394.05"/>
    <n v="6.7339405000000005E-2"/>
    <x v="2"/>
    <x v="13"/>
  </r>
  <r>
    <n v="245"/>
    <x v="3"/>
    <s v="23/24-TI-0240"/>
    <x v="30"/>
    <n v="3959307.5900000003"/>
    <n v="0.39593075900000002"/>
    <n v="0"/>
    <n v="0"/>
    <n v="3959307.5900000003"/>
    <n v="0.39593075900000002"/>
    <x v="2"/>
    <x v="13"/>
  </r>
  <r>
    <n v="246"/>
    <x v="3"/>
    <s v="23/24-TI-0241"/>
    <x v="30"/>
    <n v="1685505.6900000002"/>
    <n v="0.16855056900000001"/>
    <n v="0"/>
    <n v="0"/>
    <n v="1685505.6900000002"/>
    <n v="0.16855056900000001"/>
    <x v="2"/>
    <x v="13"/>
  </r>
  <r>
    <n v="247"/>
    <x v="3"/>
    <s v="23/24-TI-0242"/>
    <x v="18"/>
    <n v="1186315.54"/>
    <n v="0.118631554"/>
    <n v="0"/>
    <n v="0"/>
    <n v="1186315.54"/>
    <n v="0.118631554"/>
    <x v="5"/>
    <x v="12"/>
  </r>
  <r>
    <n v="248"/>
    <x v="3"/>
    <s v="23/24-TI-0243"/>
    <x v="32"/>
    <n v="653190.79"/>
    <n v="6.5319079000000002E-2"/>
    <n v="0"/>
    <n v="0"/>
    <n v="653190.79"/>
    <n v="6.5319079000000002E-2"/>
    <x v="2"/>
    <x v="1"/>
  </r>
  <r>
    <n v="249"/>
    <x v="3"/>
    <s v="23/24-TI-0244"/>
    <x v="46"/>
    <n v="152000"/>
    <n v="1.52E-2"/>
    <n v="27360"/>
    <n v="2.7360000000000002E-3"/>
    <n v="179360"/>
    <n v="1.7936000000000001E-2"/>
    <x v="1"/>
    <x v="8"/>
  </r>
  <r>
    <n v="250"/>
    <x v="3"/>
    <s v="23/24-TI-0245"/>
    <x v="53"/>
    <n v="88000"/>
    <n v="8.8000000000000005E-3"/>
    <n v="15839.999999999998"/>
    <n v="1.5839999999999999E-3"/>
    <n v="103839.99999999999"/>
    <n v="1.0383999999999999E-2"/>
    <x v="1"/>
    <x v="19"/>
  </r>
  <r>
    <n v="251"/>
    <x v="3"/>
    <s v="23/24-TI-0246"/>
    <x v="49"/>
    <n v="164406.07999999999"/>
    <n v="1.6440607999999999E-2"/>
    <n v="0"/>
    <n v="0"/>
    <n v="164406.07999999999"/>
    <n v="1.6440607999999999E-2"/>
    <x v="2"/>
    <x v="5"/>
  </r>
  <r>
    <n v="252"/>
    <x v="3"/>
    <s v="23/24-TI-0247"/>
    <x v="51"/>
    <n v="896160.48"/>
    <n v="8.9616048000000004E-2"/>
    <n v="0"/>
    <n v="0"/>
    <n v="896160.48"/>
    <n v="8.9616048000000004E-2"/>
    <x v="5"/>
    <x v="1"/>
  </r>
  <r>
    <n v="253"/>
    <x v="3"/>
    <s v="23/24-TI-0248"/>
    <x v="14"/>
    <n v="16047639"/>
    <n v="1.6047639"/>
    <n v="2888575.02"/>
    <n v="0.28885750199999999"/>
    <n v="18936214.02"/>
    <n v="1.893621402"/>
    <x v="1"/>
    <x v="9"/>
  </r>
  <r>
    <n v="254"/>
    <x v="3"/>
    <s v="23/24-TI-0249"/>
    <x v="36"/>
    <n v="1435762.46"/>
    <n v="0.14357624599999999"/>
    <n v="0"/>
    <n v="0"/>
    <n v="1435762.46"/>
    <n v="0.14357624599999999"/>
    <x v="2"/>
    <x v="16"/>
  </r>
  <r>
    <n v="255"/>
    <x v="3"/>
    <s v="23/24-TI-0250"/>
    <x v="40"/>
    <n v="821800"/>
    <n v="8.2180000000000003E-2"/>
    <n v="147924"/>
    <n v="1.4792400000000001E-2"/>
    <n v="969724"/>
    <n v="9.69724E-2"/>
    <x v="1"/>
    <x v="18"/>
  </r>
  <r>
    <n v="256"/>
    <x v="3"/>
    <s v="23/24-TI-0251"/>
    <x v="38"/>
    <n v="315360"/>
    <n v="3.1536000000000002E-2"/>
    <n v="56764.800000000003"/>
    <n v="5.6764800000000002E-3"/>
    <n v="372124.8"/>
    <n v="3.7212479999999999E-2"/>
    <x v="1"/>
    <x v="1"/>
  </r>
  <r>
    <n v="257"/>
    <x v="3"/>
    <s v="23/24-TI-0252"/>
    <x v="37"/>
    <n v="673628.82"/>
    <n v="6.7362881999999999E-2"/>
    <n v="0"/>
    <n v="0"/>
    <n v="673628.82"/>
    <n v="6.7362881999999999E-2"/>
    <x v="2"/>
    <x v="13"/>
  </r>
  <r>
    <n v="258"/>
    <x v="3"/>
    <s v="23/24-TI-0253"/>
    <x v="3"/>
    <n v="294000"/>
    <n v="2.9399999999999999E-2"/>
    <n v="52920"/>
    <n v="5.2919999999999998E-3"/>
    <n v="346920"/>
    <n v="3.4692000000000001E-2"/>
    <x v="1"/>
    <x v="2"/>
  </r>
  <r>
    <n v="259"/>
    <x v="3"/>
    <s v="23/24-TI-0254"/>
    <x v="3"/>
    <n v="294000"/>
    <n v="2.9399999999999999E-2"/>
    <n v="52920"/>
    <n v="5.2919999999999998E-3"/>
    <n v="346920"/>
    <n v="3.4692000000000001E-2"/>
    <x v="1"/>
    <x v="2"/>
  </r>
  <r>
    <n v="260"/>
    <x v="3"/>
    <s v="23/24-TI-0255"/>
    <x v="3"/>
    <n v="266000"/>
    <n v="2.6599999999999999E-2"/>
    <n v="47880"/>
    <n v="4.7879999999999997E-3"/>
    <n v="313880"/>
    <n v="3.1387999999999999E-2"/>
    <x v="1"/>
    <x v="2"/>
  </r>
  <r>
    <n v="261"/>
    <x v="3"/>
    <s v="23/24-TI-0256"/>
    <x v="3"/>
    <n v="294000"/>
    <n v="2.9399999999999999E-2"/>
    <n v="52920"/>
    <n v="5.2919999999999998E-3"/>
    <n v="346920"/>
    <n v="3.4692000000000001E-2"/>
    <x v="1"/>
    <x v="2"/>
  </r>
  <r>
    <n v="262"/>
    <x v="3"/>
    <s v="23/24-TI-0257"/>
    <x v="35"/>
    <n v="905980.10000000009"/>
    <n v="9.0598010000000007E-2"/>
    <n v="0"/>
    <n v="0"/>
    <n v="905980.10000000009"/>
    <n v="9.0598010000000007E-2"/>
    <x v="5"/>
    <x v="7"/>
  </r>
  <r>
    <n v="263"/>
    <x v="3"/>
    <s v="23/24-TI-0258"/>
    <x v="39"/>
    <n v="4382957.72"/>
    <n v="0.43829577199999997"/>
    <n v="0"/>
    <n v="0"/>
    <n v="4382957.72"/>
    <n v="0.43829577199999997"/>
    <x v="2"/>
    <x v="17"/>
  </r>
  <r>
    <n v="264"/>
    <x v="3"/>
    <s v="23/24-TI-0259"/>
    <x v="54"/>
    <n v="1109760"/>
    <n v="0.11097600000000001"/>
    <n v="199756.79999999999"/>
    <n v="1.9975679999999999E-2"/>
    <n v="1309516.7999999998"/>
    <n v="0.13095167999999999"/>
    <x v="1"/>
    <x v="1"/>
  </r>
  <r>
    <n v="265"/>
    <x v="3"/>
    <s v="23/24-TI-0260"/>
    <x v="39"/>
    <n v="2098957.38"/>
    <n v="0.209895738"/>
    <n v="0"/>
    <n v="0"/>
    <n v="2098957.38"/>
    <n v="0.209895738"/>
    <x v="2"/>
    <x v="17"/>
  </r>
  <r>
    <n v="266"/>
    <x v="3"/>
    <s v="23/24-TI-0261"/>
    <x v="8"/>
    <n v="537500"/>
    <n v="5.3749999999999999E-2"/>
    <n v="96750"/>
    <n v="9.6749999999999996E-3"/>
    <n v="634250"/>
    <n v="6.3424999999999995E-2"/>
    <x v="1"/>
    <x v="5"/>
  </r>
  <r>
    <n v="267"/>
    <x v="3"/>
    <s v="23/24-TI-0262"/>
    <x v="44"/>
    <n v="509999.99999999994"/>
    <n v="5.0999999999999997E-2"/>
    <n v="91800"/>
    <n v="9.1800000000000007E-3"/>
    <n v="601800"/>
    <n v="6.0179999999999997E-2"/>
    <x v="1"/>
    <x v="0"/>
  </r>
  <r>
    <n v="268"/>
    <x v="3"/>
    <s v="23/24-TI-0263"/>
    <x v="33"/>
    <n v="1489278.55"/>
    <n v="0.148927855"/>
    <n v="0"/>
    <n v="0"/>
    <n v="1489278.55"/>
    <n v="0.148927855"/>
    <x v="5"/>
    <x v="3"/>
  </r>
  <r>
    <n v="269"/>
    <x v="3"/>
    <s v="23/24-TI-0264"/>
    <x v="55"/>
    <n v="900000"/>
    <n v="0.09"/>
    <n v="162000"/>
    <n v="1.6199999999999999E-2"/>
    <n v="1062000"/>
    <n v="0.1062"/>
    <x v="1"/>
    <x v="18"/>
  </r>
  <r>
    <n v="270"/>
    <x v="3"/>
    <s v="23/24-TI-0265"/>
    <x v="45"/>
    <n v="1101656.6599999999"/>
    <n v="0.110165666"/>
    <n v="0"/>
    <n v="0"/>
    <n v="1101656.6599999999"/>
    <n v="0.110165666"/>
    <x v="6"/>
    <x v="1"/>
  </r>
  <r>
    <n v="271"/>
    <x v="3"/>
    <s v="DN-23/24-0001"/>
    <x v="3"/>
    <n v="77220"/>
    <n v="7.7219999999999997E-3"/>
    <n v="13899.6"/>
    <n v="1.38996E-3"/>
    <n v="91119.6"/>
    <n v="9.1119600000000005E-3"/>
    <x v="1"/>
    <x v="2"/>
  </r>
  <r>
    <n v="272"/>
    <x v="3"/>
    <s v="CN-23/24-0006"/>
    <x v="14"/>
    <n v="-15190224.000000002"/>
    <n v="-1.5190224000000001"/>
    <n v="-2734240.32"/>
    <n v="-0.27342403199999998"/>
    <n v="-17924464.32"/>
    <n v="-1.792446432"/>
    <x v="1"/>
    <x v="9"/>
  </r>
  <r>
    <n v="273"/>
    <x v="3"/>
    <s v="CN-23/24-0007"/>
    <x v="14"/>
    <n v="-14418718.800000001"/>
    <n v="-1.4418718800000001"/>
    <n v="-2595369.38"/>
    <n v="-0.25953693799999999"/>
    <n v="-17014088.18"/>
    <n v="-1.701408818"/>
    <x v="1"/>
    <x v="9"/>
  </r>
  <r>
    <n v="274"/>
    <x v="3"/>
    <s v="CN-23/24-0008"/>
    <x v="13"/>
    <n v="-838499.99999999988"/>
    <n v="-8.3849999999999994E-2"/>
    <n v="-150930"/>
    <n v="-1.5093000000000001E-2"/>
    <n v="-989430"/>
    <n v="-9.8943000000000003E-2"/>
    <x v="1"/>
    <x v="3"/>
  </r>
  <r>
    <n v="275"/>
    <x v="3"/>
    <s v="CN-23/24-0009"/>
    <x v="13"/>
    <n v="-6024566"/>
    <n v="-0.60245660000000001"/>
    <n v="-1084421.8799999999"/>
    <n v="-0.10844218799999999"/>
    <n v="-7108987.8799999999"/>
    <n v="-0.71089878799999995"/>
    <x v="1"/>
    <x v="3"/>
  </r>
  <r>
    <n v="276"/>
    <x v="4"/>
    <s v="23/24-TI-0266"/>
    <x v="1"/>
    <n v="262584"/>
    <n v="2.6258400000000001E-2"/>
    <n v="47265.120000000003"/>
    <n v="4.7265120000000004E-3"/>
    <n v="309849.12"/>
    <n v="3.0984912E-2"/>
    <x v="1"/>
    <x v="1"/>
  </r>
  <r>
    <n v="277"/>
    <x v="4"/>
    <s v="23/24-TI-0267"/>
    <x v="56"/>
    <n v="190528.04"/>
    <n v="1.9052804E-2"/>
    <n v="0"/>
    <n v="0"/>
    <n v="190528.04"/>
    <n v="1.9052804E-2"/>
    <x v="4"/>
    <x v="7"/>
  </r>
  <r>
    <n v="278"/>
    <x v="4"/>
    <s v="23/24-TI-0268"/>
    <x v="46"/>
    <n v="239000"/>
    <n v="2.3900000000000001E-2"/>
    <n v="43020"/>
    <n v="4.3020000000000003E-3"/>
    <n v="282020"/>
    <n v="2.8202000000000001E-2"/>
    <x v="1"/>
    <x v="8"/>
  </r>
  <r>
    <n v="279"/>
    <x v="4"/>
    <s v="23/24-TI-0269"/>
    <x v="4"/>
    <n v="3658746.57"/>
    <n v="0.36587465699999999"/>
    <n v="0"/>
    <n v="0"/>
    <n v="3658746.57"/>
    <n v="0.36587465699999999"/>
    <x v="2"/>
    <x v="0"/>
  </r>
  <r>
    <n v="280"/>
    <x v="4"/>
    <s v="23/24-TI-0270"/>
    <x v="5"/>
    <n v="6783450.54"/>
    <n v="0.678345054"/>
    <n v="0"/>
    <n v="0"/>
    <n v="6783450.54"/>
    <n v="0.678345054"/>
    <x v="2"/>
    <x v="0"/>
  </r>
  <r>
    <n v="281"/>
    <x v="4"/>
    <s v="23/24-TI-0271"/>
    <x v="24"/>
    <n v="119758"/>
    <n v="1.19758E-2"/>
    <n v="21556.44"/>
    <n v="2.155644E-3"/>
    <n v="141314.44"/>
    <n v="1.4131444E-2"/>
    <x v="1"/>
    <x v="13"/>
  </r>
  <r>
    <n v="282"/>
    <x v="4"/>
    <s v="23/24-TI-0272"/>
    <x v="19"/>
    <n v="512497.93"/>
    <n v="5.1249793000000002E-2"/>
    <n v="0"/>
    <n v="0"/>
    <n v="512497.93"/>
    <n v="5.1249793000000002E-2"/>
    <x v="6"/>
    <x v="13"/>
  </r>
  <r>
    <n v="283"/>
    <x v="4"/>
    <s v="23/24-TI-0273"/>
    <x v="16"/>
    <n v="115874.85999999999"/>
    <n v="1.1587485999999999E-2"/>
    <n v="0"/>
    <n v="0"/>
    <n v="115874.85999999999"/>
    <n v="1.1587485999999999E-2"/>
    <x v="4"/>
    <x v="1"/>
  </r>
  <r>
    <n v="284"/>
    <x v="4"/>
    <s v="23/24-TI-0274"/>
    <x v="11"/>
    <n v="1427117.8"/>
    <n v="0.14271178000000001"/>
    <n v="0"/>
    <n v="0"/>
    <n v="1427117.8"/>
    <n v="0.14271178000000001"/>
    <x v="2"/>
    <x v="7"/>
  </r>
  <r>
    <n v="285"/>
    <x v="4"/>
    <s v="23/24-TI-0275"/>
    <x v="10"/>
    <n v="1588352.08"/>
    <n v="0.15883520800000001"/>
    <n v="0"/>
    <n v="0"/>
    <n v="1588352.08"/>
    <n v="0.15883520800000001"/>
    <x v="4"/>
    <x v="6"/>
  </r>
  <r>
    <n v="286"/>
    <x v="4"/>
    <s v="23/24-TI-0276"/>
    <x v="25"/>
    <n v="314000"/>
    <n v="3.1399999999999997E-2"/>
    <n v="56520"/>
    <n v="5.6519999999999999E-3"/>
    <n v="370520"/>
    <n v="3.7052000000000002E-2"/>
    <x v="1"/>
    <x v="8"/>
  </r>
  <r>
    <n v="287"/>
    <x v="4"/>
    <s v="23/24-TI-0277"/>
    <x v="49"/>
    <n v="165796.24000000002"/>
    <n v="1.6579624000000001E-2"/>
    <n v="0"/>
    <n v="0"/>
    <n v="165796.24000000002"/>
    <n v="1.6579624000000001E-2"/>
    <x v="2"/>
    <x v="5"/>
  </r>
  <r>
    <n v="288"/>
    <x v="4"/>
    <s v="23/24-TI-0278"/>
    <x v="18"/>
    <n v="1201260.99"/>
    <n v="0.120126099"/>
    <n v="0"/>
    <n v="0"/>
    <n v="1201260.99"/>
    <n v="0.120126099"/>
    <x v="5"/>
    <x v="12"/>
  </r>
  <r>
    <n v="289"/>
    <x v="4"/>
    <s v="23/24-TI-0279"/>
    <x v="23"/>
    <n v="828500.41"/>
    <n v="8.2850040999999999E-2"/>
    <n v="0"/>
    <n v="0"/>
    <n v="828500.41"/>
    <n v="8.2850040999999999E-2"/>
    <x v="4"/>
    <x v="10"/>
  </r>
  <r>
    <n v="290"/>
    <x v="4"/>
    <s v="23/24-TI-0280"/>
    <x v="47"/>
    <n v="362348.85000000003"/>
    <n v="3.6234885000000001E-2"/>
    <n v="0"/>
    <n v="0"/>
    <n v="362348.85000000003"/>
    <n v="3.6234885000000001E-2"/>
    <x v="6"/>
    <x v="11"/>
  </r>
  <r>
    <n v="291"/>
    <x v="4"/>
    <s v="23/24-TI-0281"/>
    <x v="13"/>
    <n v="7205965.5099999998"/>
    <n v="0.72059655099999997"/>
    <n v="1297073.8"/>
    <n v="0.12970738000000001"/>
    <n v="8503039.3100000005"/>
    <n v="0.85030393100000001"/>
    <x v="1"/>
    <x v="3"/>
  </r>
  <r>
    <n v="292"/>
    <x v="4"/>
    <s v="23/24-TI-0282"/>
    <x v="22"/>
    <n v="419405.84"/>
    <n v="4.1940584000000003E-2"/>
    <n v="0"/>
    <n v="0"/>
    <n v="419405.84"/>
    <n v="4.1940584000000003E-2"/>
    <x v="2"/>
    <x v="15"/>
  </r>
  <r>
    <n v="293"/>
    <x v="4"/>
    <s v="23/24-TI-0283"/>
    <x v="21"/>
    <n v="349104"/>
    <n v="3.4910400000000001E-2"/>
    <n v="62838.720000000001"/>
    <n v="6.2838720000000002E-3"/>
    <n v="411942.72"/>
    <n v="4.1194271999999997E-2"/>
    <x v="1"/>
    <x v="1"/>
  </r>
  <r>
    <n v="294"/>
    <x v="4"/>
    <s v="23/24-TI-0284"/>
    <x v="54"/>
    <n v="1109760"/>
    <n v="0.11097600000000001"/>
    <n v="199756.79999999999"/>
    <n v="1.9975679999999999E-2"/>
    <n v="1309516.7999999998"/>
    <n v="0.13095167999999999"/>
    <x v="1"/>
    <x v="1"/>
  </r>
  <r>
    <n v="295"/>
    <x v="4"/>
    <s v="23/24-TI-0285"/>
    <x v="14"/>
    <n v="15159746.800000001"/>
    <n v="1.51597468"/>
    <n v="2728754.4200000004"/>
    <n v="0.27287544200000002"/>
    <n v="17888501.219999999"/>
    <n v="1.7888501219999999"/>
    <x v="1"/>
    <x v="9"/>
  </r>
  <r>
    <n v="296"/>
    <x v="4"/>
    <s v="23/24-TI-0286"/>
    <x v="2"/>
    <n v="5862.0000000000009"/>
    <n v="5.8620000000000005E-4"/>
    <n v="1055.1600000000001"/>
    <n v="1.0551600000000001E-4"/>
    <n v="6917.16"/>
    <n v="6.9171599999999999E-4"/>
    <x v="1"/>
    <x v="0"/>
  </r>
  <r>
    <n v="297"/>
    <x v="4"/>
    <s v="23/24-TI-0287"/>
    <x v="19"/>
    <n v="442745.55"/>
    <n v="4.4274555E-2"/>
    <n v="0"/>
    <n v="0"/>
    <n v="442745.55"/>
    <n v="4.4274555E-2"/>
    <x v="6"/>
    <x v="13"/>
  </r>
  <r>
    <n v="298"/>
    <x v="4"/>
    <s v="23/24-TI-0288"/>
    <x v="7"/>
    <n v="461576.83999999997"/>
    <n v="4.6157683999999997E-2"/>
    <n v="0"/>
    <n v="0"/>
    <n v="461576.83999999997"/>
    <n v="4.6157683999999997E-2"/>
    <x v="2"/>
    <x v="4"/>
  </r>
  <r>
    <n v="299"/>
    <x v="4"/>
    <s v="23/24-TI-0289"/>
    <x v="7"/>
    <n v="303559.55"/>
    <n v="3.0355955E-2"/>
    <n v="0"/>
    <n v="0"/>
    <n v="303559.55"/>
    <n v="3.0355955E-2"/>
    <x v="2"/>
    <x v="4"/>
  </r>
  <r>
    <n v="300"/>
    <x v="4"/>
    <s v="23/24-TI-0290"/>
    <x v="26"/>
    <n v="1151691.46"/>
    <n v="0.115169146"/>
    <n v="0"/>
    <n v="0"/>
    <n v="1151691.46"/>
    <n v="0.115169146"/>
    <x v="2"/>
    <x v="4"/>
  </r>
  <r>
    <n v="301"/>
    <x v="4"/>
    <s v="23/24-TI-0291"/>
    <x v="57"/>
    <n v="66660"/>
    <n v="6.6660000000000001E-3"/>
    <n v="11998.8"/>
    <n v="1.19988E-3"/>
    <n v="78658.8"/>
    <n v="7.8658800000000004E-3"/>
    <x v="1"/>
    <x v="1"/>
  </r>
  <r>
    <n v="302"/>
    <x v="4"/>
    <s v="23/24-TI-0292"/>
    <x v="8"/>
    <n v="537500"/>
    <n v="5.3749999999999999E-2"/>
    <n v="96750"/>
    <n v="9.6749999999999996E-3"/>
    <n v="634250"/>
    <n v="6.3424999999999995E-2"/>
    <x v="1"/>
    <x v="5"/>
  </r>
  <r>
    <n v="303"/>
    <x v="4"/>
    <s v="23/24-TI-0293"/>
    <x v="48"/>
    <n v="645000"/>
    <n v="6.4500000000000002E-2"/>
    <n v="116100"/>
    <n v="1.1610000000000001E-2"/>
    <n v="761100"/>
    <n v="7.6109999999999997E-2"/>
    <x v="1"/>
    <x v="3"/>
  </r>
  <r>
    <n v="304"/>
    <x v="4"/>
    <s v="23/24-TI-0294"/>
    <x v="18"/>
    <n v="881513.44000000006"/>
    <n v="8.8151344000000006E-2"/>
    <n v="0"/>
    <n v="0"/>
    <n v="881513.44000000006"/>
    <n v="8.8151344000000006E-2"/>
    <x v="5"/>
    <x v="12"/>
  </r>
  <r>
    <n v="305"/>
    <x v="4"/>
    <s v="23/24-TI-0295"/>
    <x v="58"/>
    <n v="82671.959999999992"/>
    <n v="8.2671959999999992E-3"/>
    <n v="0"/>
    <n v="0"/>
    <n v="82671.959999999992"/>
    <n v="8.2671959999999992E-3"/>
    <x v="2"/>
    <x v="20"/>
  </r>
  <r>
    <n v="306"/>
    <x v="4"/>
    <s v="23/24-TI-0296"/>
    <x v="30"/>
    <n v="954789.65"/>
    <n v="9.5478964999999999E-2"/>
    <n v="0"/>
    <n v="0"/>
    <n v="954789.65"/>
    <n v="9.5478964999999999E-2"/>
    <x v="2"/>
    <x v="13"/>
  </r>
  <r>
    <n v="307"/>
    <x v="4"/>
    <s v="23/24-TI-0297"/>
    <x v="30"/>
    <n v="5814860.7500000009"/>
    <n v="0.58148607500000005"/>
    <n v="0"/>
    <n v="0"/>
    <n v="5814860.7500000009"/>
    <n v="0.58148607500000005"/>
    <x v="2"/>
    <x v="13"/>
  </r>
  <r>
    <n v="308"/>
    <x v="4"/>
    <s v="23/24-TI-0298"/>
    <x v="30"/>
    <n v="1238118.8599999999"/>
    <n v="0.12381188599999998"/>
    <n v="0"/>
    <n v="0"/>
    <n v="1238118.8599999999"/>
    <n v="0.12381188599999998"/>
    <x v="2"/>
    <x v="13"/>
  </r>
  <r>
    <n v="309"/>
    <x v="4"/>
    <s v="23/24-TI-0299"/>
    <x v="32"/>
    <n v="1037139.5599999999"/>
    <n v="0.103713956"/>
    <n v="0"/>
    <n v="0"/>
    <n v="1037139.5599999999"/>
    <n v="0.103713956"/>
    <x v="2"/>
    <x v="1"/>
  </r>
  <r>
    <n v="310"/>
    <x v="4"/>
    <s v="23/24-TI-0300"/>
    <x v="40"/>
    <n v="848400"/>
    <n v="8.4839999999999999E-2"/>
    <n v="152712"/>
    <n v="1.52712E-2"/>
    <n v="1001112"/>
    <n v="0.1001112"/>
    <x v="1"/>
    <x v="18"/>
  </r>
  <r>
    <n v="311"/>
    <x v="4"/>
    <s v="23/24-TI-0301"/>
    <x v="34"/>
    <n v="1055992.06"/>
    <n v="0.105599206"/>
    <n v="0"/>
    <n v="0"/>
    <n v="1055992.06"/>
    <n v="0.105599206"/>
    <x v="4"/>
    <x v="2"/>
  </r>
  <r>
    <n v="312"/>
    <x v="4"/>
    <s v="23/24-TI-0302"/>
    <x v="25"/>
    <n v="203440"/>
    <n v="2.0344000000000001E-2"/>
    <n v="36619.199999999997"/>
    <n v="3.6619199999999995E-3"/>
    <n v="240059.2"/>
    <n v="2.400592E-2"/>
    <x v="1"/>
    <x v="8"/>
  </r>
  <r>
    <n v="313"/>
    <x v="4"/>
    <s v="23/24-TI-0303"/>
    <x v="19"/>
    <n v="489256.2"/>
    <n v="4.8925620000000003E-2"/>
    <n v="0"/>
    <n v="0"/>
    <n v="489256.2"/>
    <n v="4.8925620000000003E-2"/>
    <x v="6"/>
    <x v="13"/>
  </r>
  <r>
    <n v="314"/>
    <x v="4"/>
    <s v="23/24-TI-0304"/>
    <x v="36"/>
    <n v="1429894.1900000002"/>
    <n v="0.14298941900000001"/>
    <n v="0"/>
    <n v="0"/>
    <n v="1429894.1900000002"/>
    <n v="0.14298941900000001"/>
    <x v="2"/>
    <x v="16"/>
  </r>
  <r>
    <n v="315"/>
    <x v="4"/>
    <s v="23/24-TI-0305"/>
    <x v="37"/>
    <n v="94576.72"/>
    <n v="9.4576720000000003E-3"/>
    <n v="0"/>
    <n v="0"/>
    <n v="94576.72"/>
    <n v="9.4576720000000003E-3"/>
    <x v="2"/>
    <x v="13"/>
  </r>
  <r>
    <n v="316"/>
    <x v="4"/>
    <s v="23/24-TI-0306"/>
    <x v="44"/>
    <n v="509999.99999999994"/>
    <n v="5.0999999999999997E-2"/>
    <n v="91800"/>
    <n v="9.1800000000000007E-3"/>
    <n v="601800"/>
    <n v="6.0179999999999997E-2"/>
    <x v="1"/>
    <x v="0"/>
  </r>
  <r>
    <n v="317"/>
    <x v="4"/>
    <s v="23/24-TI-0307"/>
    <x v="35"/>
    <n v="529231.79"/>
    <n v="5.2923179000000001E-2"/>
    <n v="0"/>
    <n v="0"/>
    <n v="529231.79"/>
    <n v="5.2923179000000001E-2"/>
    <x v="5"/>
    <x v="7"/>
  </r>
  <r>
    <n v="318"/>
    <x v="4"/>
    <s v="23/24-TI-0308"/>
    <x v="48"/>
    <n v="645000"/>
    <n v="6.4500000000000002E-2"/>
    <n v="116100"/>
    <n v="1.1610000000000001E-2"/>
    <n v="761100"/>
    <n v="7.6109999999999997E-2"/>
    <x v="1"/>
    <x v="3"/>
  </r>
  <r>
    <n v="319"/>
    <x v="4"/>
    <s v="23/24-TI-0309"/>
    <x v="3"/>
    <n v="1610000"/>
    <n v="0.161"/>
    <n v="289800"/>
    <n v="2.8979999999999999E-2"/>
    <n v="1899800"/>
    <n v="0.18998000000000001"/>
    <x v="1"/>
    <x v="2"/>
  </r>
  <r>
    <n v="320"/>
    <x v="4"/>
    <s v="23/24-TI-0310"/>
    <x v="3"/>
    <n v="2004180.0000000002"/>
    <n v="0.20041800000000001"/>
    <n v="360752.4"/>
    <n v="3.6075240000000001E-2"/>
    <n v="2364932.4"/>
    <n v="0.23649323999999999"/>
    <x v="1"/>
    <x v="2"/>
  </r>
  <r>
    <n v="321"/>
    <x v="4"/>
    <s v="23/24-TI-0311"/>
    <x v="3"/>
    <n v="1351000"/>
    <n v="0.1351"/>
    <n v="243180"/>
    <n v="2.4317999999999999E-2"/>
    <n v="1594180"/>
    <n v="0.159418"/>
    <x v="1"/>
    <x v="2"/>
  </r>
  <r>
    <n v="322"/>
    <x v="4"/>
    <s v="23/24-TI-0312"/>
    <x v="3"/>
    <n v="280000"/>
    <n v="2.8000000000000001E-2"/>
    <n v="50400"/>
    <n v="5.0400000000000002E-3"/>
    <n v="330400"/>
    <n v="3.304E-2"/>
    <x v="1"/>
    <x v="2"/>
  </r>
  <r>
    <n v="323"/>
    <x v="4"/>
    <s v="23/24-TI-0313"/>
    <x v="3"/>
    <n v="280000"/>
    <n v="2.8000000000000001E-2"/>
    <n v="50400"/>
    <n v="5.0400000000000002E-3"/>
    <n v="330400"/>
    <n v="3.304E-2"/>
    <x v="1"/>
    <x v="2"/>
  </r>
  <r>
    <n v="324"/>
    <x v="4"/>
    <s v="23/24-TI-0314"/>
    <x v="3"/>
    <n v="280000"/>
    <n v="2.8000000000000001E-2"/>
    <n v="50400"/>
    <n v="5.0400000000000002E-3"/>
    <n v="330400"/>
    <n v="3.304E-2"/>
    <x v="1"/>
    <x v="2"/>
  </r>
  <r>
    <n v="325"/>
    <x v="4"/>
    <s v="23/24-TI-0315"/>
    <x v="38"/>
    <n v="413910"/>
    <n v="4.1390999999999997E-2"/>
    <n v="74503.8"/>
    <n v="7.4503800000000004E-3"/>
    <n v="488413.8"/>
    <n v="4.8841379999999997E-2"/>
    <x v="1"/>
    <x v="1"/>
  </r>
  <r>
    <n v="326"/>
    <x v="4"/>
    <s v="23/24-TI-0316"/>
    <x v="3"/>
    <n v="280000"/>
    <n v="2.8000000000000001E-2"/>
    <n v="50400"/>
    <n v="5.0400000000000002E-3"/>
    <n v="330400"/>
    <n v="3.304E-2"/>
    <x v="1"/>
    <x v="2"/>
  </r>
  <r>
    <n v="327"/>
    <x v="4"/>
    <s v="23/24-TI-0317"/>
    <x v="39"/>
    <n v="5003641.1800000006"/>
    <n v="0.50036411800000002"/>
    <n v="0"/>
    <n v="0"/>
    <n v="5003641.1800000006"/>
    <n v="0.50036411800000002"/>
    <x v="2"/>
    <x v="17"/>
  </r>
  <r>
    <n v="328"/>
    <x v="4"/>
    <s v="23/24-TI-0318"/>
    <x v="56"/>
    <n v="53956.83"/>
    <n v="5.3956830000000001E-3"/>
    <n v="0"/>
    <n v="0"/>
    <n v="53956.83"/>
    <n v="5.3956830000000001E-3"/>
    <x v="4"/>
    <x v="7"/>
  </r>
  <r>
    <n v="329"/>
    <x v="4"/>
    <s v="23/24-TI-0319"/>
    <x v="56"/>
    <n v="0"/>
    <n v="0"/>
    <n v="0"/>
    <n v="0"/>
    <n v="0"/>
    <n v="0"/>
    <x v="4"/>
    <x v="7"/>
  </r>
  <r>
    <n v="330"/>
    <x v="4"/>
    <s v="23/24-TI-0320"/>
    <x v="54"/>
    <n v="1561280"/>
    <n v="0.15612799999999999"/>
    <n v="281030.39999999997"/>
    <n v="2.8103039999999996E-2"/>
    <n v="1842310.4000000001"/>
    <n v="0.18423104000000001"/>
    <x v="1"/>
    <x v="1"/>
  </r>
  <r>
    <n v="331"/>
    <x v="4"/>
    <s v="23/24-TI-0321"/>
    <x v="45"/>
    <n v="1313264.96"/>
    <n v="0.13132649599999999"/>
    <n v="0"/>
    <n v="0"/>
    <n v="1313264.96"/>
    <n v="0.13132649599999999"/>
    <x v="6"/>
    <x v="1"/>
  </r>
  <r>
    <n v="332"/>
    <x v="4"/>
    <s v="23/24-TI-0322"/>
    <x v="59"/>
    <n v="269396.55"/>
    <n v="2.6939655E-2"/>
    <n v="0"/>
    <n v="0"/>
    <n v="269396.55"/>
    <n v="2.6939655E-2"/>
    <x v="4"/>
    <x v="7"/>
  </r>
  <r>
    <n v="333"/>
    <x v="4"/>
    <s v="23/24-TI-0323"/>
    <x v="39"/>
    <n v="1974432.32"/>
    <n v="0.197443232"/>
    <n v="0"/>
    <n v="0"/>
    <n v="1974432.32"/>
    <n v="0.197443232"/>
    <x v="2"/>
    <x v="17"/>
  </r>
  <r>
    <n v="334"/>
    <x v="4"/>
    <s v="23/24-TI-0324"/>
    <x v="45"/>
    <n v="293723.64"/>
    <n v="2.9372364000000001E-2"/>
    <n v="0"/>
    <n v="0"/>
    <n v="293723.64"/>
    <n v="2.9372364000000001E-2"/>
    <x v="6"/>
    <x v="1"/>
  </r>
  <r>
    <n v="335"/>
    <x v="4"/>
    <s v="23/24-TI-0325"/>
    <x v="45"/>
    <n v="1107086.75"/>
    <n v="0.11070867500000001"/>
    <n v="0"/>
    <n v="0"/>
    <n v="1107086.75"/>
    <n v="0.11070867500000001"/>
    <x v="6"/>
    <x v="1"/>
  </r>
  <r>
    <n v="336"/>
    <x v="4"/>
    <s v="CN-23/24-0010"/>
    <x v="54"/>
    <n v="-1109760"/>
    <n v="-0.11097600000000001"/>
    <n v="-199756.79999999999"/>
    <n v="-1.9975679999999999E-2"/>
    <n v="-1309516.7999999998"/>
    <n v="-0.13095167999999999"/>
    <x v="1"/>
    <x v="1"/>
  </r>
  <r>
    <n v="337"/>
    <x v="4"/>
    <s v="CN-23/24-0011"/>
    <x v="56"/>
    <n v="-188865.90000000002"/>
    <n v="-1.8886590000000002E-2"/>
    <n v="0"/>
    <n v="0"/>
    <n v="-188865.90000000002"/>
    <n v="-1.8886590000000002E-2"/>
    <x v="4"/>
    <x v="7"/>
  </r>
  <r>
    <n v="338"/>
    <x v="5"/>
    <s v="23/24-TI-0326"/>
    <x v="1"/>
    <n v="262584"/>
    <n v="2.6258400000000001E-2"/>
    <n v="47265.120000000003"/>
    <n v="4.7265120000000004E-3"/>
    <n v="309849.12"/>
    <n v="3.0984912E-2"/>
    <x v="1"/>
    <x v="1"/>
  </r>
  <r>
    <n v="339"/>
    <x v="5"/>
    <s v="23/24-TI-0327"/>
    <x v="49"/>
    <n v="885967.09"/>
    <n v="8.8596708999999996E-2"/>
    <n v="0"/>
    <n v="0"/>
    <n v="885967.09"/>
    <n v="8.8596708999999996E-2"/>
    <x v="2"/>
    <x v="5"/>
  </r>
  <r>
    <n v="340"/>
    <x v="5"/>
    <s v="23/24-TI-0328"/>
    <x v="9"/>
    <n v="0"/>
    <n v="0"/>
    <n v="0"/>
    <n v="0"/>
    <n v="0"/>
    <n v="0"/>
    <x v="3"/>
    <x v="5"/>
  </r>
  <r>
    <n v="341"/>
    <x v="5"/>
    <s v="23/24-TI-0329"/>
    <x v="16"/>
    <n v="116172.93000000001"/>
    <n v="1.1617293000000001E-2"/>
    <n v="0"/>
    <n v="0"/>
    <n v="116172.93000000001"/>
    <n v="1.1617293000000001E-2"/>
    <x v="4"/>
    <x v="1"/>
  </r>
  <r>
    <n v="342"/>
    <x v="5"/>
    <s v="23/24-TI-0330"/>
    <x v="4"/>
    <n v="3251950.21"/>
    <n v="0.32519502099999997"/>
    <n v="0"/>
    <n v="0"/>
    <n v="3251950.21"/>
    <n v="0.32519502099999997"/>
    <x v="2"/>
    <x v="0"/>
  </r>
  <r>
    <n v="343"/>
    <x v="5"/>
    <s v="23/24-TI-0331"/>
    <x v="5"/>
    <n v="6336299.3599999994"/>
    <n v="0.63362993599999995"/>
    <n v="0"/>
    <n v="0"/>
    <n v="6336299.3599999994"/>
    <n v="0.63362993599999995"/>
    <x v="2"/>
    <x v="0"/>
  </r>
  <r>
    <n v="344"/>
    <x v="5"/>
    <s v="23/24-TI-0332"/>
    <x v="9"/>
    <n v="970402.4"/>
    <n v="9.704024E-2"/>
    <n v="0"/>
    <n v="0"/>
    <n v="970402.4"/>
    <n v="9.704024E-2"/>
    <x v="3"/>
    <x v="5"/>
  </r>
  <r>
    <n v="345"/>
    <x v="5"/>
    <s v="23/24-TI-0333"/>
    <x v="10"/>
    <n v="1254364.1000000001"/>
    <n v="0.12543641"/>
    <n v="0"/>
    <n v="0"/>
    <n v="1254364.1000000001"/>
    <n v="0.12543641"/>
    <x v="4"/>
    <x v="6"/>
  </r>
  <r>
    <n v="346"/>
    <x v="5"/>
    <s v="23/24-TI-0334"/>
    <x v="53"/>
    <n v="88000"/>
    <n v="8.8000000000000005E-3"/>
    <n v="15839.999999999998"/>
    <n v="1.5839999999999999E-3"/>
    <n v="103839.99999999999"/>
    <n v="1.0383999999999999E-2"/>
    <x v="1"/>
    <x v="19"/>
  </r>
  <r>
    <n v="347"/>
    <x v="5"/>
    <s v="23/24-TI-0335"/>
    <x v="18"/>
    <n v="718196.19000000006"/>
    <n v="7.1819619000000001E-2"/>
    <n v="0"/>
    <n v="0"/>
    <n v="718196.19000000006"/>
    <n v="7.1819619000000001E-2"/>
    <x v="5"/>
    <x v="12"/>
  </r>
  <r>
    <n v="348"/>
    <x v="5"/>
    <s v="23/24-TI-0336"/>
    <x v="23"/>
    <n v="561704.25"/>
    <n v="5.6170425000000003E-2"/>
    <n v="0"/>
    <n v="0"/>
    <n v="561704.25"/>
    <n v="5.6170425000000003E-2"/>
    <x v="4"/>
    <x v="10"/>
  </r>
  <r>
    <n v="349"/>
    <x v="5"/>
    <s v="23/24-TI-0337"/>
    <x v="11"/>
    <n v="1228230.3"/>
    <n v="0.12282303"/>
    <n v="0"/>
    <n v="0"/>
    <n v="1228230.3"/>
    <n v="0.12282303"/>
    <x v="2"/>
    <x v="7"/>
  </r>
  <r>
    <n v="350"/>
    <x v="5"/>
    <s v="23/24-TI-0338"/>
    <x v="13"/>
    <n v="7187867.25"/>
    <n v="0.71878672499999996"/>
    <n v="1293816.1000000001"/>
    <n v="0.12938161000000001"/>
    <n v="8481683.3499999996"/>
    <n v="0.848168335"/>
    <x v="1"/>
    <x v="3"/>
  </r>
  <r>
    <n v="351"/>
    <x v="5"/>
    <s v="23/24-TI-0339"/>
    <x v="8"/>
    <n v="537500"/>
    <n v="5.3749999999999999E-2"/>
    <n v="96750"/>
    <n v="9.6749999999999996E-3"/>
    <n v="634250"/>
    <n v="6.3424999999999995E-2"/>
    <x v="1"/>
    <x v="5"/>
  </r>
  <r>
    <n v="352"/>
    <x v="5"/>
    <s v="23/24-TI-0340"/>
    <x v="60"/>
    <n v="92922.920000000013"/>
    <n v="9.2922920000000006E-3"/>
    <n v="0"/>
    <n v="0"/>
    <n v="92922.920000000013"/>
    <n v="9.2922920000000006E-3"/>
    <x v="6"/>
    <x v="11"/>
  </r>
  <r>
    <n v="353"/>
    <x v="5"/>
    <s v="23/24-TI-0341"/>
    <x v="46"/>
    <n v="239000"/>
    <n v="2.3900000000000001E-2"/>
    <n v="43020"/>
    <n v="4.3020000000000003E-3"/>
    <n v="282020"/>
    <n v="2.8202000000000001E-2"/>
    <x v="1"/>
    <x v="8"/>
  </r>
  <r>
    <n v="354"/>
    <x v="5"/>
    <s v="23/24-TI-0342"/>
    <x v="31"/>
    <n v="86271.260000000009"/>
    <n v="8.6271260000000006E-3"/>
    <n v="0"/>
    <n v="0"/>
    <n v="86271.260000000009"/>
    <n v="8.6271260000000006E-3"/>
    <x v="2"/>
    <x v="8"/>
  </r>
  <r>
    <n v="355"/>
    <x v="5"/>
    <s v="23/24-TI-0343"/>
    <x v="27"/>
    <n v="342932.98"/>
    <n v="3.4293298E-2"/>
    <n v="0"/>
    <n v="0"/>
    <n v="342932.98"/>
    <n v="3.4293298E-2"/>
    <x v="2"/>
    <x v="9"/>
  </r>
  <r>
    <n v="356"/>
    <x v="5"/>
    <s v="23/24-TI-0344"/>
    <x v="27"/>
    <n v="379031.19"/>
    <n v="3.7903118999999999E-2"/>
    <n v="0"/>
    <n v="0"/>
    <n v="379031.19"/>
    <n v="3.7903118999999999E-2"/>
    <x v="2"/>
    <x v="9"/>
  </r>
  <r>
    <n v="357"/>
    <x v="5"/>
    <s v="23/24-TI-0345"/>
    <x v="25"/>
    <n v="290120"/>
    <n v="2.9012E-2"/>
    <n v="52221.599999999999"/>
    <n v="5.22216E-3"/>
    <n v="342341.6"/>
    <n v="3.423416E-2"/>
    <x v="1"/>
    <x v="8"/>
  </r>
  <r>
    <n v="358"/>
    <x v="5"/>
    <s v="23/24-TI-0346"/>
    <x v="24"/>
    <n v="21648"/>
    <n v="2.1648000000000001E-3"/>
    <n v="3896.6400000000003"/>
    <n v="3.8966400000000002E-4"/>
    <n v="25544.640000000003"/>
    <n v="2.5544640000000002E-3"/>
    <x v="1"/>
    <x v="13"/>
  </r>
  <r>
    <n v="359"/>
    <x v="5"/>
    <s v="23/24-TI-0347"/>
    <x v="61"/>
    <n v="406340.76999999996"/>
    <n v="4.0634076999999998E-2"/>
    <n v="0"/>
    <n v="0"/>
    <n v="406340.76999999996"/>
    <n v="4.0634076999999998E-2"/>
    <x v="4"/>
    <x v="18"/>
  </r>
  <r>
    <n v="360"/>
    <x v="5"/>
    <s v="23/24-TI-0348"/>
    <x v="47"/>
    <n v="830495.80999999994"/>
    <n v="8.3049580999999997E-2"/>
    <n v="0"/>
    <n v="0"/>
    <n v="830495.80999999994"/>
    <n v="8.3049580999999997E-2"/>
    <x v="6"/>
    <x v="11"/>
  </r>
  <r>
    <n v="361"/>
    <x v="5"/>
    <s v="23/24-TI-0349"/>
    <x v="51"/>
    <n v="388293.00999999995"/>
    <n v="3.8829300999999997E-2"/>
    <n v="0"/>
    <n v="0"/>
    <n v="388293.00999999995"/>
    <n v="3.8829300999999997E-2"/>
    <x v="5"/>
    <x v="1"/>
  </r>
  <r>
    <n v="362"/>
    <x v="5"/>
    <s v="23/24-TI-0350"/>
    <x v="5"/>
    <n v="6559195.2499999991"/>
    <n v="0.65591952499999995"/>
    <n v="0"/>
    <n v="0"/>
    <n v="6559195.2499999991"/>
    <n v="0.65591952499999995"/>
    <x v="2"/>
    <x v="0"/>
  </r>
  <r>
    <n v="363"/>
    <x v="5"/>
    <s v="23/24-TI-0351"/>
    <x v="22"/>
    <n v="637657.04"/>
    <n v="6.3765704000000006E-2"/>
    <n v="0"/>
    <n v="0"/>
    <n v="637657.04"/>
    <n v="6.3765704000000006E-2"/>
    <x v="2"/>
    <x v="15"/>
  </r>
  <r>
    <n v="364"/>
    <x v="5"/>
    <s v="23/24-TI-0352"/>
    <x v="21"/>
    <n v="348474"/>
    <n v="3.4847400000000001E-2"/>
    <n v="62725.32"/>
    <n v="6.2725319999999999E-3"/>
    <n v="411199.32"/>
    <n v="4.1119931999999998E-2"/>
    <x v="1"/>
    <x v="1"/>
  </r>
  <r>
    <n v="365"/>
    <x v="5"/>
    <s v="23/24-TI-0353"/>
    <x v="4"/>
    <n v="718802"/>
    <n v="7.1880200000000005E-2"/>
    <n v="0"/>
    <n v="0"/>
    <n v="718802"/>
    <n v="7.1880200000000005E-2"/>
    <x v="2"/>
    <x v="0"/>
  </r>
  <r>
    <n v="366"/>
    <x v="5"/>
    <s v="23/24-TI-0354"/>
    <x v="26"/>
    <n v="1223560.69"/>
    <n v="0.122356069"/>
    <n v="0"/>
    <n v="0"/>
    <n v="1223560.69"/>
    <n v="0.122356069"/>
    <x v="2"/>
    <x v="4"/>
  </r>
  <r>
    <n v="367"/>
    <x v="5"/>
    <s v="23/24-TI-0355"/>
    <x v="18"/>
    <n v="746382.84"/>
    <n v="7.4638283999999999E-2"/>
    <n v="0"/>
    <n v="0"/>
    <n v="746382.84"/>
    <n v="7.4638283999999999E-2"/>
    <x v="5"/>
    <x v="12"/>
  </r>
  <r>
    <n v="368"/>
    <x v="5"/>
    <s v="23/24-TI-0356"/>
    <x v="48"/>
    <n v="645000"/>
    <n v="6.4500000000000002E-2"/>
    <n v="116100"/>
    <n v="1.1610000000000001E-2"/>
    <n v="761100"/>
    <n v="7.6109999999999997E-2"/>
    <x v="1"/>
    <x v="3"/>
  </r>
  <r>
    <n v="369"/>
    <x v="5"/>
    <s v="23/24-TI-0357"/>
    <x v="7"/>
    <n v="1215929.8600000001"/>
    <n v="0.12159298600000001"/>
    <n v="0"/>
    <n v="0"/>
    <n v="1215929.8600000001"/>
    <n v="0.12159298600000001"/>
    <x v="2"/>
    <x v="4"/>
  </r>
  <r>
    <n v="370"/>
    <x v="5"/>
    <s v="23/24-TI-0358"/>
    <x v="30"/>
    <n v="956644.76"/>
    <n v="9.5664475999999998E-2"/>
    <n v="0"/>
    <n v="0"/>
    <n v="956644.76"/>
    <n v="9.5664475999999998E-2"/>
    <x v="2"/>
    <x v="13"/>
  </r>
  <r>
    <n v="371"/>
    <x v="5"/>
    <s v="23/24-TI-0359"/>
    <x v="30"/>
    <n v="5120579.1899999995"/>
    <n v="0.51205791899999997"/>
    <n v="0"/>
    <n v="0"/>
    <n v="5120579.1899999995"/>
    <n v="0.51205791899999997"/>
    <x v="2"/>
    <x v="13"/>
  </r>
  <r>
    <n v="372"/>
    <x v="5"/>
    <s v="23/24-TI-0360"/>
    <x v="30"/>
    <n v="1269762.03"/>
    <n v="0.12697620300000001"/>
    <n v="0"/>
    <n v="0"/>
    <n v="1269762.03"/>
    <n v="0.12697620300000001"/>
    <x v="2"/>
    <x v="13"/>
  </r>
  <r>
    <n v="373"/>
    <x v="5"/>
    <s v="23/24-TI-0361"/>
    <x v="60"/>
    <n v="79263.790000000008"/>
    <n v="7.9263790000000008E-3"/>
    <n v="0"/>
    <n v="0"/>
    <n v="79263.790000000008"/>
    <n v="7.9263790000000008E-3"/>
    <x v="6"/>
    <x v="11"/>
  </r>
  <r>
    <n v="374"/>
    <x v="5"/>
    <s v="23/24-TI-0364"/>
    <x v="32"/>
    <n v="1188846.3800000001"/>
    <n v="0.11888463800000001"/>
    <n v="0"/>
    <n v="0"/>
    <n v="1188846.3800000001"/>
    <n v="0.11888463800000001"/>
    <x v="2"/>
    <x v="1"/>
  </r>
  <r>
    <n v="375"/>
    <x v="5"/>
    <s v="23/24-TI-0365"/>
    <x v="23"/>
    <n v="561330.56000000006"/>
    <n v="5.6133056000000008E-2"/>
    <n v="0"/>
    <n v="0"/>
    <n v="561330.56000000006"/>
    <n v="5.6133056000000008E-2"/>
    <x v="4"/>
    <x v="10"/>
  </r>
  <r>
    <n v="376"/>
    <x v="5"/>
    <s v="23/24-TI-0366"/>
    <x v="8"/>
    <n v="537500"/>
    <n v="5.3749999999999999E-2"/>
    <n v="96750"/>
    <n v="9.6749999999999996E-3"/>
    <n v="634250"/>
    <n v="6.3424999999999995E-2"/>
    <x v="1"/>
    <x v="5"/>
  </r>
  <r>
    <n v="377"/>
    <x v="5"/>
    <s v="23/24-TI-0367"/>
    <x v="40"/>
    <n v="890399.99999999988"/>
    <n v="8.9039999999999994E-2"/>
    <n v="160271.99999999997"/>
    <n v="1.6027199999999998E-2"/>
    <n v="1050672"/>
    <n v="0.1050672"/>
    <x v="1"/>
    <x v="18"/>
  </r>
  <r>
    <n v="378"/>
    <x v="5"/>
    <s v="23/24-TI-0368"/>
    <x v="44"/>
    <n v="0"/>
    <n v="0"/>
    <n v="91800"/>
    <n v="9.1800000000000007E-3"/>
    <n v="0"/>
    <n v="0"/>
    <x v="1"/>
    <x v="0"/>
  </r>
  <r>
    <n v="379"/>
    <x v="5"/>
    <s v="23/24-TI-0369"/>
    <x v="19"/>
    <n v="992773.48"/>
    <n v="9.9277348000000001E-2"/>
    <n v="0"/>
    <n v="0"/>
    <n v="992773.48"/>
    <n v="9.9277348000000001E-2"/>
    <x v="6"/>
    <x v="13"/>
  </r>
  <r>
    <n v="380"/>
    <x v="5"/>
    <s v="23/24-TI-0370"/>
    <x v="36"/>
    <n v="1398022.77"/>
    <n v="0.139802277"/>
    <n v="0"/>
    <n v="0"/>
    <n v="1398022.77"/>
    <n v="0.139802277"/>
    <x v="2"/>
    <x v="16"/>
  </r>
  <r>
    <n v="381"/>
    <x v="5"/>
    <s v="23/24-TI-0371"/>
    <x v="34"/>
    <n v="1200398.8"/>
    <n v="0.12003988"/>
    <n v="0"/>
    <n v="0"/>
    <n v="1200398.8"/>
    <n v="0.12003988"/>
    <x v="4"/>
    <x v="2"/>
  </r>
  <r>
    <n v="382"/>
    <x v="5"/>
    <s v="23/24-TI-0372"/>
    <x v="25"/>
    <n v="314000"/>
    <n v="3.1399999999999997E-2"/>
    <n v="56520"/>
    <n v="5.6519999999999999E-3"/>
    <n v="370520"/>
    <n v="3.7052000000000002E-2"/>
    <x v="1"/>
    <x v="8"/>
  </r>
  <r>
    <n v="383"/>
    <x v="5"/>
    <s v="23/24-TI-0373"/>
    <x v="35"/>
    <n v="491612.69"/>
    <n v="4.9161269E-2"/>
    <n v="0"/>
    <n v="0"/>
    <n v="491612.69"/>
    <n v="4.9161269E-2"/>
    <x v="5"/>
    <x v="7"/>
  </r>
  <r>
    <n v="384"/>
    <x v="5"/>
    <s v="23/24-TI-0374"/>
    <x v="3"/>
    <n v="490000"/>
    <n v="4.9000000000000002E-2"/>
    <n v="88200"/>
    <n v="8.8199999999999997E-3"/>
    <n v="578200"/>
    <n v="5.7820000000000003E-2"/>
    <x v="1"/>
    <x v="2"/>
  </r>
  <r>
    <n v="385"/>
    <x v="5"/>
    <s v="23/24-TI-0375"/>
    <x v="3"/>
    <n v="1005000.0000000001"/>
    <n v="0.10050000000000001"/>
    <n v="180899.99999999997"/>
    <n v="1.8089999999999998E-2"/>
    <n v="1185900"/>
    <n v="0.11859"/>
    <x v="1"/>
    <x v="2"/>
  </r>
  <r>
    <n v="386"/>
    <x v="5"/>
    <s v="23/24-TI-0376"/>
    <x v="3"/>
    <n v="224000"/>
    <n v="2.24E-2"/>
    <n v="40320"/>
    <n v="4.032E-3"/>
    <n v="264320"/>
    <n v="2.6432000000000001E-2"/>
    <x v="1"/>
    <x v="2"/>
  </r>
  <r>
    <n v="387"/>
    <x v="5"/>
    <s v="23/24-TI-0377"/>
    <x v="3"/>
    <n v="252000"/>
    <n v="2.52E-2"/>
    <n v="45360"/>
    <n v="4.5360000000000001E-3"/>
    <n v="297360"/>
    <n v="2.9735999999999999E-2"/>
    <x v="1"/>
    <x v="2"/>
  </r>
  <r>
    <n v="388"/>
    <x v="5"/>
    <s v="23/24-TI-0378"/>
    <x v="3"/>
    <n v="658000"/>
    <n v="6.5799999999999997E-2"/>
    <n v="118440"/>
    <n v="1.1844E-2"/>
    <n v="776440"/>
    <n v="7.7644000000000005E-2"/>
    <x v="1"/>
    <x v="2"/>
  </r>
  <r>
    <n v="389"/>
    <x v="5"/>
    <s v="23/24-TI-0379"/>
    <x v="3"/>
    <n v="252000"/>
    <n v="2.52E-2"/>
    <n v="45360"/>
    <n v="4.5360000000000001E-3"/>
    <n v="297360"/>
    <n v="2.9735999999999999E-2"/>
    <x v="1"/>
    <x v="2"/>
  </r>
  <r>
    <n v="390"/>
    <x v="5"/>
    <s v="23/24-TI-0380"/>
    <x v="3"/>
    <n v="280000"/>
    <n v="2.8000000000000001E-2"/>
    <n v="50400"/>
    <n v="5.0400000000000002E-3"/>
    <n v="330400"/>
    <n v="3.304E-2"/>
    <x v="1"/>
    <x v="2"/>
  </r>
  <r>
    <n v="391"/>
    <x v="5"/>
    <s v="23/24-TI-0381"/>
    <x v="38"/>
    <n v="307476"/>
    <n v="3.07476E-2"/>
    <n v="55345.68"/>
    <n v="5.5345680000000001E-3"/>
    <n v="362821.68"/>
    <n v="3.6282167999999997E-2"/>
    <x v="1"/>
    <x v="1"/>
  </r>
  <r>
    <n v="392"/>
    <x v="5"/>
    <s v="23/24-TI-0382"/>
    <x v="48"/>
    <n v="645000"/>
    <n v="6.4500000000000002E-2"/>
    <n v="116100"/>
    <n v="1.1610000000000001E-2"/>
    <n v="761100"/>
    <n v="7.6109999999999997E-2"/>
    <x v="1"/>
    <x v="3"/>
  </r>
  <r>
    <n v="393"/>
    <x v="5"/>
    <s v="23/24-TI-0383"/>
    <x v="54"/>
    <n v="2408720"/>
    <n v="0.240872"/>
    <n v="433569.6"/>
    <n v="4.335696E-2"/>
    <n v="2842289.5999999996"/>
    <n v="0.28422895999999997"/>
    <x v="1"/>
    <x v="1"/>
  </r>
  <r>
    <n v="394"/>
    <x v="5"/>
    <s v="23/24-TI-0384"/>
    <x v="62"/>
    <n v="41536.67"/>
    <n v="4.1536669999999998E-3"/>
    <n v="0"/>
    <n v="0"/>
    <n v="41536.67"/>
    <n v="4.1536669999999998E-3"/>
    <x v="7"/>
    <x v="14"/>
  </r>
  <r>
    <n v="395"/>
    <x v="5"/>
    <s v="23/24-TI-0385"/>
    <x v="14"/>
    <n v="15053592.4"/>
    <n v="1.50535924"/>
    <n v="2709646.63"/>
    <n v="0.27096466299999999"/>
    <n v="17763239.030000001"/>
    <n v="1.7763239030000002"/>
    <x v="1"/>
    <x v="9"/>
  </r>
  <r>
    <n v="396"/>
    <x v="5"/>
    <s v="CN-23/24-0012"/>
    <x v="5"/>
    <n v="-6334719.0200000005"/>
    <n v="-0.63347190200000003"/>
    <n v="0"/>
    <n v="0"/>
    <n v="-6334719.0200000005"/>
    <n v="-0.63347190200000003"/>
    <x v="2"/>
    <x v="0"/>
  </r>
  <r>
    <n v="397"/>
    <x v="5"/>
    <s v="CN-23/24-0013"/>
    <x v="5"/>
    <n v="-224663.01"/>
    <n v="-2.2466301000000001E-2"/>
    <n v="0"/>
    <n v="0"/>
    <n v="-224663.01"/>
    <n v="-2.2466301000000001E-2"/>
    <x v="2"/>
    <x v="0"/>
  </r>
  <r>
    <n v="398"/>
    <x v="5"/>
    <s v="CN-23/24-0014"/>
    <x v="5"/>
    <n v="-163278.91"/>
    <n v="-1.6327891000000001E-2"/>
    <n v="0"/>
    <n v="0"/>
    <n v="-163278.91"/>
    <n v="-1.6327891000000001E-2"/>
    <x v="2"/>
    <x v="0"/>
  </r>
  <r>
    <n v="399"/>
    <x v="6"/>
    <s v="23/24-TI-0386"/>
    <x v="1"/>
    <n v="250080"/>
    <n v="2.5007999999999999E-2"/>
    <n v="45014.400000000001"/>
    <n v="4.5014399999999998E-3"/>
    <n v="295094.40000000002"/>
    <n v="2.9509440000000001E-2"/>
    <x v="1"/>
    <x v="1"/>
  </r>
  <r>
    <n v="400"/>
    <x v="6"/>
    <s v="23/24-TI-0387"/>
    <x v="18"/>
    <n v="836481.65"/>
    <n v="8.3648164999999997E-2"/>
    <n v="0"/>
    <n v="0"/>
    <n v="836481.65"/>
    <n v="8.3648164999999997E-2"/>
    <x v="5"/>
    <x v="12"/>
  </r>
  <r>
    <n v="401"/>
    <x v="6"/>
    <s v="23/24-TI-0389"/>
    <x v="60"/>
    <n v="93232.33"/>
    <n v="9.3232330000000002E-3"/>
    <n v="0"/>
    <n v="0"/>
    <n v="93232.33"/>
    <n v="9.3232330000000002E-3"/>
    <x v="6"/>
    <x v="11"/>
  </r>
  <r>
    <n v="402"/>
    <x v="6"/>
    <s v="23/24-TI-0390"/>
    <x v="31"/>
    <n v="138539.67000000001"/>
    <n v="1.3853967000000002E-2"/>
    <n v="0"/>
    <n v="0"/>
    <n v="138539.67000000001"/>
    <n v="1.3853967000000002E-2"/>
    <x v="2"/>
    <x v="8"/>
  </r>
  <r>
    <n v="403"/>
    <x v="6"/>
    <s v="23/24-TI-0391"/>
    <x v="10"/>
    <n v="1298809.42"/>
    <n v="0.129880942"/>
    <n v="0"/>
    <n v="0"/>
    <n v="1298809.42"/>
    <n v="0.129880942"/>
    <x v="4"/>
    <x v="6"/>
  </r>
  <r>
    <n v="404"/>
    <x v="6"/>
    <s v="23/24-TI-0392"/>
    <x v="11"/>
    <n v="1343076.02"/>
    <n v="0.134307602"/>
    <n v="0"/>
    <n v="0"/>
    <n v="1343076.02"/>
    <n v="0.134307602"/>
    <x v="2"/>
    <x v="7"/>
  </r>
  <r>
    <n v="405"/>
    <x v="6"/>
    <s v="23/24-TI-0393"/>
    <x v="4"/>
    <n v="3098917.58"/>
    <n v="0.30989175800000002"/>
    <n v="0"/>
    <n v="0"/>
    <n v="3098917.58"/>
    <n v="0.30989175800000002"/>
    <x v="2"/>
    <x v="0"/>
  </r>
  <r>
    <n v="406"/>
    <x v="6"/>
    <s v="23/24-TI-0394"/>
    <x v="5"/>
    <n v="5836412.0800000001"/>
    <n v="0.58364120799999997"/>
    <n v="0"/>
    <n v="0"/>
    <n v="5836412.0800000001"/>
    <n v="0.58364120799999997"/>
    <x v="2"/>
    <x v="0"/>
  </r>
  <r>
    <n v="407"/>
    <x v="6"/>
    <s v="23/24-TI-0395"/>
    <x v="49"/>
    <n v="891792.89999999991"/>
    <n v="8.9179289999999994E-2"/>
    <n v="0"/>
    <n v="0"/>
    <n v="891792.89999999991"/>
    <n v="8.9179289999999994E-2"/>
    <x v="2"/>
    <x v="5"/>
  </r>
  <r>
    <n v="408"/>
    <x v="6"/>
    <s v="23/24-TI-0397"/>
    <x v="27"/>
    <n v="253549.72999999998"/>
    <n v="2.5354972999999999E-2"/>
    <n v="0"/>
    <n v="0"/>
    <n v="253549.72999999998"/>
    <n v="2.5354972999999999E-2"/>
    <x v="2"/>
    <x v="9"/>
  </r>
  <r>
    <n v="409"/>
    <x v="6"/>
    <s v="23/24-TI-0398"/>
    <x v="16"/>
    <n v="116540.41"/>
    <n v="1.1654041E-2"/>
    <n v="0"/>
    <n v="0"/>
    <n v="116540.41"/>
    <n v="1.1654041E-2"/>
    <x v="4"/>
    <x v="1"/>
  </r>
  <r>
    <n v="410"/>
    <x v="6"/>
    <s v="23/24-TI-0399"/>
    <x v="9"/>
    <n v="971685.55"/>
    <n v="9.7168555000000004E-2"/>
    <n v="0"/>
    <n v="0"/>
    <n v="971685.55"/>
    <n v="9.7168555000000004E-2"/>
    <x v="3"/>
    <x v="5"/>
  </r>
  <r>
    <n v="411"/>
    <x v="6"/>
    <s v="23/24-TI-0400"/>
    <x v="60"/>
    <n v="55981.340000000004"/>
    <n v="5.5981340000000003E-3"/>
    <n v="0"/>
    <n v="0"/>
    <n v="55981.340000000004"/>
    <n v="5.5981340000000003E-3"/>
    <x v="6"/>
    <x v="11"/>
  </r>
  <r>
    <n v="412"/>
    <x v="6"/>
    <s v="23/24-TI-0401"/>
    <x v="63"/>
    <n v="292550"/>
    <n v="2.9255E-2"/>
    <n v="52658.999999999993"/>
    <n v="5.2658999999999996E-3"/>
    <n v="345209"/>
    <n v="3.45209E-2"/>
    <x v="1"/>
    <x v="10"/>
  </r>
  <r>
    <n v="413"/>
    <x v="6"/>
    <s v="23/24-TI-0402"/>
    <x v="31"/>
    <n v="138562.74"/>
    <n v="1.3856273999999998E-2"/>
    <n v="0"/>
    <n v="0"/>
    <n v="138562.74"/>
    <n v="1.3856273999999998E-2"/>
    <x v="2"/>
    <x v="8"/>
  </r>
  <r>
    <n v="414"/>
    <x v="6"/>
    <s v="23/24-TI-0403"/>
    <x v="13"/>
    <n v="7014927.3799999999"/>
    <n v="0.701492738"/>
    <n v="1262686.92"/>
    <n v="0.12626869199999999"/>
    <n v="8277614.2999999998"/>
    <n v="0.82776143000000002"/>
    <x v="1"/>
    <x v="3"/>
  </r>
  <r>
    <n v="415"/>
    <x v="6"/>
    <s v="23/24-TI-0404"/>
    <x v="21"/>
    <n v="283050"/>
    <n v="2.8305E-2"/>
    <n v="50949"/>
    <n v="5.0949000000000003E-3"/>
    <n v="333999.00000000006"/>
    <n v="3.3399900000000003E-2"/>
    <x v="1"/>
    <x v="1"/>
  </r>
  <r>
    <n v="416"/>
    <x v="6"/>
    <s v="23/24-TI-0405"/>
    <x v="62"/>
    <n v="90238.090000000011"/>
    <n v="9.0238090000000007E-3"/>
    <n v="0"/>
    <n v="0"/>
    <n v="90238.090000000011"/>
    <n v="9.0238090000000007E-3"/>
    <x v="7"/>
    <x v="14"/>
  </r>
  <r>
    <n v="417"/>
    <x v="6"/>
    <s v="23/24-TI-0406"/>
    <x v="60"/>
    <n v="100818.42000000001"/>
    <n v="1.0081842000000001E-2"/>
    <n v="0"/>
    <n v="0"/>
    <n v="100818.42000000001"/>
    <n v="1.0081842000000001E-2"/>
    <x v="6"/>
    <x v="11"/>
  </r>
  <r>
    <n v="418"/>
    <x v="6"/>
    <s v="23/24-TI-0407"/>
    <x v="22"/>
    <n v="373022.48000000004"/>
    <n v="3.7302248000000003E-2"/>
    <n v="0"/>
    <n v="0"/>
    <n v="373022.48000000004"/>
    <n v="3.7302248000000003E-2"/>
    <x v="2"/>
    <x v="15"/>
  </r>
  <r>
    <n v="419"/>
    <x v="6"/>
    <s v="23/24-TI-0409"/>
    <x v="64"/>
    <n v="84000"/>
    <n v="8.3999999999999995E-3"/>
    <n v="15120.000000000002"/>
    <n v="1.5120000000000001E-3"/>
    <n v="99120"/>
    <n v="9.9120000000000007E-3"/>
    <x v="1"/>
    <x v="11"/>
  </r>
  <r>
    <n v="420"/>
    <x v="6"/>
    <s v="23/24-TI-0410"/>
    <x v="8"/>
    <n v="268750"/>
    <n v="2.6875E-2"/>
    <n v="48375"/>
    <n v="4.8374999999999998E-3"/>
    <n v="317125"/>
    <n v="3.1712499999999998E-2"/>
    <x v="1"/>
    <x v="5"/>
  </r>
  <r>
    <n v="421"/>
    <x v="6"/>
    <s v="23/24-TI-0411"/>
    <x v="63"/>
    <n v="292550"/>
    <n v="2.9255E-2"/>
    <n v="52658.999999999993"/>
    <n v="5.2658999999999996E-3"/>
    <n v="345209"/>
    <n v="3.45209E-2"/>
    <x v="1"/>
    <x v="10"/>
  </r>
  <r>
    <n v="422"/>
    <x v="6"/>
    <s v="23/24-TI-0412"/>
    <x v="18"/>
    <n v="1029426.44"/>
    <n v="0.102942644"/>
    <n v="0"/>
    <n v="0"/>
    <n v="1029426.44"/>
    <n v="0.102942644"/>
    <x v="5"/>
    <x v="12"/>
  </r>
  <r>
    <n v="423"/>
    <x v="6"/>
    <s v="23/24-TI-0414"/>
    <x v="26"/>
    <n v="1195379.3699999999"/>
    <n v="0.11953793699999998"/>
    <n v="0"/>
    <n v="0"/>
    <n v="1195379.3699999999"/>
    <n v="0.11953793699999998"/>
    <x v="2"/>
    <x v="4"/>
  </r>
  <r>
    <n v="424"/>
    <x v="6"/>
    <s v="23/24-TI-0415"/>
    <x v="14"/>
    <n v="14117459.199999999"/>
    <n v="1.41174592"/>
    <n v="2541142.6599999997"/>
    <n v="0.25411426599999998"/>
    <n v="16658601.859999999"/>
    <n v="1.665860186"/>
    <x v="1"/>
    <x v="9"/>
  </r>
  <r>
    <n v="425"/>
    <x v="6"/>
    <s v="23/24-TI-0416"/>
    <x v="60"/>
    <n v="93123.8"/>
    <n v="9.3123800000000003E-3"/>
    <n v="0"/>
    <n v="0"/>
    <n v="93123.8"/>
    <n v="9.3123800000000003E-3"/>
    <x v="6"/>
    <x v="11"/>
  </r>
  <r>
    <n v="426"/>
    <x v="6"/>
    <s v="23/24-TI-0417"/>
    <x v="62"/>
    <n v="73174.789999999994"/>
    <n v="7.3174789999999991E-3"/>
    <n v="0"/>
    <n v="0"/>
    <n v="73174.789999999994"/>
    <n v="7.3174789999999991E-3"/>
    <x v="7"/>
    <x v="14"/>
  </r>
  <r>
    <n v="427"/>
    <x v="6"/>
    <s v="23/24-TI-0419"/>
    <x v="29"/>
    <n v="21648"/>
    <n v="2.1648000000000001E-3"/>
    <n v="3896.6400000000003"/>
    <n v="3.8966400000000002E-4"/>
    <n v="25544.640000000003"/>
    <n v="2.5544640000000002E-3"/>
    <x v="1"/>
    <x v="8"/>
  </r>
  <r>
    <n v="428"/>
    <x v="6"/>
    <s v="23/24-TI-0420"/>
    <x v="30"/>
    <n v="795672.08"/>
    <n v="7.9567208E-2"/>
    <n v="0"/>
    <n v="0"/>
    <n v="795672.08"/>
    <n v="7.9567208E-2"/>
    <x v="2"/>
    <x v="13"/>
  </r>
  <r>
    <n v="429"/>
    <x v="6"/>
    <s v="23/24-TI-0421"/>
    <x v="30"/>
    <n v="4796462.7700000005"/>
    <n v="0.47964627700000007"/>
    <n v="0"/>
    <n v="0"/>
    <n v="4796462.7700000005"/>
    <n v="0.47964627700000007"/>
    <x v="2"/>
    <x v="13"/>
  </r>
  <r>
    <n v="430"/>
    <x v="6"/>
    <s v="23/24-TI-0422"/>
    <x v="30"/>
    <n v="1224302.96"/>
    <n v="0.12243029599999999"/>
    <n v="0"/>
    <n v="0"/>
    <n v="1224302.96"/>
    <n v="0.12243029599999999"/>
    <x v="2"/>
    <x v="13"/>
  </r>
  <r>
    <n v="431"/>
    <x v="6"/>
    <s v="23/24-TI-0423"/>
    <x v="44"/>
    <n v="240000"/>
    <n v="2.4E-2"/>
    <n v="43200"/>
    <n v="4.3200000000000001E-3"/>
    <n v="283200"/>
    <n v="2.8320000000000001E-2"/>
    <x v="1"/>
    <x v="0"/>
  </r>
  <r>
    <n v="432"/>
    <x v="6"/>
    <s v="23/24-TI-0424"/>
    <x v="65"/>
    <n v="86529.66"/>
    <n v="8.6529659999999998E-3"/>
    <n v="0"/>
    <n v="0"/>
    <n v="86529.66"/>
    <n v="8.6529659999999998E-3"/>
    <x v="2"/>
    <x v="10"/>
  </r>
  <r>
    <n v="433"/>
    <x v="6"/>
    <s v="23/24-TI-0426"/>
    <x v="34"/>
    <n v="1174434.0900000001"/>
    <n v="0.11744340900000001"/>
    <n v="0"/>
    <n v="0"/>
    <n v="1174434.0900000001"/>
    <n v="0.11744340900000001"/>
    <x v="4"/>
    <x v="2"/>
  </r>
  <r>
    <n v="434"/>
    <x v="6"/>
    <s v="23/24-TI-0427"/>
    <x v="66"/>
    <n v="28302.26"/>
    <n v="2.8302259999999999E-3"/>
    <n v="0"/>
    <n v="0"/>
    <n v="28302.26"/>
    <n v="2.8302259999999999E-3"/>
    <x v="7"/>
    <x v="0"/>
  </r>
  <r>
    <n v="435"/>
    <x v="6"/>
    <s v="23/24-TI-0428"/>
    <x v="47"/>
    <n v="832223.70000000007"/>
    <n v="8.3222370000000004E-2"/>
    <n v="0"/>
    <n v="0"/>
    <n v="832223.70000000007"/>
    <n v="8.3222370000000004E-2"/>
    <x v="6"/>
    <x v="11"/>
  </r>
  <r>
    <n v="436"/>
    <x v="6"/>
    <s v="23/24-TI-0429"/>
    <x v="67"/>
    <n v="577278.4"/>
    <n v="5.7727840000000002E-2"/>
    <n v="0"/>
    <n v="0"/>
    <n v="577278.4"/>
    <n v="5.7727840000000002E-2"/>
    <x v="2"/>
    <x v="8"/>
  </r>
  <r>
    <n v="437"/>
    <x v="6"/>
    <s v="23/24-TI-0430"/>
    <x v="1"/>
    <n v="162552"/>
    <n v="1.6255200000000001E-2"/>
    <n v="29259.360000000001"/>
    <n v="2.9259360000000001E-3"/>
    <n v="191811.36000000002"/>
    <n v="1.9181136000000001E-2"/>
    <x v="1"/>
    <x v="1"/>
  </r>
  <r>
    <n v="438"/>
    <x v="6"/>
    <s v="23/24-TI-0431"/>
    <x v="7"/>
    <n v="1055851.5"/>
    <n v="0.10558515"/>
    <n v="0"/>
    <n v="0"/>
    <n v="1055851.5"/>
    <n v="0.10558515"/>
    <x v="2"/>
    <x v="4"/>
  </r>
  <r>
    <n v="439"/>
    <x v="6"/>
    <s v="23/24-TI-0432"/>
    <x v="32"/>
    <n v="1138581.29"/>
    <n v="0.113858129"/>
    <n v="0"/>
    <n v="0"/>
    <n v="1138581.29"/>
    <n v="0.113858129"/>
    <x v="2"/>
    <x v="1"/>
  </r>
  <r>
    <n v="440"/>
    <x v="6"/>
    <s v="23/24-TI-0436"/>
    <x v="36"/>
    <n v="1348875.94"/>
    <n v="0.134887594"/>
    <n v="0"/>
    <n v="0"/>
    <n v="1348875.94"/>
    <n v="0.134887594"/>
    <x v="2"/>
    <x v="16"/>
  </r>
  <r>
    <n v="441"/>
    <x v="6"/>
    <s v="23/24-TI-0437"/>
    <x v="19"/>
    <n v="963197.34000000008"/>
    <n v="9.6319734000000004E-2"/>
    <n v="0"/>
    <n v="0"/>
    <n v="963197.34000000008"/>
    <n v="9.6319734000000004E-2"/>
    <x v="6"/>
    <x v="13"/>
  </r>
  <r>
    <n v="442"/>
    <x v="6"/>
    <s v="23/24-TI-0438"/>
    <x v="60"/>
    <n v="75120.31"/>
    <n v="7.5120309999999997E-3"/>
    <n v="0"/>
    <n v="0"/>
    <n v="75120.31"/>
    <n v="7.5120309999999997E-3"/>
    <x v="6"/>
    <x v="11"/>
  </r>
  <r>
    <n v="443"/>
    <x v="6"/>
    <s v="23/24-TI-0439"/>
    <x v="62"/>
    <n v="58612.94"/>
    <n v="5.8612940000000004E-3"/>
    <n v="0"/>
    <n v="0"/>
    <n v="58612.94"/>
    <n v="5.8612940000000004E-3"/>
    <x v="7"/>
    <x v="14"/>
  </r>
  <r>
    <n v="444"/>
    <x v="6"/>
    <s v="23/24-TI-0440"/>
    <x v="18"/>
    <n v="730119.08"/>
    <n v="7.3011908E-2"/>
    <n v="0"/>
    <n v="0"/>
    <n v="730119.08"/>
    <n v="7.3011908E-2"/>
    <x v="5"/>
    <x v="12"/>
  </r>
  <r>
    <n v="445"/>
    <x v="6"/>
    <s v="23/24-TI-0441"/>
    <x v="61"/>
    <n v="255808.14"/>
    <n v="2.5580814E-2"/>
    <n v="0"/>
    <n v="0"/>
    <n v="255808.14"/>
    <n v="2.5580814E-2"/>
    <x v="4"/>
    <x v="18"/>
  </r>
  <r>
    <n v="446"/>
    <x v="6"/>
    <s v="23/24-TI-0442"/>
    <x v="25"/>
    <n v="249880"/>
    <n v="2.4988E-2"/>
    <n v="44978.400000000001"/>
    <n v="4.4978400000000003E-3"/>
    <n v="294858.39999999997"/>
    <n v="2.9485839999999996E-2"/>
    <x v="1"/>
    <x v="8"/>
  </r>
  <r>
    <n v="447"/>
    <x v="6"/>
    <s v="23/24-TI-0443"/>
    <x v="35"/>
    <n v="253080.25"/>
    <n v="2.5308025000000001E-2"/>
    <n v="0"/>
    <n v="0"/>
    <n v="253080.25"/>
    <n v="2.5308025000000001E-2"/>
    <x v="5"/>
    <x v="7"/>
  </r>
  <r>
    <n v="448"/>
    <x v="6"/>
    <s v="23/24-TI-0444"/>
    <x v="48"/>
    <n v="645000"/>
    <n v="6.4500000000000002E-2"/>
    <n v="116100"/>
    <n v="1.1610000000000001E-2"/>
    <n v="761100"/>
    <n v="7.6109999999999997E-2"/>
    <x v="1"/>
    <x v="3"/>
  </r>
  <r>
    <n v="449"/>
    <x v="6"/>
    <s v="23/24-TI-0445"/>
    <x v="38"/>
    <n v="234549"/>
    <n v="2.3454900000000001E-2"/>
    <n v="42218.82"/>
    <n v="4.2218819999999997E-3"/>
    <n v="276767.82"/>
    <n v="2.7676782E-2"/>
    <x v="1"/>
    <x v="1"/>
  </r>
  <r>
    <n v="450"/>
    <x v="6"/>
    <s v="23/24-TI-0446"/>
    <x v="8"/>
    <n v="268750"/>
    <n v="2.6875E-2"/>
    <n v="48375"/>
    <n v="4.8374999999999998E-3"/>
    <n v="317125"/>
    <n v="3.1712499999999998E-2"/>
    <x v="1"/>
    <x v="5"/>
  </r>
  <r>
    <n v="451"/>
    <x v="6"/>
    <s v="23/24-TI-0447"/>
    <x v="51"/>
    <n v="324090.26"/>
    <n v="3.2409026000000001E-2"/>
    <n v="0"/>
    <n v="0"/>
    <n v="324090.26"/>
    <n v="3.2409026000000001E-2"/>
    <x v="5"/>
    <x v="1"/>
  </r>
  <r>
    <n v="452"/>
    <x v="6"/>
    <s v="23/24-TI-0448"/>
    <x v="3"/>
    <n v="56000"/>
    <n v="5.5999999999999999E-3"/>
    <n v="10080"/>
    <n v="1.008E-3"/>
    <n v="66080"/>
    <n v="6.6080000000000002E-3"/>
    <x v="1"/>
    <x v="2"/>
  </r>
  <r>
    <n v="453"/>
    <x v="6"/>
    <s v="23/24-TI-0449"/>
    <x v="3"/>
    <n v="1521750"/>
    <n v="0.152175"/>
    <n v="273915"/>
    <n v="2.7391499999999999E-2"/>
    <n v="1795665"/>
    <n v="0.17956649999999999"/>
    <x v="1"/>
    <x v="2"/>
  </r>
  <r>
    <n v="454"/>
    <x v="6"/>
    <s v="23/24-TI-0450"/>
    <x v="3"/>
    <n v="252000"/>
    <n v="2.52E-2"/>
    <n v="45360"/>
    <n v="4.5360000000000001E-3"/>
    <n v="297360"/>
    <n v="2.9735999999999999E-2"/>
    <x v="1"/>
    <x v="2"/>
  </r>
  <r>
    <n v="455"/>
    <x v="6"/>
    <s v="23/24-TI-0451"/>
    <x v="3"/>
    <n v="742000"/>
    <n v="7.4200000000000002E-2"/>
    <n v="133560"/>
    <n v="1.3356E-2"/>
    <n v="875560"/>
    <n v="8.7555999999999995E-2"/>
    <x v="1"/>
    <x v="2"/>
  </r>
  <r>
    <n v="456"/>
    <x v="6"/>
    <s v="23/24-TI-0452"/>
    <x v="3"/>
    <n v="252000"/>
    <n v="2.52E-2"/>
    <n v="45360"/>
    <n v="4.5360000000000001E-3"/>
    <n v="297360"/>
    <n v="2.9735999999999999E-2"/>
    <x v="1"/>
    <x v="2"/>
  </r>
  <r>
    <n v="457"/>
    <x v="6"/>
    <s v="23/24-TI-0453"/>
    <x v="3"/>
    <n v="266000"/>
    <n v="2.6599999999999999E-2"/>
    <n v="47880"/>
    <n v="4.7879999999999997E-3"/>
    <n v="313880"/>
    <n v="3.1387999999999999E-2"/>
    <x v="1"/>
    <x v="2"/>
  </r>
  <r>
    <n v="458"/>
    <x v="6"/>
    <s v="23/24-TI-0454"/>
    <x v="51"/>
    <n v="541273.21"/>
    <n v="5.4127320999999999E-2"/>
    <n v="0"/>
    <n v="0"/>
    <n v="541273.21"/>
    <n v="5.4127320999999999E-2"/>
    <x v="5"/>
    <x v="1"/>
  </r>
  <r>
    <n v="459"/>
    <x v="6"/>
    <s v="23/24-TI-0455"/>
    <x v="2"/>
    <n v="600000"/>
    <n v="0.06"/>
    <n v="108000"/>
    <n v="1.0800000000000001E-2"/>
    <n v="708000"/>
    <n v="7.0800000000000002E-2"/>
    <x v="1"/>
    <x v="0"/>
  </r>
  <r>
    <n v="460"/>
    <x v="6"/>
    <s v="23/24-TI-0456"/>
    <x v="54"/>
    <n v="4467280"/>
    <n v="0.44672800000000001"/>
    <n v="804110.4"/>
    <n v="8.0411040000000003E-2"/>
    <n v="5271390.4000000004"/>
    <n v="0.52713904"/>
    <x v="1"/>
    <x v="1"/>
  </r>
  <r>
    <n v="461"/>
    <x v="6"/>
    <s v="23/24-TI-0457"/>
    <x v="55"/>
    <n v="500000.16000000003"/>
    <n v="5.0000016000000001E-2"/>
    <n v="90000.03"/>
    <n v="9.0000029999999995E-3"/>
    <n v="590000.19000000006"/>
    <n v="5.9000019000000008E-2"/>
    <x v="1"/>
    <x v="18"/>
  </r>
  <r>
    <n v="462"/>
    <x v="6"/>
    <s v="23/24-TI-0458"/>
    <x v="45"/>
    <n v="2338680.65"/>
    <n v="0.23386806499999999"/>
    <n v="0"/>
    <n v="0"/>
    <n v="2338680.65"/>
    <n v="0.23386806499999999"/>
    <x v="6"/>
    <x v="1"/>
  </r>
  <r>
    <n v="463"/>
    <x v="7"/>
    <s v="23/24-TI-0459"/>
    <x v="66"/>
    <n v="75782.81"/>
    <n v="7.5782810000000001E-3"/>
    <n v="0"/>
    <n v="0"/>
    <n v="75782.81"/>
    <n v="7.5782810000000001E-3"/>
    <x v="7"/>
    <x v="0"/>
  </r>
  <r>
    <n v="464"/>
    <x v="7"/>
    <s v="23/24-TI-0460"/>
    <x v="60"/>
    <n v="74554.83"/>
    <n v="7.4554830000000006E-3"/>
    <n v="0"/>
    <n v="0"/>
    <n v="74554.83"/>
    <n v="7.4554830000000006E-3"/>
    <x v="6"/>
    <x v="11"/>
  </r>
  <r>
    <n v="465"/>
    <x v="7"/>
    <s v="23/24-TI-0462"/>
    <x v="49"/>
    <n v="891956.71000000008"/>
    <n v="8.9195671000000004E-2"/>
    <n v="0"/>
    <n v="0"/>
    <n v="891956.71000000008"/>
    <n v="8.9195671000000004E-2"/>
    <x v="2"/>
    <x v="5"/>
  </r>
  <r>
    <n v="466"/>
    <x v="7"/>
    <s v="23/24-TI-0463"/>
    <x v="5"/>
    <n v="5794088.2800000003"/>
    <n v="0.57940882800000004"/>
    <n v="0"/>
    <n v="0"/>
    <n v="5794088.2800000003"/>
    <n v="0.57940882800000004"/>
    <x v="2"/>
    <x v="0"/>
  </r>
  <r>
    <n v="467"/>
    <x v="7"/>
    <s v="23/24-TI-0465"/>
    <x v="4"/>
    <n v="3067527.0700000003"/>
    <n v="0.30675270700000001"/>
    <n v="0"/>
    <n v="0"/>
    <n v="3067527.0700000003"/>
    <n v="0.30675270700000001"/>
    <x v="2"/>
    <x v="0"/>
  </r>
  <r>
    <n v="468"/>
    <x v="7"/>
    <s v="23/24-TI-0466"/>
    <x v="11"/>
    <n v="1352461.07"/>
    <n v="0.135246107"/>
    <n v="0"/>
    <n v="0"/>
    <n v="1352461.07"/>
    <n v="0.135246107"/>
    <x v="2"/>
    <x v="7"/>
  </r>
  <r>
    <n v="469"/>
    <x v="7"/>
    <s v="23/24-TI-0468"/>
    <x v="65"/>
    <n v="216486.26"/>
    <n v="2.1648626000000001E-2"/>
    <n v="0"/>
    <n v="0"/>
    <n v="216486.26"/>
    <n v="2.1648626000000001E-2"/>
    <x v="2"/>
    <x v="10"/>
  </r>
  <r>
    <n v="470"/>
    <x v="7"/>
    <s v="23/24-TI-0469"/>
    <x v="10"/>
    <n v="1099084.1000000001"/>
    <n v="0.10990841000000001"/>
    <n v="0"/>
    <n v="0"/>
    <n v="1099084.1000000001"/>
    <n v="0.10990841000000001"/>
    <x v="4"/>
    <x v="6"/>
  </r>
  <r>
    <n v="471"/>
    <x v="7"/>
    <s v="23/24-TI-0470"/>
    <x v="27"/>
    <n v="380578"/>
    <n v="3.8057800000000003E-2"/>
    <n v="0"/>
    <n v="0"/>
    <n v="380578"/>
    <n v="3.8057800000000003E-2"/>
    <x v="2"/>
    <x v="9"/>
  </r>
  <r>
    <n v="472"/>
    <x v="7"/>
    <s v="23/24-TI-0471"/>
    <x v="67"/>
    <n v="840018.33"/>
    <n v="8.4001832999999998E-2"/>
    <n v="0"/>
    <n v="0"/>
    <n v="840018.33"/>
    <n v="8.4001832999999998E-2"/>
    <x v="2"/>
    <x v="8"/>
  </r>
  <r>
    <n v="473"/>
    <x v="7"/>
    <s v="23/24-TI-0473"/>
    <x v="60"/>
    <n v="93310.010000000009"/>
    <n v="9.3310010000000002E-3"/>
    <n v="0"/>
    <n v="0"/>
    <n v="93310.010000000009"/>
    <n v="9.3310010000000002E-3"/>
    <x v="6"/>
    <x v="11"/>
  </r>
  <r>
    <n v="474"/>
    <x v="7"/>
    <s v="23/24-TI-0474"/>
    <x v="64"/>
    <n v="168000"/>
    <n v="1.6799999999999999E-2"/>
    <n v="30240.000000000004"/>
    <n v="3.0240000000000002E-3"/>
    <n v="198240"/>
    <n v="1.9824000000000001E-2"/>
    <x v="1"/>
    <x v="11"/>
  </r>
  <r>
    <n v="475"/>
    <x v="7"/>
    <s v="23/24-TI-0475"/>
    <x v="47"/>
    <n v="831600.83"/>
    <n v="8.3160082999999996E-2"/>
    <n v="0"/>
    <n v="0"/>
    <n v="831600.83"/>
    <n v="8.3160082999999996E-2"/>
    <x v="6"/>
    <x v="11"/>
  </r>
  <r>
    <n v="476"/>
    <x v="7"/>
    <s v="23/24-TI-0476"/>
    <x v="21"/>
    <n v="283050"/>
    <n v="2.8305E-2"/>
    <n v="50949"/>
    <n v="5.0949000000000003E-3"/>
    <n v="333999.00000000006"/>
    <n v="3.3399900000000003E-2"/>
    <x v="1"/>
    <x v="1"/>
  </r>
  <r>
    <n v="477"/>
    <x v="7"/>
    <s v="23/24-TI-0477"/>
    <x v="68"/>
    <n v="107944.73000000001"/>
    <n v="1.0794473000000001E-2"/>
    <n v="0"/>
    <n v="0"/>
    <n v="107944.73000000001"/>
    <n v="1.0794473000000001E-2"/>
    <x v="0"/>
    <x v="8"/>
  </r>
  <r>
    <n v="478"/>
    <x v="7"/>
    <s v="23/24-TI-0478"/>
    <x v="18"/>
    <n v="874604.5"/>
    <n v="8.7460449999999995E-2"/>
    <n v="0"/>
    <n v="0"/>
    <n v="874604.5"/>
    <n v="8.7460449999999995E-2"/>
    <x v="5"/>
    <x v="12"/>
  </r>
  <r>
    <n v="479"/>
    <x v="7"/>
    <s v="23/24-TI-0479"/>
    <x v="65"/>
    <n v="117009.75"/>
    <n v="1.1700975000000001E-2"/>
    <n v="0"/>
    <n v="0"/>
    <n v="117009.75"/>
    <n v="1.1700975000000001E-2"/>
    <x v="2"/>
    <x v="10"/>
  </r>
  <r>
    <n v="480"/>
    <x v="7"/>
    <s v="23/24-TI-0480"/>
    <x v="26"/>
    <n v="1061108.79"/>
    <n v="0.10611087900000001"/>
    <n v="0"/>
    <n v="0"/>
    <n v="1061108.79"/>
    <n v="0.10611087900000001"/>
    <x v="2"/>
    <x v="4"/>
  </r>
  <r>
    <n v="481"/>
    <x v="7"/>
    <s v="23/24-TI-0481"/>
    <x v="69"/>
    <n v="288935"/>
    <n v="2.8893499999999999E-2"/>
    <n v="52008.3"/>
    <n v="5.20083E-3"/>
    <n v="340943.3"/>
    <n v="3.4094329999999999E-2"/>
    <x v="1"/>
    <x v="0"/>
  </r>
  <r>
    <n v="482"/>
    <x v="7"/>
    <s v="23/24-TI-0482"/>
    <x v="60"/>
    <n v="107915.90000000001"/>
    <n v="1.079159E-2"/>
    <n v="0"/>
    <n v="0"/>
    <n v="107915.90000000001"/>
    <n v="1.079159E-2"/>
    <x v="6"/>
    <x v="11"/>
  </r>
  <r>
    <n v="483"/>
    <x v="7"/>
    <s v="23/24-TI-0483"/>
    <x v="44"/>
    <n v="509999.99999999994"/>
    <n v="5.0999999999999997E-2"/>
    <n v="91800"/>
    <n v="9.1800000000000007E-3"/>
    <n v="601800"/>
    <n v="6.0179999999999997E-2"/>
    <x v="1"/>
    <x v="0"/>
  </r>
  <r>
    <n v="484"/>
    <x v="7"/>
    <s v="23/24-TI-0484"/>
    <x v="51"/>
    <n v="83326.39"/>
    <n v="8.3326389999999993E-3"/>
    <n v="0"/>
    <n v="0"/>
    <n v="83326.39"/>
    <n v="8.3326389999999993E-3"/>
    <x v="5"/>
    <x v="1"/>
  </r>
  <r>
    <n v="485"/>
    <x v="7"/>
    <s v="23/24-TI-0485"/>
    <x v="51"/>
    <n v="325680"/>
    <n v="3.2568E-2"/>
    <n v="0"/>
    <n v="0"/>
    <n v="325680"/>
    <n v="3.2568E-2"/>
    <x v="5"/>
    <x v="1"/>
  </r>
  <r>
    <n v="486"/>
    <x v="7"/>
    <s v="23/24-TI-0486"/>
    <x v="65"/>
    <n v="78247.100000000006"/>
    <n v="7.8247100000000003E-3"/>
    <n v="0"/>
    <n v="0"/>
    <n v="78247.100000000006"/>
    <n v="7.8247100000000003E-3"/>
    <x v="2"/>
    <x v="10"/>
  </r>
  <r>
    <n v="487"/>
    <x v="7"/>
    <s v="23/24-TI-0487"/>
    <x v="13"/>
    <n v="6908538.7499999991"/>
    <n v="0.69085387499999995"/>
    <n v="1243536.98"/>
    <n v="0.124353698"/>
    <n v="8152075.7300000004"/>
    <n v="0.81520757300000002"/>
    <x v="1"/>
    <x v="3"/>
  </r>
  <r>
    <n v="488"/>
    <x v="7"/>
    <s v="23/24-TI-0489"/>
    <x v="9"/>
    <n v="968803.72000000009"/>
    <n v="9.6880372000000006E-2"/>
    <n v="0"/>
    <n v="0"/>
    <n v="968803.72000000009"/>
    <n v="9.6880372000000006E-2"/>
    <x v="3"/>
    <x v="5"/>
  </r>
  <r>
    <n v="489"/>
    <x v="7"/>
    <s v="23/24-TI-0494"/>
    <x v="7"/>
    <n v="820198.4800000001"/>
    <n v="8.2019848000000006E-2"/>
    <n v="0"/>
    <n v="0"/>
    <n v="820198.4800000001"/>
    <n v="8.2019848000000006E-2"/>
    <x v="2"/>
    <x v="4"/>
  </r>
  <r>
    <n v="490"/>
    <x v="7"/>
    <s v="23/24-TI-0495"/>
    <x v="8"/>
    <n v="192600"/>
    <n v="1.9259999999999999E-2"/>
    <n v="34668"/>
    <n v="3.4667999999999999E-3"/>
    <n v="227267.99999999997"/>
    <n v="2.2726799999999998E-2"/>
    <x v="1"/>
    <x v="5"/>
  </r>
  <r>
    <n v="491"/>
    <x v="7"/>
    <s v="23/24-TI-0496"/>
    <x v="30"/>
    <n v="954746.22"/>
    <n v="9.5474621999999995E-2"/>
    <n v="0"/>
    <n v="0"/>
    <n v="954746.22"/>
    <n v="9.5474621999999995E-2"/>
    <x v="2"/>
    <x v="13"/>
  </r>
  <r>
    <n v="492"/>
    <x v="7"/>
    <s v="23/24-TI-0497"/>
    <x v="30"/>
    <n v="4730932.74"/>
    <n v="0.47309327400000001"/>
    <n v="0"/>
    <n v="0"/>
    <n v="4730932.74"/>
    <n v="0.47309327400000001"/>
    <x v="2"/>
    <x v="13"/>
  </r>
  <r>
    <n v="493"/>
    <x v="7"/>
    <s v="23/24-TI-0498"/>
    <x v="30"/>
    <n v="1260315.0799999998"/>
    <n v="0.12603150799999999"/>
    <n v="0"/>
    <n v="0"/>
    <n v="1260315.0799999998"/>
    <n v="0.12603150799999999"/>
    <x v="2"/>
    <x v="13"/>
  </r>
  <r>
    <n v="494"/>
    <x v="7"/>
    <s v="23/24-TI-0499"/>
    <x v="30"/>
    <n v="109101.51999999999"/>
    <n v="1.0910151999999999E-2"/>
    <n v="0"/>
    <n v="0"/>
    <n v="109101.51999999999"/>
    <n v="1.0910151999999999E-2"/>
    <x v="2"/>
    <x v="13"/>
  </r>
  <r>
    <n v="495"/>
    <x v="7"/>
    <s v="23/24-TI-0500"/>
    <x v="22"/>
    <n v="400233.47000000003"/>
    <n v="4.0023347000000001E-2"/>
    <n v="0"/>
    <n v="0"/>
    <n v="400233.47000000003"/>
    <n v="4.0023347000000001E-2"/>
    <x v="2"/>
    <x v="15"/>
  </r>
  <r>
    <n v="496"/>
    <x v="7"/>
    <s v="23/24-TI-0501"/>
    <x v="23"/>
    <n v="158346.53"/>
    <n v="1.5834653000000001E-2"/>
    <n v="0"/>
    <n v="0"/>
    <n v="158346.53"/>
    <n v="1.5834653000000001E-2"/>
    <x v="4"/>
    <x v="10"/>
  </r>
  <r>
    <n v="497"/>
    <x v="7"/>
    <s v="23/24-TI-0502"/>
    <x v="70"/>
    <n v="0"/>
    <n v="0"/>
    <n v="0"/>
    <n v="0"/>
    <n v="0"/>
    <n v="0"/>
    <x v="2"/>
    <x v="10"/>
  </r>
  <r>
    <n v="498"/>
    <x v="7"/>
    <s v="23/24-TI-0503"/>
    <x v="60"/>
    <n v="145413.71000000002"/>
    <n v="1.4541371000000003E-2"/>
    <n v="0"/>
    <n v="0"/>
    <n v="145413.71000000002"/>
    <n v="1.4541371000000003E-2"/>
    <x v="6"/>
    <x v="11"/>
  </r>
  <r>
    <n v="499"/>
    <x v="7"/>
    <s v="23/24-TI-0506"/>
    <x v="65"/>
    <n v="62817.630000000005"/>
    <n v="6.2817630000000001E-3"/>
    <n v="0"/>
    <n v="0"/>
    <n v="62817.630000000005"/>
    <n v="6.2817630000000001E-3"/>
    <x v="2"/>
    <x v="10"/>
  </r>
  <r>
    <n v="500"/>
    <x v="7"/>
    <s v="23/24-TI-0507"/>
    <x v="32"/>
    <n v="744147.29"/>
    <n v="7.4414728999999999E-2"/>
    <n v="0"/>
    <n v="0"/>
    <n v="744147.29"/>
    <n v="7.4414728999999999E-2"/>
    <x v="2"/>
    <x v="1"/>
  </r>
  <r>
    <n v="501"/>
    <x v="7"/>
    <s v="23/24-TI-0508"/>
    <x v="34"/>
    <n v="615948.66999999993"/>
    <n v="6.1594866999999991E-2"/>
    <n v="0"/>
    <n v="0"/>
    <n v="615948.66999999993"/>
    <n v="6.1594866999999991E-2"/>
    <x v="4"/>
    <x v="2"/>
  </r>
  <r>
    <n v="502"/>
    <x v="7"/>
    <s v="23/24-TI-0509"/>
    <x v="34"/>
    <n v="307974.33"/>
    <n v="3.0797433000000003E-2"/>
    <n v="0"/>
    <n v="0"/>
    <n v="307974.33"/>
    <n v="3.0797433000000003E-2"/>
    <x v="4"/>
    <x v="2"/>
  </r>
  <r>
    <n v="503"/>
    <x v="7"/>
    <s v="23/24-TI-0526"/>
    <x v="33"/>
    <n v="1208232.6399999999"/>
    <n v="0.12082326399999999"/>
    <n v="0"/>
    <n v="0"/>
    <n v="1208232.6399999999"/>
    <n v="0.12082326399999999"/>
    <x v="5"/>
    <x v="3"/>
  </r>
  <r>
    <n v="504"/>
    <x v="7"/>
    <s v="23/24-TI-0511"/>
    <x v="35"/>
    <n v="278806.07"/>
    <n v="2.7880607000000002E-2"/>
    <n v="0"/>
    <n v="0"/>
    <n v="278806.07"/>
    <n v="2.7880607000000002E-2"/>
    <x v="5"/>
    <x v="7"/>
  </r>
  <r>
    <n v="505"/>
    <x v="7"/>
    <s v="23/24-TI-0512"/>
    <x v="71"/>
    <n v="226761.15"/>
    <n v="2.2676115E-2"/>
    <n v="0"/>
    <n v="0"/>
    <n v="226761.15"/>
    <n v="2.2676115E-2"/>
    <x v="2"/>
    <x v="3"/>
  </r>
  <r>
    <n v="506"/>
    <x v="7"/>
    <s v="23/24-TI-0513"/>
    <x v="36"/>
    <n v="1180256.8"/>
    <n v="0.11802568000000001"/>
    <n v="0"/>
    <n v="0"/>
    <n v="1180256.8"/>
    <n v="0.11802568000000001"/>
    <x v="2"/>
    <x v="16"/>
  </r>
  <r>
    <n v="507"/>
    <x v="7"/>
    <s v="23/24-TI-0514"/>
    <x v="19"/>
    <n v="960480.24"/>
    <n v="9.6048023999999996E-2"/>
    <n v="0"/>
    <n v="0"/>
    <n v="960480.24"/>
    <n v="9.6048023999999996E-2"/>
    <x v="6"/>
    <x v="13"/>
  </r>
  <r>
    <n v="508"/>
    <x v="7"/>
    <s v="23/24-TI-0515"/>
    <x v="18"/>
    <n v="924795.73"/>
    <n v="9.2479572999999995E-2"/>
    <n v="0"/>
    <n v="0"/>
    <n v="924795.73"/>
    <n v="9.2479572999999995E-2"/>
    <x v="5"/>
    <x v="12"/>
  </r>
  <r>
    <n v="509"/>
    <x v="7"/>
    <s v="23/24-TI-0516"/>
    <x v="52"/>
    <n v="400000"/>
    <n v="0.04"/>
    <n v="72000"/>
    <n v="7.1999999999999998E-3"/>
    <n v="472000"/>
    <n v="4.7199999999999999E-2"/>
    <x v="1"/>
    <x v="11"/>
  </r>
  <r>
    <n v="510"/>
    <x v="7"/>
    <s v="23/24-TI-0517"/>
    <x v="61"/>
    <n v="327830.57999999996"/>
    <n v="3.2783057999999997E-2"/>
    <n v="0"/>
    <n v="0"/>
    <n v="327830.57999999996"/>
    <n v="3.2783057999999997E-2"/>
    <x v="4"/>
    <x v="18"/>
  </r>
  <r>
    <n v="511"/>
    <x v="7"/>
    <s v="23/24-TI-0518"/>
    <x v="14"/>
    <n v="11209514"/>
    <n v="1.1209514"/>
    <n v="2017712.52"/>
    <n v="0.20177125200000001"/>
    <n v="13227226.52"/>
    <n v="1.3227226519999999"/>
    <x v="1"/>
    <x v="9"/>
  </r>
  <r>
    <n v="512"/>
    <x v="7"/>
    <s v="23/24-TI-0519"/>
    <x v="54"/>
    <n v="4731100"/>
    <n v="0.47310999999999998"/>
    <n v="851597.99999999988"/>
    <n v="8.5159799999999994E-2"/>
    <n v="5582698"/>
    <n v="0.55826980000000004"/>
    <x v="1"/>
    <x v="1"/>
  </r>
  <r>
    <n v="513"/>
    <x v="7"/>
    <s v="23/24-TI-0520"/>
    <x v="3"/>
    <n v="1449250"/>
    <n v="0.144925"/>
    <n v="260865"/>
    <n v="2.6086499999999999E-2"/>
    <n v="1710115"/>
    <n v="0.17101150000000001"/>
    <x v="1"/>
    <x v="2"/>
  </r>
  <r>
    <n v="514"/>
    <x v="7"/>
    <s v="23/24-TI-0521"/>
    <x v="3"/>
    <n v="297500"/>
    <n v="2.9749999999999999E-2"/>
    <n v="53550.000000000007"/>
    <n v="5.3550000000000004E-3"/>
    <n v="351050"/>
    <n v="3.5104999999999997E-2"/>
    <x v="1"/>
    <x v="2"/>
  </r>
  <r>
    <n v="515"/>
    <x v="7"/>
    <s v="23/24-TI-0522"/>
    <x v="3"/>
    <n v="280000"/>
    <n v="2.8000000000000001E-2"/>
    <n v="50400"/>
    <n v="5.0400000000000002E-3"/>
    <n v="330400"/>
    <n v="3.304E-2"/>
    <x v="1"/>
    <x v="2"/>
  </r>
  <r>
    <n v="516"/>
    <x v="7"/>
    <s v="23/24-TI-0523"/>
    <x v="3"/>
    <n v="738500"/>
    <n v="7.3849999999999999E-2"/>
    <n v="132930"/>
    <n v="1.3292999999999999E-2"/>
    <n v="871430"/>
    <n v="8.7142999999999998E-2"/>
    <x v="1"/>
    <x v="2"/>
  </r>
  <r>
    <n v="517"/>
    <x v="7"/>
    <s v="23/24-TI-0524"/>
    <x v="3"/>
    <n v="294000"/>
    <n v="2.9399999999999999E-2"/>
    <n v="52920"/>
    <n v="5.2919999999999998E-3"/>
    <n v="346920"/>
    <n v="3.4692000000000001E-2"/>
    <x v="1"/>
    <x v="2"/>
  </r>
  <r>
    <n v="518"/>
    <x v="7"/>
    <s v="23/24-TI-0525"/>
    <x v="3"/>
    <n v="266000"/>
    <n v="2.6599999999999999E-2"/>
    <n v="47880"/>
    <n v="4.7879999999999997E-3"/>
    <n v="313880"/>
    <n v="3.1387999999999999E-2"/>
    <x v="1"/>
    <x v="2"/>
  </r>
  <r>
    <n v="519"/>
    <x v="7"/>
    <s v="23/24-TI-0527"/>
    <x v="45"/>
    <n v="1293450.31"/>
    <n v="0.129345031"/>
    <n v="0"/>
    <n v="0"/>
    <n v="1293450.31"/>
    <n v="0.129345031"/>
    <x v="6"/>
    <x v="1"/>
  </r>
  <r>
    <n v="520"/>
    <x v="7"/>
    <s v="23/24-TI-0528"/>
    <x v="69"/>
    <n v="598230"/>
    <n v="5.9823000000000001E-2"/>
    <n v="107681.40000000001"/>
    <n v="1.0768140000000001E-2"/>
    <n v="705911.4"/>
    <n v="7.0591139999999997E-2"/>
    <x v="1"/>
    <x v="0"/>
  </r>
  <r>
    <n v="521"/>
    <x v="7"/>
    <s v="23/24-TI-0529"/>
    <x v="72"/>
    <n v="3985000"/>
    <n v="0.39850000000000002"/>
    <n v="717300"/>
    <n v="7.1730000000000002E-2"/>
    <n v="4702300"/>
    <n v="0.47022999999999998"/>
    <x v="1"/>
    <x v="3"/>
  </r>
  <r>
    <n v="522"/>
    <x v="7"/>
    <s v="23/24-TI-0530"/>
    <x v="59"/>
    <n v="272925.76999999996"/>
    <n v="2.7292576999999995E-2"/>
    <n v="0"/>
    <n v="0"/>
    <n v="272925.76999999996"/>
    <n v="2.7292576999999995E-2"/>
    <x v="4"/>
    <x v="7"/>
  </r>
  <r>
    <n v="523"/>
    <x v="7"/>
    <s v="23/24-TI-0531"/>
    <x v="49"/>
    <n v="893577.98"/>
    <n v="8.9357798000000002E-2"/>
    <n v="0"/>
    <n v="0"/>
    <n v="893577.98"/>
    <n v="8.9357798000000002E-2"/>
    <x v="2"/>
    <x v="5"/>
  </r>
  <r>
    <n v="524"/>
    <x v="7"/>
    <s v="CN-23/24-0015"/>
    <x v="14"/>
    <n v="-220224"/>
    <n v="-2.2022400000000001E-2"/>
    <n v="-39640.32"/>
    <n v="-3.9640320000000001E-3"/>
    <n v="-259864.32000000001"/>
    <n v="-2.5986432E-2"/>
    <x v="1"/>
    <x v="9"/>
  </r>
  <r>
    <n v="525"/>
    <x v="8"/>
    <s v="23/24-TI-0536"/>
    <x v="60"/>
    <n v="102718.03"/>
    <n v="1.0271802999999999E-2"/>
    <n v="0"/>
    <n v="0"/>
    <n v="102718.03"/>
    <n v="1.0271802999999999E-2"/>
    <x v="6"/>
    <x v="11"/>
  </r>
  <r>
    <n v="526"/>
    <x v="8"/>
    <s v="23/24-TI-0538"/>
    <x v="5"/>
    <n v="5753002"/>
    <n v="0.57530020000000004"/>
    <n v="0"/>
    <n v="0"/>
    <n v="5753002"/>
    <n v="0.57530020000000004"/>
    <x v="2"/>
    <x v="0"/>
  </r>
  <r>
    <n v="527"/>
    <x v="8"/>
    <s v="23/24-TI-0539"/>
    <x v="4"/>
    <n v="3141737.5400000005"/>
    <n v="0.31417375400000003"/>
    <n v="0"/>
    <n v="0"/>
    <n v="3141737.5400000005"/>
    <n v="0.31417375400000003"/>
    <x v="2"/>
    <x v="0"/>
  </r>
  <r>
    <n v="528"/>
    <x v="8"/>
    <s v="23/24-TI-0541"/>
    <x v="64"/>
    <n v="168000"/>
    <n v="1.6799999999999999E-2"/>
    <n v="30240.000000000004"/>
    <n v="3.0240000000000002E-3"/>
    <n v="198240"/>
    <n v="1.9824000000000001E-2"/>
    <x v="1"/>
    <x v="11"/>
  </r>
  <r>
    <n v="529"/>
    <x v="8"/>
    <s v="23/24-TI-0542"/>
    <x v="10"/>
    <n v="1100183.3699999999"/>
    <n v="0.11001833699999999"/>
    <n v="0"/>
    <n v="0"/>
    <n v="1100183.3699999999"/>
    <n v="0.11001833699999999"/>
    <x v="4"/>
    <x v="6"/>
  </r>
  <r>
    <n v="530"/>
    <x v="8"/>
    <s v="23/24-TI-0543"/>
    <x v="65"/>
    <n v="69350.67"/>
    <n v="6.9350669999999996E-3"/>
    <n v="0"/>
    <n v="0"/>
    <n v="69350.67"/>
    <n v="6.9350669999999996E-3"/>
    <x v="2"/>
    <x v="10"/>
  </r>
  <r>
    <n v="531"/>
    <x v="8"/>
    <s v="23/24-TI-0544"/>
    <x v="11"/>
    <n v="1315495.54"/>
    <n v="0.13154955400000001"/>
    <n v="0"/>
    <n v="0"/>
    <n v="1315495.54"/>
    <n v="0.13154955400000001"/>
    <x v="2"/>
    <x v="7"/>
  </r>
  <r>
    <n v="532"/>
    <x v="8"/>
    <s v="23/24-TI-0545"/>
    <x v="4"/>
    <n v="0"/>
    <n v="0"/>
    <n v="0"/>
    <n v="0"/>
    <n v="0"/>
    <n v="0"/>
    <x v="2"/>
    <x v="0"/>
  </r>
  <r>
    <n v="533"/>
    <x v="8"/>
    <s v="23/24-TI-0546"/>
    <x v="68"/>
    <n v="0"/>
    <n v="0"/>
    <n v="0"/>
    <n v="0"/>
    <n v="0"/>
    <n v="0"/>
    <x v="0"/>
    <x v="8"/>
  </r>
  <r>
    <n v="534"/>
    <x v="8"/>
    <s v="23/24-TI-0547"/>
    <x v="2"/>
    <n v="600000"/>
    <n v="0.06"/>
    <n v="108000"/>
    <n v="1.0800000000000001E-2"/>
    <n v="708000"/>
    <n v="7.0800000000000002E-2"/>
    <x v="1"/>
    <x v="0"/>
  </r>
  <r>
    <n v="535"/>
    <x v="8"/>
    <s v="23/24-TI-0548"/>
    <x v="4"/>
    <n v="762214.44"/>
    <n v="7.6221443999999999E-2"/>
    <n v="0"/>
    <n v="0"/>
    <n v="762214.44"/>
    <n v="7.6221443999999999E-2"/>
    <x v="2"/>
    <x v="0"/>
  </r>
  <r>
    <n v="536"/>
    <x v="8"/>
    <s v="23/24-TI-0549"/>
    <x v="60"/>
    <n v="128386.83"/>
    <n v="1.2838683E-2"/>
    <n v="0"/>
    <n v="0"/>
    <n v="128386.83"/>
    <n v="1.2838683E-2"/>
    <x v="6"/>
    <x v="11"/>
  </r>
  <r>
    <n v="537"/>
    <x v="8"/>
    <s v="23/24-TI-0550"/>
    <x v="65"/>
    <n v="52034.689999999995"/>
    <n v="5.2034689999999996E-3"/>
    <n v="0"/>
    <n v="0"/>
    <n v="52034.689999999995"/>
    <n v="5.2034689999999996E-3"/>
    <x v="2"/>
    <x v="10"/>
  </r>
  <r>
    <n v="538"/>
    <x v="8"/>
    <s v="23/24-TI-0551"/>
    <x v="13"/>
    <n v="5615709.9200000009"/>
    <n v="0.56157099200000005"/>
    <n v="1010827.78"/>
    <n v="0.101082778"/>
    <n v="6626537.7000000002"/>
    <n v="0.66265377000000003"/>
    <x v="1"/>
    <x v="3"/>
  </r>
  <r>
    <n v="539"/>
    <x v="8"/>
    <s v="23/24-TI-0552"/>
    <x v="51"/>
    <n v="83362.509999999995"/>
    <n v="8.3362509999999994E-3"/>
    <n v="0"/>
    <n v="0"/>
    <n v="83362.509999999995"/>
    <n v="8.3362509999999994E-3"/>
    <x v="5"/>
    <x v="1"/>
  </r>
  <r>
    <n v="540"/>
    <x v="8"/>
    <s v="23/24-TI-0555"/>
    <x v="18"/>
    <n v="1052911.82"/>
    <n v="0.10529118200000001"/>
    <n v="0"/>
    <n v="0"/>
    <n v="1052911.82"/>
    <n v="0.10529118200000001"/>
    <x v="5"/>
    <x v="12"/>
  </r>
  <r>
    <n v="541"/>
    <x v="8"/>
    <s v="23/24-TI-0556"/>
    <x v="44"/>
    <n v="200610.99999999997"/>
    <n v="2.0061099999999998E-2"/>
    <n v="36109.979999999996"/>
    <n v="3.6109979999999994E-3"/>
    <n v="236720.97999999998"/>
    <n v="2.3672097999999999E-2"/>
    <x v="1"/>
    <x v="0"/>
  </r>
  <r>
    <n v="542"/>
    <x v="8"/>
    <s v="23/24-TI-0557"/>
    <x v="21"/>
    <n v="322981.24999999994"/>
    <n v="3.2298124999999997E-2"/>
    <n v="58136.630000000005"/>
    <n v="5.8136630000000002E-3"/>
    <n v="381117.88"/>
    <n v="3.8111788000000001E-2"/>
    <x v="1"/>
    <x v="1"/>
  </r>
  <r>
    <n v="543"/>
    <x v="8"/>
    <s v="23/24-TI-0558"/>
    <x v="60"/>
    <n v="112078.42000000001"/>
    <n v="1.1207842000000001E-2"/>
    <n v="0"/>
    <n v="0"/>
    <n v="112078.42000000001"/>
    <n v="1.1207842000000001E-2"/>
    <x v="6"/>
    <x v="11"/>
  </r>
  <r>
    <n v="544"/>
    <x v="8"/>
    <s v="23/24-TI-0559"/>
    <x v="72"/>
    <n v="177120"/>
    <n v="1.7711999999999999E-2"/>
    <n v="31881.600000000002"/>
    <n v="3.1881600000000002E-3"/>
    <n v="209001.60000000001"/>
    <n v="2.0900160000000001E-2"/>
    <x v="1"/>
    <x v="3"/>
  </r>
  <r>
    <n v="545"/>
    <x v="8"/>
    <s v="23/24-TI-0560"/>
    <x v="33"/>
    <n v="0"/>
    <n v="0"/>
    <n v="0"/>
    <n v="0"/>
    <n v="0"/>
    <n v="0"/>
    <x v="5"/>
    <x v="3"/>
  </r>
  <r>
    <n v="546"/>
    <x v="8"/>
    <s v="23/24-TI-0561"/>
    <x v="71"/>
    <n v="203626.68"/>
    <n v="2.0362668E-2"/>
    <n v="0"/>
    <n v="0"/>
    <n v="203626.68"/>
    <n v="2.0362668E-2"/>
    <x v="2"/>
    <x v="3"/>
  </r>
  <r>
    <n v="547"/>
    <x v="8"/>
    <s v="23/24-TI-0562"/>
    <x v="33"/>
    <n v="124762.54000000001"/>
    <n v="1.2476254000000001E-2"/>
    <n v="0"/>
    <n v="0"/>
    <n v="124762.54000000001"/>
    <n v="1.2476254000000001E-2"/>
    <x v="5"/>
    <x v="3"/>
  </r>
  <r>
    <n v="548"/>
    <x v="8"/>
    <s v="23/24-TI-0563"/>
    <x v="24"/>
    <n v="544562"/>
    <n v="5.4456200000000003E-2"/>
    <n v="98021.159999999989"/>
    <n v="9.8021159999999996E-3"/>
    <n v="642583.15999999992"/>
    <n v="6.4258315999999996E-2"/>
    <x v="1"/>
    <x v="13"/>
  </r>
  <r>
    <n v="549"/>
    <x v="8"/>
    <s v="23/24-TI-0565"/>
    <x v="54"/>
    <n v="6331949.9999999991"/>
    <n v="0.63319499999999995"/>
    <n v="1139751"/>
    <n v="0.1139751"/>
    <n v="7471700.9999999991"/>
    <n v="0.74717009999999995"/>
    <x v="1"/>
    <x v="1"/>
  </r>
  <r>
    <n v="550"/>
    <x v="8"/>
    <s v="23/24-TI-0566"/>
    <x v="73"/>
    <n v="637571.15"/>
    <n v="6.3757115000000003E-2"/>
    <n v="0"/>
    <n v="0"/>
    <n v="637571.15"/>
    <n v="6.3757115000000003E-2"/>
    <x v="4"/>
    <x v="10"/>
  </r>
  <r>
    <n v="551"/>
    <x v="8"/>
    <s v="23/24-TI-0567"/>
    <x v="26"/>
    <n v="1243823.31"/>
    <n v="0.124382331"/>
    <n v="0"/>
    <n v="0"/>
    <n v="1243823.31"/>
    <n v="0.124382331"/>
    <x v="2"/>
    <x v="4"/>
  </r>
  <r>
    <n v="552"/>
    <x v="8"/>
    <s v="23/24-TI-0571"/>
    <x v="30"/>
    <n v="162368.99"/>
    <n v="1.6236898999999999E-2"/>
    <n v="0"/>
    <n v="0"/>
    <n v="162368.99"/>
    <n v="1.6236898999999999E-2"/>
    <x v="2"/>
    <x v="13"/>
  </r>
  <r>
    <n v="553"/>
    <x v="8"/>
    <s v="23/24-TI-0572"/>
    <x v="30"/>
    <n v="4947928.79"/>
    <n v="0.49479287900000002"/>
    <n v="0"/>
    <n v="0"/>
    <n v="4947928.79"/>
    <n v="0.49479287900000002"/>
    <x v="2"/>
    <x v="13"/>
  </r>
  <r>
    <n v="554"/>
    <x v="8"/>
    <s v="23/24-TI-0573"/>
    <x v="30"/>
    <n v="1021460.6499999999"/>
    <n v="0.10214606499999999"/>
    <n v="0"/>
    <n v="0"/>
    <n v="1021460.6499999999"/>
    <n v="0.10214606499999999"/>
    <x v="2"/>
    <x v="13"/>
  </r>
  <r>
    <n v="555"/>
    <x v="8"/>
    <s v="23/24-TI-0574"/>
    <x v="30"/>
    <n v="19006.82"/>
    <n v="1.9006819999999999E-3"/>
    <n v="0"/>
    <n v="0"/>
    <n v="19006.82"/>
    <n v="1.9006819999999999E-3"/>
    <x v="2"/>
    <x v="13"/>
  </r>
  <r>
    <n v="556"/>
    <x v="8"/>
    <s v="23/24-TI-0575"/>
    <x v="7"/>
    <n v="1092071.3"/>
    <n v="0.10920713"/>
    <n v="0"/>
    <n v="0"/>
    <n v="1092071.3"/>
    <n v="0.10920713"/>
    <x v="2"/>
    <x v="4"/>
  </r>
  <r>
    <n v="557"/>
    <x v="8"/>
    <s v="23/24-TI-0576"/>
    <x v="60"/>
    <n v="88014.5"/>
    <n v="8.8014500000000006E-3"/>
    <n v="0"/>
    <n v="0"/>
    <n v="88014.5"/>
    <n v="8.8014500000000006E-3"/>
    <x v="6"/>
    <x v="11"/>
  </r>
  <r>
    <n v="558"/>
    <x v="8"/>
    <s v="23/24-TI-0577"/>
    <x v="18"/>
    <n v="876000"/>
    <n v="8.7599999999999997E-2"/>
    <n v="0"/>
    <n v="0"/>
    <n v="876000"/>
    <n v="8.7599999999999997E-2"/>
    <x v="5"/>
    <x v="12"/>
  </r>
  <r>
    <n v="559"/>
    <x v="8"/>
    <s v="23/24-TI-0578"/>
    <x v="32"/>
    <n v="445096.57"/>
    <n v="4.4509657000000001E-2"/>
    <n v="0"/>
    <n v="0"/>
    <n v="445096.57"/>
    <n v="4.4509657000000001E-2"/>
    <x v="2"/>
    <x v="1"/>
  </r>
  <r>
    <n v="560"/>
    <x v="8"/>
    <s v="23/24-TI-0579"/>
    <x v="51"/>
    <n v="762724.55"/>
    <n v="7.6272455000000003E-2"/>
    <n v="0"/>
    <n v="0"/>
    <n v="762724.55"/>
    <n v="7.6272455000000003E-2"/>
    <x v="5"/>
    <x v="1"/>
  </r>
  <r>
    <n v="561"/>
    <x v="8"/>
    <s v="23/24-TI-0580"/>
    <x v="74"/>
    <n v="176520"/>
    <n v="1.7652000000000001E-2"/>
    <n v="31773.600000000002"/>
    <n v="3.1773600000000002E-3"/>
    <n v="208293.6"/>
    <n v="2.0829360000000002E-2"/>
    <x v="1"/>
    <x v="1"/>
  </r>
  <r>
    <n v="562"/>
    <x v="8"/>
    <s v="23/24-TI-0581"/>
    <x v="14"/>
    <n v="11492560"/>
    <n v="1.1492560000000001"/>
    <n v="2068660.8"/>
    <n v="0.20686608000000001"/>
    <n v="13561220.800000001"/>
    <n v="1.35612208"/>
    <x v="1"/>
    <x v="9"/>
  </r>
  <r>
    <n v="563"/>
    <x v="8"/>
    <s v="23/24-TI-0582"/>
    <x v="3"/>
    <n v="1410500"/>
    <n v="0.14105000000000001"/>
    <n v="253889.99999999997"/>
    <n v="2.5388999999999998E-2"/>
    <n v="1664390"/>
    <n v="0.166439"/>
    <x v="1"/>
    <x v="2"/>
  </r>
  <r>
    <n v="564"/>
    <x v="8"/>
    <s v="23/24-TI-0583"/>
    <x v="3"/>
    <n v="700000.00000000012"/>
    <n v="7.0000000000000007E-2"/>
    <n v="126000"/>
    <n v="1.26E-2"/>
    <n v="826000.00000000012"/>
    <n v="8.2600000000000007E-2"/>
    <x v="1"/>
    <x v="2"/>
  </r>
  <r>
    <n v="565"/>
    <x v="8"/>
    <s v="23/24-TI-0584"/>
    <x v="3"/>
    <n v="280000"/>
    <n v="2.8000000000000001E-2"/>
    <n v="50400"/>
    <n v="5.0400000000000002E-3"/>
    <n v="330400"/>
    <n v="3.304E-2"/>
    <x v="1"/>
    <x v="2"/>
  </r>
  <r>
    <n v="566"/>
    <x v="8"/>
    <s v="23/24-TI-0585"/>
    <x v="3"/>
    <n v="140000"/>
    <n v="1.4E-2"/>
    <n v="25200"/>
    <n v="2.5200000000000001E-3"/>
    <n v="165200"/>
    <n v="1.652E-2"/>
    <x v="1"/>
    <x v="2"/>
  </r>
  <r>
    <n v="567"/>
    <x v="8"/>
    <s v="23/24-TI-0586"/>
    <x v="3"/>
    <n v="210000"/>
    <n v="2.1000000000000001E-2"/>
    <n v="37800"/>
    <n v="3.7799999999999999E-3"/>
    <n v="247800"/>
    <n v="2.478E-2"/>
    <x v="1"/>
    <x v="2"/>
  </r>
  <r>
    <n v="568"/>
    <x v="8"/>
    <s v="23/24-TI-0587"/>
    <x v="3"/>
    <n v="210000"/>
    <n v="2.1000000000000001E-2"/>
    <n v="37800"/>
    <n v="3.7799999999999999E-3"/>
    <n v="247800"/>
    <n v="2.478E-2"/>
    <x v="1"/>
    <x v="2"/>
  </r>
  <r>
    <n v="569"/>
    <x v="8"/>
    <s v="23/24-TI-0588"/>
    <x v="35"/>
    <n v="256111.75999999998"/>
    <n v="2.5611175999999999E-2"/>
    <n v="0"/>
    <n v="0"/>
    <n v="256111.75999999998"/>
    <n v="2.5611175999999999E-2"/>
    <x v="5"/>
    <x v="7"/>
  </r>
  <r>
    <n v="570"/>
    <x v="8"/>
    <s v="23/24-TI-0589"/>
    <x v="71"/>
    <n v="203711.40999999997"/>
    <n v="2.0371140999999999E-2"/>
    <n v="0"/>
    <n v="0"/>
    <n v="203711.40999999997"/>
    <n v="2.0371140999999999E-2"/>
    <x v="2"/>
    <x v="3"/>
  </r>
  <r>
    <n v="571"/>
    <x v="8"/>
    <s v="23/24-TI-0590"/>
    <x v="36"/>
    <n v="1331891.1599999999"/>
    <n v="0.133189116"/>
    <n v="0"/>
    <n v="0"/>
    <n v="1331891.1599999999"/>
    <n v="0.133189116"/>
    <x v="2"/>
    <x v="16"/>
  </r>
  <r>
    <n v="572"/>
    <x v="8"/>
    <s v="23/24-TI-0591"/>
    <x v="50"/>
    <n v="302803.43"/>
    <n v="3.0280342999999998E-2"/>
    <n v="0"/>
    <n v="0"/>
    <n v="302803.43"/>
    <n v="3.0280342999999998E-2"/>
    <x v="2"/>
    <x v="7"/>
  </r>
  <r>
    <n v="573"/>
    <x v="8"/>
    <s v="23/24-TI-0592"/>
    <x v="19"/>
    <n v="894434.74"/>
    <n v="8.9443473999999995E-2"/>
    <n v="0"/>
    <n v="0"/>
    <n v="894434.74"/>
    <n v="8.9443473999999995E-2"/>
    <x v="6"/>
    <x v="13"/>
  </r>
  <r>
    <n v="574"/>
    <x v="8"/>
    <s v="23/24-TI-0593"/>
    <x v="34"/>
    <n v="1217868.73"/>
    <n v="0.121786873"/>
    <n v="0"/>
    <n v="0"/>
    <n v="1217868.73"/>
    <n v="0.121786873"/>
    <x v="4"/>
    <x v="2"/>
  </r>
  <r>
    <n v="575"/>
    <x v="8"/>
    <s v="23/24-TI-0594"/>
    <x v="69"/>
    <n v="1825000"/>
    <n v="0.1825"/>
    <n v="328500"/>
    <n v="3.2849999999999997E-2"/>
    <n v="2153500"/>
    <n v="0.21535000000000001"/>
    <x v="1"/>
    <x v="0"/>
  </r>
  <r>
    <n v="576"/>
    <x v="8"/>
    <s v="23/24-TI-0595"/>
    <x v="45"/>
    <n v="1290980.2000000002"/>
    <n v="0.12909802000000001"/>
    <n v="0"/>
    <n v="0"/>
    <n v="1290980.2000000002"/>
    <n v="0.12909802000000001"/>
    <x v="6"/>
    <x v="1"/>
  </r>
  <r>
    <n v="577"/>
    <x v="8"/>
    <s v="23/24-TI-0596"/>
    <x v="45"/>
    <n v="645639.15"/>
    <n v="6.4563914999999999E-2"/>
    <n v="0"/>
    <n v="0"/>
    <n v="645639.15"/>
    <n v="6.4563914999999999E-2"/>
    <x v="6"/>
    <x v="1"/>
  </r>
  <r>
    <n v="578"/>
    <x v="8"/>
    <s v="CN-23/24-0017"/>
    <x v="65"/>
    <n v="-216775.05"/>
    <n v="-2.1677505E-2"/>
    <n v="0"/>
    <n v="0"/>
    <n v="-216775.05"/>
    <n v="-2.1677505E-2"/>
    <x v="2"/>
    <x v="10"/>
  </r>
  <r>
    <n v="579"/>
    <x v="8"/>
    <s v="CN-23/24-0018"/>
    <x v="51"/>
    <n v="-83173.919999999998"/>
    <n v="-8.3173919999999998E-3"/>
    <n v="0"/>
    <n v="0"/>
    <n v="-83173.919999999998"/>
    <n v="-8.3173919999999998E-3"/>
    <x v="5"/>
    <x v="1"/>
  </r>
  <r>
    <n v="580"/>
    <x v="9"/>
    <s v="23/24-TI-0598"/>
    <x v="60"/>
    <n v="74654.22"/>
    <n v="7.4654220000000002E-3"/>
    <n v="0"/>
    <n v="0"/>
    <n v="74654.22"/>
    <n v="7.4654220000000002E-3"/>
    <x v="6"/>
    <x v="11"/>
  </r>
  <r>
    <n v="581"/>
    <x v="9"/>
    <s v="23/24-TI-0600"/>
    <x v="5"/>
    <n v="5661871.0899999999"/>
    <n v="0.56618710900000002"/>
    <n v="0"/>
    <n v="0"/>
    <n v="5661871.0899999999"/>
    <n v="0.56618710900000002"/>
    <x v="2"/>
    <x v="0"/>
  </r>
  <r>
    <n v="582"/>
    <x v="9"/>
    <s v="23/24-TI-0601"/>
    <x v="11"/>
    <n v="1396299.37"/>
    <n v="0.13962993700000001"/>
    <n v="0"/>
    <n v="0"/>
    <n v="1396299.37"/>
    <n v="0.13962993700000001"/>
    <x v="2"/>
    <x v="7"/>
  </r>
  <r>
    <n v="583"/>
    <x v="9"/>
    <s v="23/24-TI-0602"/>
    <x v="10"/>
    <n v="1257380.45"/>
    <n v="0.12573804499999999"/>
    <n v="0"/>
    <n v="0"/>
    <n v="1257380.45"/>
    <n v="0.12573804499999999"/>
    <x v="4"/>
    <x v="6"/>
  </r>
  <r>
    <n v="584"/>
    <x v="9"/>
    <s v="23/24-TI-0603"/>
    <x v="60"/>
    <n v="74443.34"/>
    <n v="7.4443339999999995E-3"/>
    <n v="0"/>
    <n v="0"/>
    <n v="74443.34"/>
    <n v="7.4443339999999995E-3"/>
    <x v="6"/>
    <x v="11"/>
  </r>
  <r>
    <n v="585"/>
    <x v="9"/>
    <s v="23/24-TI-0604"/>
    <x v="68"/>
    <n v="111271.84"/>
    <n v="1.1127184E-2"/>
    <n v="0"/>
    <n v="0"/>
    <n v="111271.84"/>
    <n v="1.1127184E-2"/>
    <x v="0"/>
    <x v="8"/>
  </r>
  <r>
    <n v="586"/>
    <x v="9"/>
    <s v="23/24-TI-0606"/>
    <x v="4"/>
    <n v="2764656.96"/>
    <n v="0.27646569599999998"/>
    <n v="0"/>
    <n v="0"/>
    <n v="2764656.96"/>
    <n v="0.27646569599999998"/>
    <x v="2"/>
    <x v="0"/>
  </r>
  <r>
    <n v="587"/>
    <x v="9"/>
    <s v="23/24-TI-0608"/>
    <x v="18"/>
    <n v="826394.08"/>
    <n v="8.2639407999999998E-2"/>
    <n v="0"/>
    <n v="0"/>
    <n v="826394.08"/>
    <n v="8.2639407999999998E-2"/>
    <x v="5"/>
    <x v="12"/>
  </r>
  <r>
    <n v="588"/>
    <x v="9"/>
    <s v="23/24-TI-0609"/>
    <x v="2"/>
    <n v="25979.000000000004"/>
    <n v="2.5979000000000002E-3"/>
    <n v="4676.22"/>
    <n v="4.67622E-4"/>
    <n v="30655.22"/>
    <n v="3.0655220000000002E-3"/>
    <x v="1"/>
    <x v="0"/>
  </r>
  <r>
    <n v="589"/>
    <x v="9"/>
    <s v="23/24-TI-0610"/>
    <x v="13"/>
    <n v="4583420"/>
    <n v="0.45834200000000003"/>
    <n v="825015.6"/>
    <n v="8.2501560000000002E-2"/>
    <n v="5408435.5999999996"/>
    <n v="0.54084356"/>
    <x v="1"/>
    <x v="3"/>
  </r>
  <r>
    <n v="590"/>
    <x v="9"/>
    <s v="23/24-TI-0611"/>
    <x v="75"/>
    <n v="0"/>
    <n v="0"/>
    <n v="0"/>
    <n v="0"/>
    <n v="0"/>
    <n v="0"/>
    <x v="2"/>
    <x v="3"/>
  </r>
  <r>
    <n v="591"/>
    <x v="9"/>
    <s v="23/24-TI-0612"/>
    <x v="49"/>
    <n v="889571.57"/>
    <n v="8.8957156999999995E-2"/>
    <n v="0"/>
    <n v="0"/>
    <n v="889571.57"/>
    <n v="8.8957156999999995E-2"/>
    <x v="2"/>
    <x v="5"/>
  </r>
  <r>
    <n v="592"/>
    <x v="9"/>
    <s v="23/24-TI-0613"/>
    <x v="71"/>
    <n v="202951.41999999998"/>
    <n v="2.0295141999999999E-2"/>
    <n v="0"/>
    <n v="0"/>
    <n v="202951.41999999998"/>
    <n v="2.0295141999999999E-2"/>
    <x v="2"/>
    <x v="3"/>
  </r>
  <r>
    <n v="593"/>
    <x v="9"/>
    <s v="23/24-TI-0614"/>
    <x v="74"/>
    <n v="267128"/>
    <n v="2.6712799999999998E-2"/>
    <n v="48083.040000000001"/>
    <n v="4.8083040000000002E-3"/>
    <n v="315211.04000000004"/>
    <n v="3.1521104000000001E-2"/>
    <x v="1"/>
    <x v="1"/>
  </r>
  <r>
    <n v="594"/>
    <x v="9"/>
    <s v="23/24-TI-0615"/>
    <x v="76"/>
    <n v="0"/>
    <n v="0"/>
    <n v="0"/>
    <n v="0"/>
    <n v="0"/>
    <n v="0"/>
    <x v="1"/>
    <x v="21"/>
  </r>
  <r>
    <n v="595"/>
    <x v="9"/>
    <s v="23/24-TI-0616"/>
    <x v="21"/>
    <n v="287903.75"/>
    <n v="2.8790375E-2"/>
    <n v="51822.68"/>
    <n v="5.1822680000000003E-3"/>
    <n v="339726.43"/>
    <n v="3.3972642999999997E-2"/>
    <x v="1"/>
    <x v="1"/>
  </r>
  <r>
    <n v="596"/>
    <x v="9"/>
    <s v="23/24-TI-0617"/>
    <x v="33"/>
    <n v="124295.65999999999"/>
    <n v="1.2429566E-2"/>
    <n v="0"/>
    <n v="0"/>
    <n v="124295.65999999999"/>
    <n v="1.2429566E-2"/>
    <x v="5"/>
    <x v="3"/>
  </r>
  <r>
    <n v="597"/>
    <x v="9"/>
    <s v="23/24-TI-0618"/>
    <x v="76"/>
    <n v="451699.8"/>
    <n v="4.5169979999999998E-2"/>
    <n v="81305.960000000006"/>
    <n v="8.1305960000000004E-3"/>
    <n v="533005.76"/>
    <n v="5.3300576000000002E-2"/>
    <x v="1"/>
    <x v="21"/>
  </r>
  <r>
    <n v="598"/>
    <x v="9"/>
    <s v="23/24-TI-0619"/>
    <x v="60"/>
    <n v="50917.549999999996"/>
    <n v="5.0917549999999999E-3"/>
    <n v="0"/>
    <n v="0"/>
    <n v="50917.549999999996"/>
    <n v="5.0917549999999999E-3"/>
    <x v="6"/>
    <x v="11"/>
  </r>
  <r>
    <n v="599"/>
    <x v="9"/>
    <s v="23/24-TI-0620"/>
    <x v="14"/>
    <n v="10890927.199999999"/>
    <n v="1.08909272"/>
    <n v="1960366.9000000001"/>
    <n v="0.19603669000000001"/>
    <n v="12851294.1"/>
    <n v="1.2851294099999999"/>
    <x v="1"/>
    <x v="9"/>
  </r>
  <r>
    <n v="600"/>
    <x v="9"/>
    <s v="23/24-TI-0621"/>
    <x v="4"/>
    <n v="498089.07"/>
    <n v="4.9808906999999999E-2"/>
    <n v="0"/>
    <n v="0"/>
    <n v="498089.07"/>
    <n v="4.9808906999999999E-2"/>
    <x v="2"/>
    <x v="0"/>
  </r>
  <r>
    <n v="601"/>
    <x v="9"/>
    <s v="23/24-TI-0622"/>
    <x v="27"/>
    <n v="1013304.51"/>
    <n v="0.101330451"/>
    <n v="0"/>
    <n v="0"/>
    <n v="1013304.51"/>
    <n v="0.101330451"/>
    <x v="2"/>
    <x v="9"/>
  </r>
  <r>
    <n v="602"/>
    <x v="9"/>
    <s v="23/24-TI-0624"/>
    <x v="62"/>
    <n v="349127.18000000005"/>
    <n v="3.4912718000000002E-2"/>
    <n v="0"/>
    <n v="0"/>
    <n v="349127.18000000005"/>
    <n v="3.4912718000000002E-2"/>
    <x v="7"/>
    <x v="14"/>
  </r>
  <r>
    <n v="603"/>
    <x v="9"/>
    <s v="23/24-TI-0625"/>
    <x v="31"/>
    <n v="172929.83000000002"/>
    <n v="1.7292983000000001E-2"/>
    <n v="0"/>
    <n v="0"/>
    <n v="172929.83000000002"/>
    <n v="1.7292983000000001E-2"/>
    <x v="2"/>
    <x v="8"/>
  </r>
  <r>
    <n v="604"/>
    <x v="9"/>
    <s v="23/24-TI-0626"/>
    <x v="68"/>
    <n v="45586.07"/>
    <n v="4.5586070000000001E-3"/>
    <n v="0"/>
    <n v="0"/>
    <n v="45586.07"/>
    <n v="4.5586070000000001E-3"/>
    <x v="0"/>
    <x v="8"/>
  </r>
  <r>
    <n v="605"/>
    <x v="9"/>
    <s v="23/24-TI-0630"/>
    <x v="60"/>
    <n v="74480.47"/>
    <n v="7.4480470000000002E-3"/>
    <n v="0"/>
    <n v="0"/>
    <n v="74480.47"/>
    <n v="7.4480470000000002E-3"/>
    <x v="6"/>
    <x v="11"/>
  </r>
  <r>
    <n v="606"/>
    <x v="9"/>
    <s v="23/24-TI-0631"/>
    <x v="26"/>
    <n v="1121383.44"/>
    <n v="0.112138344"/>
    <n v="0"/>
    <n v="0"/>
    <n v="1121383.44"/>
    <n v="0.112138344"/>
    <x v="2"/>
    <x v="4"/>
  </r>
  <r>
    <n v="607"/>
    <x v="9"/>
    <s v="23/24-TI-0632"/>
    <x v="54"/>
    <n v="6436190.0000000009"/>
    <n v="0.64361900000000005"/>
    <n v="1158514.2"/>
    <n v="0.11585142"/>
    <n v="7594704.2000000002"/>
    <n v="0.75947041999999998"/>
    <x v="1"/>
    <x v="1"/>
  </r>
  <r>
    <n v="608"/>
    <x v="9"/>
    <s v="23/24-TI-0633"/>
    <x v="77"/>
    <n v="126559.53"/>
    <n v="1.2655952999999999E-2"/>
    <n v="0"/>
    <n v="0"/>
    <n v="126559.53"/>
    <n v="1.2655952999999999E-2"/>
    <x v="5"/>
    <x v="5"/>
  </r>
  <r>
    <n v="609"/>
    <x v="9"/>
    <s v="23/24-TI-0634"/>
    <x v="2"/>
    <n v="103916.00000000001"/>
    <n v="1.0391600000000001E-2"/>
    <n v="18704.88"/>
    <n v="1.870488E-3"/>
    <n v="122620.88"/>
    <n v="1.2262088000000001E-2"/>
    <x v="1"/>
    <x v="0"/>
  </r>
  <r>
    <n v="610"/>
    <x v="9"/>
    <s v="23/24-TI-0635"/>
    <x v="78"/>
    <n v="103267.83"/>
    <n v="1.0326783000000001E-2"/>
    <n v="0"/>
    <n v="0"/>
    <n v="103267.83"/>
    <n v="1.0326783000000001E-2"/>
    <x v="4"/>
    <x v="18"/>
  </r>
  <r>
    <n v="611"/>
    <x v="9"/>
    <s v="23/24-TI-0636"/>
    <x v="7"/>
    <n v="905745.88"/>
    <n v="9.0574587999999998E-2"/>
    <n v="0"/>
    <n v="0"/>
    <n v="905745.88"/>
    <n v="9.0574587999999998E-2"/>
    <x v="2"/>
    <x v="4"/>
  </r>
  <r>
    <n v="612"/>
    <x v="9"/>
    <s v="23/24-TI-0637"/>
    <x v="74"/>
    <n v="289560"/>
    <n v="2.8955999999999999E-2"/>
    <n v="52120.800000000003"/>
    <n v="5.21208E-3"/>
    <n v="341680.80000000005"/>
    <n v="3.4168080000000003E-2"/>
    <x v="1"/>
    <x v="1"/>
  </r>
  <r>
    <n v="613"/>
    <x v="9"/>
    <s v="23/24-TI-0638"/>
    <x v="44"/>
    <n v="200610.99999999997"/>
    <n v="2.0061099999999998E-2"/>
    <n v="36109.979999999996"/>
    <n v="3.6109979999999994E-3"/>
    <n v="236720.97999999998"/>
    <n v="2.3672097999999999E-2"/>
    <x v="1"/>
    <x v="0"/>
  </r>
  <r>
    <n v="614"/>
    <x v="9"/>
    <s v="23/24-TI-0639"/>
    <x v="30"/>
    <n v="4896409.8600000003"/>
    <n v="0.48964098600000006"/>
    <n v="0"/>
    <n v="0"/>
    <n v="4896409.8600000003"/>
    <n v="0.48964098600000006"/>
    <x v="2"/>
    <x v="13"/>
  </r>
  <r>
    <n v="615"/>
    <x v="9"/>
    <s v="23/24-TI-0640"/>
    <x v="30"/>
    <n v="1072051.8599999999"/>
    <n v="0.10720518599999998"/>
    <n v="0"/>
    <n v="0"/>
    <n v="1072051.8599999999"/>
    <n v="0.10720518599999998"/>
    <x v="2"/>
    <x v="13"/>
  </r>
  <r>
    <n v="616"/>
    <x v="9"/>
    <s v="23/24-TI-0641"/>
    <x v="30"/>
    <n v="422089.25"/>
    <n v="4.2208925000000001E-2"/>
    <n v="0"/>
    <n v="0"/>
    <n v="422089.25"/>
    <n v="4.2208925000000001E-2"/>
    <x v="2"/>
    <x v="13"/>
  </r>
  <r>
    <n v="617"/>
    <x v="9"/>
    <s v="23/24-TI-0642"/>
    <x v="18"/>
    <n v="1164893.6199999999"/>
    <n v="0.11648936199999999"/>
    <n v="0"/>
    <n v="0"/>
    <n v="1164893.6199999999"/>
    <n v="0.11648936199999999"/>
    <x v="5"/>
    <x v="12"/>
  </r>
  <r>
    <n v="618"/>
    <x v="9"/>
    <s v="23/24-TI-0643"/>
    <x v="67"/>
    <n v="991996.34"/>
    <n v="9.9199633999999995E-2"/>
    <n v="0"/>
    <n v="0"/>
    <n v="991996.34"/>
    <n v="9.9199633999999995E-2"/>
    <x v="2"/>
    <x v="8"/>
  </r>
  <r>
    <n v="619"/>
    <x v="9"/>
    <s v="23/24-TI-0644"/>
    <x v="67"/>
    <n v="0"/>
    <n v="0"/>
    <n v="0"/>
    <n v="0"/>
    <n v="0"/>
    <n v="0"/>
    <x v="2"/>
    <x v="8"/>
  </r>
  <r>
    <n v="620"/>
    <x v="9"/>
    <s v="23/24-TI-0645"/>
    <x v="67"/>
    <n v="1172140.96"/>
    <n v="0.11721409599999999"/>
    <n v="0"/>
    <n v="0"/>
    <n v="1172140.96"/>
    <n v="0.11721409599999999"/>
    <x v="2"/>
    <x v="8"/>
  </r>
  <r>
    <n v="621"/>
    <x v="9"/>
    <s v="23/24-TI-0646"/>
    <x v="67"/>
    <n v="1097863.6799999999"/>
    <n v="0.109786368"/>
    <n v="0"/>
    <n v="0"/>
    <n v="1097863.6799999999"/>
    <n v="0.109786368"/>
    <x v="2"/>
    <x v="8"/>
  </r>
  <r>
    <n v="622"/>
    <x v="9"/>
    <s v="23/24-TI-0648"/>
    <x v="66"/>
    <n v="145505.94"/>
    <n v="1.4550594E-2"/>
    <n v="0"/>
    <n v="0"/>
    <n v="145505.94"/>
    <n v="1.4550594E-2"/>
    <x v="7"/>
    <x v="0"/>
  </r>
  <r>
    <n v="623"/>
    <x v="9"/>
    <s v="23/24-TI-0649"/>
    <x v="60"/>
    <n v="55869.64"/>
    <n v="5.5869639999999998E-3"/>
    <n v="0"/>
    <n v="0"/>
    <n v="55869.64"/>
    <n v="5.5869639999999998E-3"/>
    <x v="6"/>
    <x v="11"/>
  </r>
  <r>
    <n v="624"/>
    <x v="9"/>
    <s v="23/24-TI-0650"/>
    <x v="79"/>
    <n v="150000"/>
    <n v="1.4999999999999999E-2"/>
    <n v="27000"/>
    <n v="2.7000000000000001E-3"/>
    <n v="177000"/>
    <n v="1.77E-2"/>
    <x v="1"/>
    <x v="21"/>
  </r>
  <r>
    <n v="625"/>
    <x v="9"/>
    <s v="23/24-TI-0651"/>
    <x v="80"/>
    <n v="24923.15"/>
    <n v="2.4923150000000002E-3"/>
    <n v="0"/>
    <n v="0"/>
    <n v="24923.15"/>
    <n v="2.4923150000000002E-3"/>
    <x v="7"/>
    <x v="14"/>
  </r>
  <r>
    <n v="626"/>
    <x v="9"/>
    <s v="23/24-TI-0652"/>
    <x v="36"/>
    <n v="1269556.55"/>
    <n v="0.126955655"/>
    <n v="0"/>
    <n v="0"/>
    <n v="1269556.55"/>
    <n v="0.126955655"/>
    <x v="2"/>
    <x v="16"/>
  </r>
  <r>
    <n v="627"/>
    <x v="9"/>
    <s v="23/24-TI-0653"/>
    <x v="19"/>
    <n v="474379.21"/>
    <n v="4.7437921000000001E-2"/>
    <n v="0"/>
    <n v="0"/>
    <n v="474379.21"/>
    <n v="4.7437921000000001E-2"/>
    <x v="6"/>
    <x v="13"/>
  </r>
  <r>
    <n v="628"/>
    <x v="9"/>
    <s v="23/24-TI-0654"/>
    <x v="50"/>
    <n v="465077.65"/>
    <n v="4.6507765E-2"/>
    <n v="0"/>
    <n v="0"/>
    <n v="465077.65"/>
    <n v="4.6507765E-2"/>
    <x v="2"/>
    <x v="7"/>
  </r>
  <r>
    <n v="629"/>
    <x v="9"/>
    <s v="23/24-TI-0655"/>
    <x v="35"/>
    <n v="295964.13"/>
    <n v="2.9596413000000002E-2"/>
    <n v="0"/>
    <n v="0"/>
    <n v="295964.13"/>
    <n v="2.9596413000000002E-2"/>
    <x v="5"/>
    <x v="7"/>
  </r>
  <r>
    <n v="630"/>
    <x v="9"/>
    <s v="23/24-TI-0656"/>
    <x v="23"/>
    <n v="439332.27999999997"/>
    <n v="4.3933227999999998E-2"/>
    <n v="0"/>
    <n v="0"/>
    <n v="439332.27999999997"/>
    <n v="4.3933227999999998E-2"/>
    <x v="4"/>
    <x v="10"/>
  </r>
  <r>
    <n v="631"/>
    <x v="9"/>
    <s v="23/24-TI-0657"/>
    <x v="34"/>
    <n v="1215845.8699999999"/>
    <n v="0.12158458699999999"/>
    <n v="0"/>
    <n v="0"/>
    <n v="1215845.8699999999"/>
    <n v="0.12158458699999999"/>
    <x v="4"/>
    <x v="2"/>
  </r>
  <r>
    <n v="632"/>
    <x v="9"/>
    <s v="23/24-TI-0658"/>
    <x v="32"/>
    <n v="588545.56000000006"/>
    <n v="5.8854556000000002E-2"/>
    <n v="0"/>
    <n v="0"/>
    <n v="588545.56000000006"/>
    <n v="5.8854556000000002E-2"/>
    <x v="2"/>
    <x v="1"/>
  </r>
  <r>
    <n v="633"/>
    <x v="9"/>
    <s v="23/24-TI-0659"/>
    <x v="51"/>
    <n v="1523168.9100000001"/>
    <n v="0.15231689100000001"/>
    <n v="0"/>
    <n v="0"/>
    <n v="1523168.9100000001"/>
    <n v="0.15231689100000001"/>
    <x v="5"/>
    <x v="1"/>
  </r>
  <r>
    <n v="634"/>
    <x v="9"/>
    <s v="23/24-TI-0660"/>
    <x v="45"/>
    <n v="1523129.32"/>
    <n v="0.15231293200000001"/>
    <n v="0"/>
    <n v="0"/>
    <n v="1523129.32"/>
    <n v="0.15231293200000001"/>
    <x v="6"/>
    <x v="1"/>
  </r>
  <r>
    <n v="635"/>
    <x v="9"/>
    <s v="23/24-TI-0661"/>
    <x v="51"/>
    <n v="290649.39"/>
    <n v="2.9064939000000001E-2"/>
    <n v="0"/>
    <n v="0"/>
    <n v="290649.39"/>
    <n v="2.9064939000000001E-2"/>
    <x v="5"/>
    <x v="1"/>
  </r>
  <r>
    <n v="636"/>
    <x v="9"/>
    <s v="23/24-TI-0662"/>
    <x v="68"/>
    <n v="45750.920000000006"/>
    <n v="4.5750920000000002E-3"/>
    <n v="0"/>
    <n v="0"/>
    <n v="45750.920000000006"/>
    <n v="4.5750920000000002E-3"/>
    <x v="0"/>
    <x v="8"/>
  </r>
  <r>
    <n v="637"/>
    <x v="9"/>
    <s v="23/24-TI-0663"/>
    <x v="25"/>
    <n v="273140"/>
    <n v="2.7314000000000001E-2"/>
    <n v="49165.2"/>
    <n v="4.9165199999999997E-3"/>
    <n v="322305.2"/>
    <n v="3.2230519999999999E-2"/>
    <x v="1"/>
    <x v="8"/>
  </r>
  <r>
    <n v="638"/>
    <x v="9"/>
    <s v="23/24-TI-0664"/>
    <x v="3"/>
    <n v="1441250"/>
    <n v="0.144125"/>
    <n v="259425"/>
    <n v="2.59425E-2"/>
    <n v="1700675"/>
    <n v="0.17006750000000001"/>
    <x v="1"/>
    <x v="2"/>
  </r>
  <r>
    <n v="639"/>
    <x v="9"/>
    <s v="23/24-TI-0665"/>
    <x v="3"/>
    <n v="518000"/>
    <n v="5.1799999999999999E-2"/>
    <n v="93240"/>
    <n v="9.3240000000000007E-3"/>
    <n v="611240"/>
    <n v="6.1123999999999998E-2"/>
    <x v="1"/>
    <x v="2"/>
  </r>
  <r>
    <n v="640"/>
    <x v="9"/>
    <s v="23/24-TI-0666"/>
    <x v="3"/>
    <n v="1015000.0000000001"/>
    <n v="0.10150000000000001"/>
    <n v="182700.00000000003"/>
    <n v="1.8270000000000002E-2"/>
    <n v="1197700"/>
    <n v="0.11977"/>
    <x v="1"/>
    <x v="2"/>
  </r>
  <r>
    <n v="641"/>
    <x v="9"/>
    <s v="23/24-TI-0667"/>
    <x v="3"/>
    <n v="280000"/>
    <n v="2.8000000000000001E-2"/>
    <n v="50400"/>
    <n v="5.0400000000000002E-3"/>
    <n v="330400"/>
    <n v="3.304E-2"/>
    <x v="1"/>
    <x v="2"/>
  </r>
  <r>
    <n v="642"/>
    <x v="9"/>
    <s v="23/24-TI-0669"/>
    <x v="69"/>
    <n v="1650000"/>
    <n v="0.16500000000000001"/>
    <n v="297000"/>
    <n v="2.9700000000000001E-2"/>
    <n v="1947000.0000000002"/>
    <n v="0.19470000000000001"/>
    <x v="1"/>
    <x v="0"/>
  </r>
  <r>
    <n v="643"/>
    <x v="9"/>
    <s v="CN-23/24-0020"/>
    <x v="44"/>
    <n v="-509999.99999999994"/>
    <n v="-5.0999999999999997E-2"/>
    <n v="-91800"/>
    <n v="-9.1800000000000007E-3"/>
    <n v="-601800"/>
    <n v="-6.0179999999999997E-2"/>
    <x v="1"/>
    <x v="0"/>
  </r>
  <r>
    <n v="644"/>
    <x v="10"/>
    <s v="23/24-TI-0672"/>
    <x v="4"/>
    <n v="3205398.66"/>
    <n v="0.32053986600000001"/>
    <n v="0"/>
    <n v="0"/>
    <n v="3205398.66"/>
    <n v="0.32053986600000001"/>
    <x v="2"/>
    <x v="0"/>
  </r>
  <r>
    <n v="645"/>
    <x v="10"/>
    <s v="23/24-TI-0673"/>
    <x v="5"/>
    <n v="6444342.8799999999"/>
    <n v="0.64443428800000002"/>
    <n v="0"/>
    <n v="0"/>
    <n v="6444342.8799999999"/>
    <n v="0.64443428800000002"/>
    <x v="2"/>
    <x v="0"/>
  </r>
  <r>
    <n v="646"/>
    <x v="10"/>
    <s v="23/24-TI-0675"/>
    <x v="11"/>
    <n v="1292715.3399999999"/>
    <n v="0.12927153399999999"/>
    <n v="0"/>
    <n v="0"/>
    <n v="1292715.3399999999"/>
    <n v="0.12927153399999999"/>
    <x v="2"/>
    <x v="7"/>
  </r>
  <r>
    <n v="647"/>
    <x v="10"/>
    <s v="23/24-TI-0676"/>
    <x v="10"/>
    <n v="1116464.52"/>
    <n v="0.11164645200000001"/>
    <n v="0"/>
    <n v="0"/>
    <n v="1116464.52"/>
    <n v="0.11164645200000001"/>
    <x v="4"/>
    <x v="6"/>
  </r>
  <r>
    <n v="648"/>
    <x v="10"/>
    <s v="23/24-TI-0678"/>
    <x v="60"/>
    <n v="93038.71"/>
    <n v="9.303871E-3"/>
    <n v="0"/>
    <n v="0"/>
    <n v="93038.71"/>
    <n v="9.303871E-3"/>
    <x v="6"/>
    <x v="11"/>
  </r>
  <r>
    <n v="649"/>
    <x v="10"/>
    <s v="23/24-TI-0679"/>
    <x v="74"/>
    <n v="275472"/>
    <n v="2.7547200000000001E-2"/>
    <n v="49584.959999999999"/>
    <n v="4.9584959999999997E-3"/>
    <n v="325056.96000000002"/>
    <n v="3.2505696000000001E-2"/>
    <x v="1"/>
    <x v="1"/>
  </r>
  <r>
    <n v="650"/>
    <x v="10"/>
    <s v="23/24-TI-0682"/>
    <x v="71"/>
    <n v="197625.18"/>
    <n v="1.9762518E-2"/>
    <n v="0"/>
    <n v="0"/>
    <n v="197625.18"/>
    <n v="1.9762518E-2"/>
    <x v="2"/>
    <x v="3"/>
  </r>
  <r>
    <n v="651"/>
    <x v="10"/>
    <s v="23/24-TI-0683"/>
    <x v="66"/>
    <n v="174360.68"/>
    <n v="1.7436067999999999E-2"/>
    <n v="0"/>
    <n v="0"/>
    <n v="174360.68"/>
    <n v="1.7436067999999999E-2"/>
    <x v="7"/>
    <x v="0"/>
  </r>
  <r>
    <n v="652"/>
    <x v="10"/>
    <s v="23/24-TI-0684"/>
    <x v="60"/>
    <n v="92961.49"/>
    <n v="9.2961490000000001E-3"/>
    <n v="0"/>
    <n v="0"/>
    <n v="92961.49"/>
    <n v="9.2961490000000001E-3"/>
    <x v="6"/>
    <x v="11"/>
  </r>
  <r>
    <n v="653"/>
    <x v="10"/>
    <s v="23/24-TI-0685"/>
    <x v="73"/>
    <n v="1097503.4099999999"/>
    <n v="0.10975034099999999"/>
    <n v="0"/>
    <n v="0"/>
    <n v="1097503.4099999999"/>
    <n v="0.10975034099999999"/>
    <x v="4"/>
    <x v="10"/>
  </r>
  <r>
    <n v="654"/>
    <x v="10"/>
    <s v="23/24-TI-0686"/>
    <x v="73"/>
    <n v="305601.59999999998"/>
    <n v="3.0560159999999996E-2"/>
    <n v="0"/>
    <n v="0"/>
    <n v="305601.59999999998"/>
    <n v="3.0560159999999996E-2"/>
    <x v="4"/>
    <x v="10"/>
  </r>
  <r>
    <n v="655"/>
    <x v="10"/>
    <s v="23/24-TI-0687"/>
    <x v="49"/>
    <n v="889202.41999999993"/>
    <n v="8.8920241999999997E-2"/>
    <n v="0"/>
    <n v="0"/>
    <n v="889202.41999999993"/>
    <n v="8.8920241999999997E-2"/>
    <x v="2"/>
    <x v="5"/>
  </r>
  <r>
    <n v="656"/>
    <x v="10"/>
    <s v="23/24-TI-0688"/>
    <x v="31"/>
    <n v="54009.14"/>
    <n v="5.4009139999999997E-3"/>
    <n v="0"/>
    <n v="0"/>
    <n v="54009.14"/>
    <n v="5.4009139999999997E-3"/>
    <x v="2"/>
    <x v="8"/>
  </r>
  <r>
    <n v="657"/>
    <x v="10"/>
    <s v="23/24-TI-0689"/>
    <x v="33"/>
    <n v="124626.12"/>
    <n v="1.2462612E-2"/>
    <n v="0"/>
    <n v="0"/>
    <n v="124626.12"/>
    <n v="1.2462612E-2"/>
    <x v="5"/>
    <x v="3"/>
  </r>
  <r>
    <n v="658"/>
    <x v="10"/>
    <s v="23/24-TI-0690"/>
    <x v="76"/>
    <n v="429379.86"/>
    <n v="4.2937985999999997E-2"/>
    <n v="77288.38"/>
    <n v="7.7288380000000009E-3"/>
    <n v="506668.24"/>
    <n v="5.0666823999999999E-2"/>
    <x v="1"/>
    <x v="21"/>
  </r>
  <r>
    <n v="659"/>
    <x v="10"/>
    <s v="23/24-TI-0691"/>
    <x v="75"/>
    <n v="176421.75"/>
    <n v="1.7642175E-2"/>
    <n v="0"/>
    <n v="0"/>
    <n v="176421.75"/>
    <n v="1.7642175E-2"/>
    <x v="2"/>
    <x v="3"/>
  </r>
  <r>
    <n v="660"/>
    <x v="10"/>
    <s v="23/24-TI-0692"/>
    <x v="75"/>
    <n v="246990.44999999998"/>
    <n v="2.4699044999999999E-2"/>
    <n v="0"/>
    <n v="0"/>
    <n v="246990.44999999998"/>
    <n v="2.4699044999999999E-2"/>
    <x v="2"/>
    <x v="3"/>
  </r>
  <r>
    <n v="661"/>
    <x v="10"/>
    <s v="23/24-TI-0693"/>
    <x v="21"/>
    <n v="282493.76"/>
    <n v="2.8249376E-2"/>
    <n v="50848.88"/>
    <n v="5.0848880000000001E-3"/>
    <n v="333342.64"/>
    <n v="3.3334264000000002E-2"/>
    <x v="1"/>
    <x v="1"/>
  </r>
  <r>
    <n v="662"/>
    <x v="10"/>
    <s v="23/24-TI-0694"/>
    <x v="25"/>
    <n v="339430"/>
    <n v="3.3943000000000001E-2"/>
    <n v="61097.4"/>
    <n v="6.1097399999999998E-3"/>
    <n v="400527.4"/>
    <n v="4.0052740000000003E-2"/>
    <x v="1"/>
    <x v="8"/>
  </r>
  <r>
    <n v="663"/>
    <x v="10"/>
    <s v="23/24-TI-0695"/>
    <x v="14"/>
    <n v="11120700.800000001"/>
    <n v="1.1120700800000001"/>
    <n v="2001726.14"/>
    <n v="0.200172614"/>
    <n v="13122426.940000001"/>
    <n v="1.312242694"/>
    <x v="1"/>
    <x v="9"/>
  </r>
  <r>
    <n v="664"/>
    <x v="10"/>
    <s v="23/24-TI-0696"/>
    <x v="60"/>
    <n v="92946.06"/>
    <n v="9.2946060000000004E-3"/>
    <n v="0"/>
    <n v="0"/>
    <n v="92946.06"/>
    <n v="9.2946060000000004E-3"/>
    <x v="6"/>
    <x v="11"/>
  </r>
  <r>
    <n v="665"/>
    <x v="10"/>
    <s v="23/24-TI-0697"/>
    <x v="13"/>
    <n v="4113576.74"/>
    <n v="0.41135767400000001"/>
    <n v="740443.82000000007"/>
    <n v="7.4044382000000006E-2"/>
    <n v="4854020.5600000005"/>
    <n v="0.48540205600000003"/>
    <x v="1"/>
    <x v="3"/>
  </r>
  <r>
    <n v="666"/>
    <x v="10"/>
    <s v="23/24-TI-0698"/>
    <x v="77"/>
    <n v="312630.59000000003"/>
    <n v="3.1263059000000003E-2"/>
    <n v="0"/>
    <n v="0"/>
    <n v="312630.59000000003"/>
    <n v="3.1263059000000003E-2"/>
    <x v="5"/>
    <x v="5"/>
  </r>
  <r>
    <n v="667"/>
    <x v="10"/>
    <s v="23/24-TI-0699"/>
    <x v="74"/>
    <n v="325210"/>
    <n v="3.2521000000000001E-2"/>
    <n v="58537.8"/>
    <n v="5.8537800000000003E-3"/>
    <n v="383747.8"/>
    <n v="3.8374779999999997E-2"/>
    <x v="1"/>
    <x v="1"/>
  </r>
  <r>
    <n v="668"/>
    <x v="10"/>
    <s v="23/24-TI-0700"/>
    <x v="79"/>
    <n v="257000"/>
    <n v="2.5700000000000001E-2"/>
    <n v="46260"/>
    <n v="4.6259999999999999E-3"/>
    <n v="303260"/>
    <n v="3.0325999999999999E-2"/>
    <x v="1"/>
    <x v="21"/>
  </r>
  <r>
    <n v="669"/>
    <x v="10"/>
    <s v="23/24-TI-0701"/>
    <x v="26"/>
    <n v="1029699.6799999999"/>
    <n v="0.102969968"/>
    <n v="0"/>
    <n v="0"/>
    <n v="1029699.6799999999"/>
    <n v="0.102969968"/>
    <x v="2"/>
    <x v="4"/>
  </r>
  <r>
    <n v="670"/>
    <x v="10"/>
    <s v="23/24-TI-0702"/>
    <x v="81"/>
    <n v="100000"/>
    <n v="0.01"/>
    <n v="18000"/>
    <n v="1.8E-3"/>
    <n v="118000"/>
    <n v="1.18E-2"/>
    <x v="1"/>
    <x v="6"/>
  </r>
  <r>
    <n v="671"/>
    <x v="10"/>
    <s v="23/24-TI-0705"/>
    <x v="54"/>
    <n v="6482320"/>
    <n v="0.64823200000000003"/>
    <n v="1166817.5999999999"/>
    <n v="0.11668175999999998"/>
    <n v="7649137.5999999996"/>
    <n v="0.76491376"/>
    <x v="1"/>
    <x v="1"/>
  </r>
  <r>
    <n v="672"/>
    <x v="10"/>
    <s v="23/24-TI-0706"/>
    <x v="75"/>
    <n v="317190.48"/>
    <n v="3.1719048E-2"/>
    <n v="0"/>
    <n v="0"/>
    <n v="317190.48"/>
    <n v="3.1719048E-2"/>
    <x v="2"/>
    <x v="3"/>
  </r>
  <r>
    <n v="673"/>
    <x v="10"/>
    <s v="23/24-TI-0707"/>
    <x v="23"/>
    <n v="423609.38"/>
    <n v="4.2360938000000001E-2"/>
    <n v="0"/>
    <n v="0"/>
    <n v="423609.38"/>
    <n v="4.2360938000000001E-2"/>
    <x v="4"/>
    <x v="10"/>
  </r>
  <r>
    <n v="674"/>
    <x v="10"/>
    <s v="23/24-TI-0708"/>
    <x v="82"/>
    <n v="70445.88"/>
    <n v="7.0445880000000001E-3"/>
    <n v="0"/>
    <n v="0"/>
    <n v="70445.88"/>
    <n v="7.0445880000000001E-3"/>
    <x v="2"/>
    <x v="0"/>
  </r>
  <r>
    <n v="675"/>
    <x v="10"/>
    <s v="23/24-TI-0709"/>
    <x v="60"/>
    <n v="74270.559999999998"/>
    <n v="7.4270559999999996E-3"/>
    <n v="0"/>
    <n v="0"/>
    <n v="74270.559999999998"/>
    <n v="7.4270559999999996E-3"/>
    <x v="6"/>
    <x v="11"/>
  </r>
  <r>
    <n v="676"/>
    <x v="10"/>
    <s v="23/24-TI-0710"/>
    <x v="18"/>
    <n v="1496312.26"/>
    <n v="0.14963122600000001"/>
    <n v="0"/>
    <n v="0"/>
    <n v="1496312.26"/>
    <n v="0.14963122600000001"/>
    <x v="5"/>
    <x v="12"/>
  </r>
  <r>
    <n v="677"/>
    <x v="10"/>
    <s v="23/24-TI-0711"/>
    <x v="7"/>
    <n v="1065064.23"/>
    <n v="0.106506423"/>
    <n v="0"/>
    <n v="0"/>
    <n v="1065064.23"/>
    <n v="0.106506423"/>
    <x v="2"/>
    <x v="4"/>
  </r>
  <r>
    <n v="678"/>
    <x v="10"/>
    <s v="23/24-TI-0712"/>
    <x v="83"/>
    <n v="82310"/>
    <n v="8.2310000000000005E-3"/>
    <n v="14815.8"/>
    <n v="1.4815799999999999E-3"/>
    <n v="97125.8"/>
    <n v="9.7125800000000002E-3"/>
    <x v="1"/>
    <x v="14"/>
  </r>
  <r>
    <n v="679"/>
    <x v="10"/>
    <s v="23/24-TI-0713"/>
    <x v="4"/>
    <n v="441322.72000000003"/>
    <n v="4.4132272E-2"/>
    <n v="0"/>
    <n v="0"/>
    <n v="441322.72000000003"/>
    <n v="4.4132272E-2"/>
    <x v="2"/>
    <x v="0"/>
  </r>
  <r>
    <n v="680"/>
    <x v="10"/>
    <s v="23/24-TI-0714"/>
    <x v="30"/>
    <n v="4977039.1400000006"/>
    <n v="0.49770391400000008"/>
    <n v="0"/>
    <n v="0"/>
    <n v="4977039.1400000006"/>
    <n v="0.49770391400000008"/>
    <x v="2"/>
    <x v="13"/>
  </r>
  <r>
    <n v="681"/>
    <x v="10"/>
    <s v="23/24-TI-0715"/>
    <x v="30"/>
    <n v="920092.84"/>
    <n v="9.2009283999999997E-2"/>
    <n v="0"/>
    <n v="0"/>
    <n v="920092.84"/>
    <n v="9.2009283999999997E-2"/>
    <x v="2"/>
    <x v="13"/>
  </r>
  <r>
    <n v="682"/>
    <x v="10"/>
    <s v="23/24-TI-0716"/>
    <x v="30"/>
    <n v="338196.29"/>
    <n v="3.3819628999999997E-2"/>
    <n v="0"/>
    <n v="0"/>
    <n v="338196.29"/>
    <n v="3.3819628999999997E-2"/>
    <x v="2"/>
    <x v="13"/>
  </r>
  <r>
    <n v="683"/>
    <x v="10"/>
    <s v="23/24-TI-0717"/>
    <x v="30"/>
    <n v="445581.89999999997"/>
    <n v="4.4558189999999998E-2"/>
    <n v="0"/>
    <n v="0"/>
    <n v="445581.89999999997"/>
    <n v="4.4558189999999998E-2"/>
    <x v="2"/>
    <x v="13"/>
  </r>
  <r>
    <n v="684"/>
    <x v="10"/>
    <s v="23/24-TI-0718"/>
    <x v="84"/>
    <n v="1071310.1199999999"/>
    <n v="0.10713101199999998"/>
    <n v="0"/>
    <n v="0"/>
    <n v="1071310.1199999999"/>
    <n v="0.10713101199999998"/>
    <x v="2"/>
    <x v="21"/>
  </r>
  <r>
    <n v="685"/>
    <x v="10"/>
    <s v="23/24-TI-0719"/>
    <x v="34"/>
    <n v="1214031.02"/>
    <n v="0.121403102"/>
    <n v="0"/>
    <n v="0"/>
    <n v="1214031.02"/>
    <n v="0.121403102"/>
    <x v="4"/>
    <x v="2"/>
  </r>
  <r>
    <n v="686"/>
    <x v="10"/>
    <s v="23/24-TI-0720"/>
    <x v="85"/>
    <n v="124367.8"/>
    <n v="1.243678E-2"/>
    <n v="0"/>
    <n v="0"/>
    <n v="124367.8"/>
    <n v="1.243678E-2"/>
    <x v="4"/>
    <x v="5"/>
  </r>
  <r>
    <n v="687"/>
    <x v="10"/>
    <s v="23/24-TI-0721"/>
    <x v="25"/>
    <n v="353464"/>
    <n v="3.53464E-2"/>
    <n v="63623.519999999997"/>
    <n v="6.3623519999999999E-3"/>
    <n v="417087.52"/>
    <n v="4.1708752000000002E-2"/>
    <x v="1"/>
    <x v="8"/>
  </r>
  <r>
    <n v="688"/>
    <x v="10"/>
    <s v="23/24-TI-0722"/>
    <x v="80"/>
    <n v="269463.56"/>
    <n v="2.6946356000000001E-2"/>
    <n v="0"/>
    <n v="0"/>
    <n v="269463.56"/>
    <n v="2.6946356000000001E-2"/>
    <x v="7"/>
    <x v="14"/>
  </r>
  <r>
    <n v="689"/>
    <x v="10"/>
    <s v="23/24-TI-0723"/>
    <x v="19"/>
    <n v="451040.55"/>
    <n v="4.5104054999999997E-2"/>
    <n v="0"/>
    <n v="0"/>
    <n v="451040.55"/>
    <n v="4.5104054999999997E-2"/>
    <x v="6"/>
    <x v="13"/>
  </r>
  <r>
    <n v="690"/>
    <x v="10"/>
    <s v="23/24-TI-0724"/>
    <x v="62"/>
    <n v="348287.59"/>
    <n v="3.4828759000000001E-2"/>
    <n v="0"/>
    <n v="0"/>
    <n v="348287.59"/>
    <n v="3.4828759000000001E-2"/>
    <x v="7"/>
    <x v="14"/>
  </r>
  <r>
    <n v="691"/>
    <x v="10"/>
    <s v="23/24-TI-0725"/>
    <x v="3"/>
    <n v="1431500"/>
    <n v="0.14315"/>
    <n v="257670.00000000003"/>
    <n v="2.5767000000000002E-2"/>
    <n v="1689170"/>
    <n v="0.16891700000000001"/>
    <x v="1"/>
    <x v="2"/>
  </r>
  <r>
    <n v="692"/>
    <x v="10"/>
    <s v="23/24-TI-0726"/>
    <x v="3"/>
    <n v="966000"/>
    <n v="9.6600000000000005E-2"/>
    <n v="173880"/>
    <n v="1.7388000000000001E-2"/>
    <n v="1139880"/>
    <n v="0.11398800000000001"/>
    <x v="1"/>
    <x v="2"/>
  </r>
  <r>
    <n v="693"/>
    <x v="10"/>
    <s v="23/24-TI-0727"/>
    <x v="3"/>
    <n v="280000"/>
    <n v="2.8000000000000001E-2"/>
    <n v="50400"/>
    <n v="5.0400000000000002E-3"/>
    <n v="330400"/>
    <n v="3.304E-2"/>
    <x v="1"/>
    <x v="2"/>
  </r>
  <r>
    <n v="694"/>
    <x v="10"/>
    <s v="23/24-TI-0728"/>
    <x v="3"/>
    <n v="588000"/>
    <n v="5.8799999999999998E-2"/>
    <n v="105840"/>
    <n v="1.0584E-2"/>
    <n v="693840"/>
    <n v="6.9384000000000001E-2"/>
    <x v="1"/>
    <x v="2"/>
  </r>
  <r>
    <n v="695"/>
    <x v="10"/>
    <s v="23/24-TI-0729"/>
    <x v="71"/>
    <n v="157903.47"/>
    <n v="1.5790347E-2"/>
    <n v="0"/>
    <n v="0"/>
    <n v="157903.47"/>
    <n v="1.5790347E-2"/>
    <x v="2"/>
    <x v="3"/>
  </r>
  <r>
    <n v="696"/>
    <x v="10"/>
    <s v="23/24-TI-0730"/>
    <x v="32"/>
    <n v="552193.02"/>
    <n v="5.5219302000000005E-2"/>
    <n v="0"/>
    <n v="0"/>
    <n v="552193.02"/>
    <n v="5.5219302000000005E-2"/>
    <x v="2"/>
    <x v="1"/>
  </r>
  <r>
    <n v="697"/>
    <x v="10"/>
    <s v="23/24-TI-0731"/>
    <x v="50"/>
    <n v="725764.99"/>
    <n v="7.2576499000000003E-2"/>
    <n v="0"/>
    <n v="0"/>
    <n v="725764.99"/>
    <n v="7.2576499000000003E-2"/>
    <x v="2"/>
    <x v="7"/>
  </r>
  <r>
    <n v="698"/>
    <x v="10"/>
    <s v="23/24-TI-0732"/>
    <x v="35"/>
    <n v="182436.36000000002"/>
    <n v="1.8243636000000001E-2"/>
    <n v="0"/>
    <n v="0"/>
    <n v="182436.36000000002"/>
    <n v="1.8243636000000001E-2"/>
    <x v="5"/>
    <x v="7"/>
  </r>
  <r>
    <n v="699"/>
    <x v="10"/>
    <s v="23/24-TI-0733"/>
    <x v="36"/>
    <n v="1385852.89"/>
    <n v="0.138585289"/>
    <n v="0"/>
    <n v="0"/>
    <n v="1385852.89"/>
    <n v="0.138585289"/>
    <x v="2"/>
    <x v="16"/>
  </r>
  <r>
    <n v="700"/>
    <x v="10"/>
    <s v="23/24-TI-0734"/>
    <x v="57"/>
    <n v="501312"/>
    <n v="5.0131200000000001E-2"/>
    <n v="90236.160000000003"/>
    <n v="9.0236159999999999E-3"/>
    <n v="591548.16000000003"/>
    <n v="5.9154816000000006E-2"/>
    <x v="1"/>
    <x v="1"/>
  </r>
  <r>
    <n v="701"/>
    <x v="10"/>
    <s v="23/24-TI-0735"/>
    <x v="33"/>
    <n v="1782766.18"/>
    <n v="0.178276618"/>
    <n v="0"/>
    <n v="0"/>
    <n v="1782766.18"/>
    <n v="0.178276618"/>
    <x v="5"/>
    <x v="3"/>
  </r>
  <r>
    <n v="702"/>
    <x v="10"/>
    <s v="23/24-TI-0736"/>
    <x v="66"/>
    <n v="174129.35"/>
    <n v="1.7412935000000001E-2"/>
    <n v="0"/>
    <n v="0"/>
    <n v="174129.35"/>
    <n v="1.7412935000000001E-2"/>
    <x v="7"/>
    <x v="0"/>
  </r>
  <r>
    <n v="703"/>
    <x v="10"/>
    <s v="23/24-TI-0737"/>
    <x v="51"/>
    <n v="290191.52999999997"/>
    <n v="2.9019152999999995E-2"/>
    <n v="0"/>
    <n v="0"/>
    <n v="290191.52999999997"/>
    <n v="2.9019152999999995E-2"/>
    <x v="5"/>
    <x v="1"/>
  </r>
  <r>
    <n v="704"/>
    <x v="10"/>
    <s v="23/24-TI-0738"/>
    <x v="51"/>
    <n v="1520769.43"/>
    <n v="0.15207694299999999"/>
    <n v="0"/>
    <n v="0"/>
    <n v="1520769.43"/>
    <n v="0.15207694299999999"/>
    <x v="5"/>
    <x v="1"/>
  </r>
  <r>
    <n v="705"/>
    <x v="10"/>
    <s v="23/24-TI-0739"/>
    <x v="79"/>
    <n v="225000"/>
    <n v="2.2499999999999999E-2"/>
    <n v="40500"/>
    <n v="4.0499999999999998E-3"/>
    <n v="265500"/>
    <n v="2.6550000000000001E-2"/>
    <x v="1"/>
    <x v="21"/>
  </r>
  <r>
    <n v="706"/>
    <x v="11"/>
    <s v="23/24-TI-0743"/>
    <x v="74"/>
    <n v="290776"/>
    <n v="2.9077599999999999E-2"/>
    <n v="52339.68"/>
    <n v="5.2339680000000003E-3"/>
    <n v="343115.68"/>
    <n v="3.4311568000000001E-2"/>
    <x v="1"/>
    <x v="1"/>
  </r>
  <r>
    <n v="707"/>
    <x v="11"/>
    <s v="23/24-TI-0744"/>
    <x v="23"/>
    <n v="165823.73000000001"/>
    <n v="1.6582373000000001E-2"/>
    <n v="0"/>
    <n v="0"/>
    <n v="165823.73000000001"/>
    <n v="1.6582373000000001E-2"/>
    <x v="4"/>
    <x v="10"/>
  </r>
  <r>
    <n v="708"/>
    <x v="11"/>
    <s v="23/24-TI-0745"/>
    <x v="4"/>
    <n v="2575325.44"/>
    <n v="0.25753254399999997"/>
    <n v="0"/>
    <n v="0"/>
    <n v="2575325.44"/>
    <n v="0.25753254399999997"/>
    <x v="2"/>
    <x v="0"/>
  </r>
  <r>
    <n v="709"/>
    <x v="11"/>
    <s v="23/24-TI-0746"/>
    <x v="5"/>
    <n v="6447972.830000001"/>
    <n v="0.64479728300000005"/>
    <n v="0"/>
    <n v="0"/>
    <n v="6447972.830000001"/>
    <n v="0.64479728300000005"/>
    <x v="2"/>
    <x v="0"/>
  </r>
  <r>
    <n v="710"/>
    <x v="11"/>
    <s v="23/24-TI-0748"/>
    <x v="10"/>
    <n v="1143899.21"/>
    <n v="0.11438992099999999"/>
    <n v="0"/>
    <n v="0"/>
    <n v="1143899.21"/>
    <n v="0.11438992099999999"/>
    <x v="4"/>
    <x v="6"/>
  </r>
  <r>
    <n v="711"/>
    <x v="11"/>
    <s v="23/24-TI-0749"/>
    <x v="60"/>
    <n v="92845.89"/>
    <n v="9.2845889999999993E-3"/>
    <n v="0"/>
    <n v="0"/>
    <n v="92845.89"/>
    <n v="9.2845889999999993E-3"/>
    <x v="6"/>
    <x v="11"/>
  </r>
  <r>
    <n v="712"/>
    <x v="11"/>
    <s v="23/24-TI-0750"/>
    <x v="11"/>
    <n v="1234435.8800000001"/>
    <n v="0.12344358800000001"/>
    <n v="0"/>
    <n v="0"/>
    <n v="1234435.8800000001"/>
    <n v="0.12344358800000001"/>
    <x v="2"/>
    <x v="7"/>
  </r>
  <r>
    <n v="713"/>
    <x v="11"/>
    <s v="23/24-TI-0751"/>
    <x v="81"/>
    <n v="66000"/>
    <n v="6.6E-3"/>
    <n v="11880"/>
    <n v="1.188E-3"/>
    <n v="77880"/>
    <n v="7.7879999999999998E-3"/>
    <x v="1"/>
    <x v="6"/>
  </r>
  <r>
    <n v="714"/>
    <x v="11"/>
    <s v="23/24-TI-0752"/>
    <x v="85"/>
    <n v="124161.91"/>
    <n v="1.2416191E-2"/>
    <n v="0"/>
    <n v="0"/>
    <n v="124161.91"/>
    <n v="1.2416191E-2"/>
    <x v="4"/>
    <x v="5"/>
  </r>
  <r>
    <n v="715"/>
    <x v="11"/>
    <s v="23/24-TI-0753"/>
    <x v="13"/>
    <n v="4063697.74"/>
    <n v="0.40636977400000002"/>
    <n v="731465.6"/>
    <n v="7.3146559999999999E-2"/>
    <n v="4795163.34"/>
    <n v="0.47951633399999999"/>
    <x v="1"/>
    <x v="3"/>
  </r>
  <r>
    <n v="716"/>
    <x v="11"/>
    <s v="23/24-TI-0754"/>
    <x v="60"/>
    <n v="74135.360000000001"/>
    <n v="7.4135360000000001E-3"/>
    <n v="0"/>
    <n v="0"/>
    <n v="74135.360000000001"/>
    <n v="7.4135360000000001E-3"/>
    <x v="6"/>
    <x v="11"/>
  </r>
  <r>
    <n v="717"/>
    <x v="11"/>
    <s v="23/24-TI-0757"/>
    <x v="84"/>
    <n v="696737.87"/>
    <n v="6.9673787000000001E-2"/>
    <n v="0"/>
    <n v="0"/>
    <n v="696737.87"/>
    <n v="6.9673787000000001E-2"/>
    <x v="2"/>
    <x v="21"/>
  </r>
  <r>
    <n v="718"/>
    <x v="11"/>
    <s v="23/24-TI-0758"/>
    <x v="86"/>
    <n v="70387.55"/>
    <n v="7.0387550000000007E-3"/>
    <n v="0"/>
    <n v="0"/>
    <n v="70387.55"/>
    <n v="7.0387550000000007E-3"/>
    <x v="8"/>
    <x v="1"/>
  </r>
  <r>
    <n v="719"/>
    <x v="11"/>
    <s v="23/24-TI-0759"/>
    <x v="25"/>
    <n v="353308"/>
    <n v="3.5330800000000002E-2"/>
    <n v="63595.44"/>
    <n v="6.359544E-3"/>
    <n v="416903.43999999994"/>
    <n v="4.1690343999999997E-2"/>
    <x v="1"/>
    <x v="8"/>
  </r>
  <r>
    <n v="720"/>
    <x v="11"/>
    <s v="23/24-TI-0760"/>
    <x v="23"/>
    <n v="207107.95"/>
    <n v="2.0710795000000001E-2"/>
    <n v="0"/>
    <n v="0"/>
    <n v="207107.95"/>
    <n v="2.0710795000000001E-2"/>
    <x v="4"/>
    <x v="10"/>
  </r>
  <r>
    <n v="721"/>
    <x v="11"/>
    <s v="23/24-TI-0761"/>
    <x v="75"/>
    <n v="105581.31999999999"/>
    <n v="1.0558132E-2"/>
    <n v="0"/>
    <n v="0"/>
    <n v="105581.31999999999"/>
    <n v="1.0558132E-2"/>
    <x v="2"/>
    <x v="3"/>
  </r>
  <r>
    <n v="722"/>
    <x v="11"/>
    <s v="23/24-TI-0762"/>
    <x v="75"/>
    <n v="443809.05"/>
    <n v="4.4380904999999998E-2"/>
    <n v="0"/>
    <n v="0"/>
    <n v="443809.05"/>
    <n v="4.4380904999999998E-2"/>
    <x v="2"/>
    <x v="3"/>
  </r>
  <r>
    <n v="723"/>
    <x v="11"/>
    <s v="23/24-TI-0765"/>
    <x v="78"/>
    <n v="146011.63"/>
    <n v="1.4601163E-2"/>
    <n v="0"/>
    <n v="0"/>
    <n v="146011.63"/>
    <n v="1.4601163E-2"/>
    <x v="4"/>
    <x v="18"/>
  </r>
  <r>
    <n v="724"/>
    <x v="11"/>
    <s v="23/24-TI-0766"/>
    <x v="78"/>
    <n v="146011.63"/>
    <n v="1.4601163E-2"/>
    <n v="0"/>
    <n v="0"/>
    <n v="146011.63"/>
    <n v="1.4601163E-2"/>
    <x v="4"/>
    <x v="18"/>
  </r>
  <r>
    <n v="725"/>
    <x v="11"/>
    <s v="23/24-TI-0767"/>
    <x v="78"/>
    <n v="85360.46"/>
    <n v="8.5360460000000003E-3"/>
    <n v="0"/>
    <n v="0"/>
    <n v="85360.46"/>
    <n v="8.5360460000000003E-3"/>
    <x v="4"/>
    <x v="18"/>
  </r>
  <r>
    <n v="726"/>
    <x v="11"/>
    <s v="23/24-TI-0768"/>
    <x v="77"/>
    <n v="308769.15000000002"/>
    <n v="3.0876915000000001E-2"/>
    <n v="0"/>
    <n v="0"/>
    <n v="308769.15000000002"/>
    <n v="3.0876915000000001E-2"/>
    <x v="5"/>
    <x v="5"/>
  </r>
  <r>
    <n v="727"/>
    <x v="11"/>
    <s v="23/24-TI-0770"/>
    <x v="60"/>
    <n v="92868.989999999991"/>
    <n v="9.2868989999999995E-3"/>
    <n v="0"/>
    <n v="0"/>
    <n v="92868.989999999991"/>
    <n v="9.2868989999999995E-3"/>
    <x v="6"/>
    <x v="11"/>
  </r>
  <r>
    <n v="728"/>
    <x v="11"/>
    <s v="23/24-TI-0771"/>
    <x v="74"/>
    <n v="342427"/>
    <n v="3.4242700000000001E-2"/>
    <n v="61636.86"/>
    <n v="6.1636859999999998E-3"/>
    <n v="404063.86000000004"/>
    <n v="4.0406386000000002E-2"/>
    <x v="1"/>
    <x v="1"/>
  </r>
  <r>
    <n v="729"/>
    <x v="11"/>
    <s v="23/24-TI-0772"/>
    <x v="49"/>
    <n v="888483.55"/>
    <n v="8.8848355000000004E-2"/>
    <n v="0"/>
    <n v="0"/>
    <n v="888483.55"/>
    <n v="8.8848355000000004E-2"/>
    <x v="2"/>
    <x v="5"/>
  </r>
  <r>
    <n v="730"/>
    <x v="11"/>
    <s v="23/24-TI-0773"/>
    <x v="87"/>
    <n v="120000"/>
    <n v="1.2E-2"/>
    <n v="21600"/>
    <n v="2.16E-3"/>
    <n v="141600"/>
    <n v="1.4160000000000001E-2"/>
    <x v="1"/>
    <x v="18"/>
  </r>
  <r>
    <n v="731"/>
    <x v="11"/>
    <s v="23/24-TI-0776"/>
    <x v="84"/>
    <n v="804569.91"/>
    <n v="8.0456991000000005E-2"/>
    <n v="0"/>
    <n v="0"/>
    <n v="804569.91"/>
    <n v="8.0456991000000005E-2"/>
    <x v="2"/>
    <x v="21"/>
  </r>
  <r>
    <n v="732"/>
    <x v="11"/>
    <s v="23/24-TI-0777"/>
    <x v="14"/>
    <n v="11178745.6"/>
    <n v="1.11787456"/>
    <n v="2012174.21"/>
    <n v="0.20121742100000001"/>
    <n v="13190919.809999999"/>
    <n v="1.3190919809999999"/>
    <x v="1"/>
    <x v="9"/>
  </r>
  <r>
    <n v="733"/>
    <x v="11"/>
    <s v="23/24-TI-0778"/>
    <x v="54"/>
    <n v="7647280"/>
    <n v="0.76472799999999996"/>
    <n v="1376510.4"/>
    <n v="0.13765104"/>
    <n v="9023790.4000000004"/>
    <n v="0.90237904000000002"/>
    <x v="1"/>
    <x v="1"/>
  </r>
  <r>
    <n v="734"/>
    <x v="11"/>
    <s v="23/24-TI-0779"/>
    <x v="21"/>
    <n v="215464.08"/>
    <n v="2.1546408E-2"/>
    <n v="38783.53"/>
    <n v="3.8783529999999997E-3"/>
    <n v="254247.61000000002"/>
    <n v="2.5424761000000001E-2"/>
    <x v="1"/>
    <x v="1"/>
  </r>
  <r>
    <n v="735"/>
    <x v="11"/>
    <s v="23/24-TI-0780"/>
    <x v="26"/>
    <n v="1188533.45"/>
    <n v="0.118853345"/>
    <n v="0"/>
    <n v="0"/>
    <n v="1188533.45"/>
    <n v="0.118853345"/>
    <x v="2"/>
    <x v="4"/>
  </r>
  <r>
    <n v="736"/>
    <x v="11"/>
    <s v="23/24-TI-0781"/>
    <x v="81"/>
    <n v="66000"/>
    <n v="6.6E-3"/>
    <n v="11880"/>
    <n v="1.188E-3"/>
    <n v="77880"/>
    <n v="7.7879999999999998E-3"/>
    <x v="1"/>
    <x v="6"/>
  </r>
  <r>
    <n v="737"/>
    <x v="11"/>
    <s v="23/24-TI-0782"/>
    <x v="33"/>
    <n v="124750.5"/>
    <n v="1.247505E-2"/>
    <n v="0"/>
    <n v="0"/>
    <n v="124750.5"/>
    <n v="1.247505E-2"/>
    <x v="5"/>
    <x v="3"/>
  </r>
  <r>
    <n v="738"/>
    <x v="11"/>
    <s v="23/24-TI-0783"/>
    <x v="79"/>
    <n v="350000.00000000006"/>
    <n v="3.5000000000000003E-2"/>
    <n v="63000"/>
    <n v="6.3E-3"/>
    <n v="413000.00000000006"/>
    <n v="4.1300000000000003E-2"/>
    <x v="1"/>
    <x v="21"/>
  </r>
  <r>
    <n v="739"/>
    <x v="11"/>
    <s v="23/24-TI-0785"/>
    <x v="2"/>
    <n v="355310"/>
    <n v="3.5531E-2"/>
    <n v="63955.799999999996"/>
    <n v="6.3955799999999997E-3"/>
    <n v="419265.8"/>
    <n v="4.1926579999999998E-2"/>
    <x v="1"/>
    <x v="0"/>
  </r>
  <r>
    <n v="740"/>
    <x v="11"/>
    <s v="23/24-TI-0786"/>
    <x v="86"/>
    <n v="215794.3"/>
    <n v="2.157943E-2"/>
    <n v="0"/>
    <n v="0"/>
    <n v="215794.3"/>
    <n v="2.157943E-2"/>
    <x v="8"/>
    <x v="1"/>
  </r>
  <r>
    <n v="741"/>
    <x v="11"/>
    <s v="23/24-TI-0787"/>
    <x v="4"/>
    <n v="155602.34"/>
    <n v="1.5560233999999999E-2"/>
    <n v="0"/>
    <n v="0"/>
    <n v="155602.34"/>
    <n v="1.5560233999999999E-2"/>
    <x v="2"/>
    <x v="0"/>
  </r>
  <r>
    <n v="742"/>
    <x v="11"/>
    <s v="23/24-TI-0788"/>
    <x v="45"/>
    <n v="4531406.6400000006"/>
    <n v="0.45314066400000008"/>
    <n v="0"/>
    <n v="0"/>
    <n v="4531406.6400000006"/>
    <n v="0.45314066400000008"/>
    <x v="6"/>
    <x v="1"/>
  </r>
  <r>
    <n v="743"/>
    <x v="11"/>
    <s v="23/24-TI-0790"/>
    <x v="88"/>
    <n v="31218.7"/>
    <n v="3.1218700000000001E-3"/>
    <n v="0"/>
    <n v="0"/>
    <n v="31218.7"/>
    <n v="3.1218700000000001E-3"/>
    <x v="2"/>
    <x v="10"/>
  </r>
  <r>
    <n v="744"/>
    <x v="11"/>
    <s v="23/24-TI-0791"/>
    <x v="60"/>
    <n v="93489.15"/>
    <n v="9.3489149999999993E-3"/>
    <n v="0"/>
    <n v="0"/>
    <n v="93489.15"/>
    <n v="9.3489149999999993E-3"/>
    <x v="6"/>
    <x v="11"/>
  </r>
  <r>
    <n v="745"/>
    <x v="11"/>
    <s v="23/24-TI-0793"/>
    <x v="7"/>
    <n v="981495.37999999989"/>
    <n v="9.8149537999999995E-2"/>
    <n v="0"/>
    <n v="0"/>
    <n v="981495.37999999989"/>
    <n v="9.8149537999999995E-2"/>
    <x v="2"/>
    <x v="4"/>
  </r>
  <r>
    <n v="746"/>
    <x v="11"/>
    <s v="23/24-TI-0794"/>
    <x v="85"/>
    <n v="108333.33"/>
    <n v="1.0833333000000001E-2"/>
    <n v="0"/>
    <n v="0"/>
    <n v="108333.33"/>
    <n v="1.0833333000000001E-2"/>
    <x v="4"/>
    <x v="5"/>
  </r>
  <r>
    <n v="747"/>
    <x v="11"/>
    <s v="23/24-TI-0795"/>
    <x v="30"/>
    <n v="97467.51"/>
    <n v="9.7467509999999997E-3"/>
    <n v="0"/>
    <n v="0"/>
    <n v="97467.51"/>
    <n v="9.7467509999999997E-3"/>
    <x v="2"/>
    <x v="13"/>
  </r>
  <r>
    <n v="748"/>
    <x v="11"/>
    <s v="23/24-TI-0796"/>
    <x v="30"/>
    <n v="1102132.6200000001"/>
    <n v="0.11021326200000001"/>
    <n v="0"/>
    <n v="0"/>
    <n v="1102132.6200000001"/>
    <n v="0.11021326200000001"/>
    <x v="2"/>
    <x v="13"/>
  </r>
  <r>
    <n v="749"/>
    <x v="11"/>
    <s v="23/24-TI-0797"/>
    <x v="30"/>
    <n v="489295.24000000005"/>
    <n v="4.8929524000000002E-2"/>
    <n v="0"/>
    <n v="0"/>
    <n v="489295.24000000005"/>
    <n v="4.8929524000000002E-2"/>
    <x v="2"/>
    <x v="13"/>
  </r>
  <r>
    <n v="750"/>
    <x v="11"/>
    <s v="23/24-TI-0798"/>
    <x v="30"/>
    <n v="4840916.6500000004"/>
    <n v="0.48409166500000006"/>
    <n v="0"/>
    <n v="0"/>
    <n v="4840916.6500000004"/>
    <n v="0.48409166500000006"/>
    <x v="2"/>
    <x v="13"/>
  </r>
  <r>
    <n v="751"/>
    <x v="11"/>
    <s v="23/24-TI-0799"/>
    <x v="25"/>
    <n v="461544"/>
    <n v="4.6154399999999998E-2"/>
    <n v="83077.919999999998"/>
    <n v="8.3077919999999996E-3"/>
    <n v="544621.92000000004"/>
    <n v="5.4462192000000006E-2"/>
    <x v="1"/>
    <x v="8"/>
  </r>
  <r>
    <n v="752"/>
    <x v="11"/>
    <s v="23/24-TI-0801"/>
    <x v="34"/>
    <n v="1220101.67"/>
    <n v="0.12201016699999999"/>
    <n v="0"/>
    <n v="0"/>
    <n v="1220101.67"/>
    <n v="0.12201016699999999"/>
    <x v="4"/>
    <x v="2"/>
  </r>
  <r>
    <n v="753"/>
    <x v="11"/>
    <s v="23/24-TI-0802"/>
    <x v="81"/>
    <n v="66000"/>
    <n v="6.6E-3"/>
    <n v="11880"/>
    <n v="1.188E-3"/>
    <n v="77880"/>
    <n v="7.7879999999999998E-3"/>
    <x v="1"/>
    <x v="6"/>
  </r>
  <r>
    <n v="754"/>
    <x v="11"/>
    <s v="23/24-TI-0803"/>
    <x v="83"/>
    <n v="100000"/>
    <n v="0.01"/>
    <n v="18000"/>
    <n v="1.8E-3"/>
    <n v="118000"/>
    <n v="1.18E-2"/>
    <x v="1"/>
    <x v="14"/>
  </r>
  <r>
    <n v="755"/>
    <x v="11"/>
    <s v="23/24-TI-0804"/>
    <x v="83"/>
    <n v="100000"/>
    <n v="0.01"/>
    <n v="18000"/>
    <n v="1.8E-3"/>
    <n v="118000"/>
    <n v="1.18E-2"/>
    <x v="1"/>
    <x v="14"/>
  </r>
  <r>
    <n v="756"/>
    <x v="11"/>
    <s v="23/24-TI-0806"/>
    <x v="18"/>
    <n v="1612408.27"/>
    <n v="0.161240827"/>
    <n v="0"/>
    <n v="0"/>
    <n v="1612408.27"/>
    <n v="0.161240827"/>
    <x v="5"/>
    <x v="12"/>
  </r>
  <r>
    <n v="757"/>
    <x v="11"/>
    <s v="23/24-TI-0807"/>
    <x v="19"/>
    <n v="430953.97000000003"/>
    <n v="4.3095397000000001E-2"/>
    <n v="0"/>
    <n v="0"/>
    <n v="430953.97000000003"/>
    <n v="4.3095397000000001E-2"/>
    <x v="6"/>
    <x v="13"/>
  </r>
  <r>
    <n v="758"/>
    <x v="11"/>
    <s v="23/24-TI-0808"/>
    <x v="33"/>
    <n v="1792712.42"/>
    <n v="0.179271242"/>
    <n v="0"/>
    <n v="0"/>
    <n v="1792712.42"/>
    <n v="0.179271242"/>
    <x v="5"/>
    <x v="3"/>
  </r>
  <r>
    <n v="759"/>
    <x v="11"/>
    <s v="23/24-TI-0809"/>
    <x v="50"/>
    <n v="686285.95"/>
    <n v="6.8628595000000001E-2"/>
    <n v="0"/>
    <n v="0"/>
    <n v="686285.95"/>
    <n v="6.8628595000000001E-2"/>
    <x v="2"/>
    <x v="7"/>
  </r>
  <r>
    <n v="760"/>
    <x v="11"/>
    <s v="23/24-TI-0810"/>
    <x v="36"/>
    <n v="1408802.93"/>
    <n v="0.14088029299999999"/>
    <n v="0"/>
    <n v="0"/>
    <n v="1408802.93"/>
    <n v="0.14088029299999999"/>
    <x v="2"/>
    <x v="16"/>
  </r>
  <r>
    <n v="761"/>
    <x v="11"/>
    <s v="23/24-TI-0811"/>
    <x v="32"/>
    <n v="485867.93000000005"/>
    <n v="4.8586793000000003E-2"/>
    <n v="0"/>
    <n v="0"/>
    <n v="485867.93000000005"/>
    <n v="4.8586793000000003E-2"/>
    <x v="2"/>
    <x v="1"/>
  </r>
  <r>
    <n v="762"/>
    <x v="11"/>
    <s v="23/24-TI-0812"/>
    <x v="74"/>
    <n v="260168"/>
    <n v="2.60168E-2"/>
    <n v="46830.239999999998"/>
    <n v="4.683024E-3"/>
    <n v="306998.24"/>
    <n v="3.0699824000000001E-2"/>
    <x v="1"/>
    <x v="1"/>
  </r>
  <r>
    <n v="763"/>
    <x v="11"/>
    <s v="23/24-TI-0813"/>
    <x v="35"/>
    <n v="308154.08"/>
    <n v="3.0815408000000002E-2"/>
    <n v="0"/>
    <n v="0"/>
    <n v="308154.08"/>
    <n v="3.0815408000000002E-2"/>
    <x v="5"/>
    <x v="7"/>
  </r>
  <r>
    <n v="764"/>
    <x v="11"/>
    <s v="23/24-TI-0814"/>
    <x v="3"/>
    <n v="1531250"/>
    <n v="0.15312500000000001"/>
    <n v="275625"/>
    <n v="2.75625E-2"/>
    <n v="1806875"/>
    <n v="0.1806875"/>
    <x v="1"/>
    <x v="2"/>
  </r>
  <r>
    <n v="765"/>
    <x v="11"/>
    <s v="23/24-TI-0815"/>
    <x v="3"/>
    <n v="546000"/>
    <n v="5.4600000000000003E-2"/>
    <n v="98280"/>
    <n v="9.8279999999999999E-3"/>
    <n v="644280"/>
    <n v="6.4427999999999999E-2"/>
    <x v="1"/>
    <x v="2"/>
  </r>
  <r>
    <n v="766"/>
    <x v="11"/>
    <s v="23/24-TI-0816"/>
    <x v="51"/>
    <n v="1529009.66"/>
    <n v="0.152900966"/>
    <n v="0"/>
    <n v="0"/>
    <n v="1529009.66"/>
    <n v="0.152900966"/>
    <x v="5"/>
    <x v="1"/>
  </r>
  <r>
    <n v="767"/>
    <x v="11"/>
    <s v="23/24-TI-0817"/>
    <x v="3"/>
    <n v="938000"/>
    <n v="9.3799999999999994E-2"/>
    <n v="168840"/>
    <n v="1.6884E-2"/>
    <n v="1106840"/>
    <n v="0.110684"/>
    <x v="1"/>
    <x v="2"/>
  </r>
  <r>
    <n v="768"/>
    <x v="11"/>
    <s v="23/24-TI-0818"/>
    <x v="57"/>
    <n v="1503296"/>
    <n v="0.15032960000000001"/>
    <n v="270593.28000000003"/>
    <n v="2.7059328000000004E-2"/>
    <n v="1773889.28"/>
    <n v="0.177388928"/>
    <x v="1"/>
    <x v="1"/>
  </r>
  <r>
    <n v="769"/>
    <x v="11"/>
    <s v="23/24-TI-0819"/>
    <x v="87"/>
    <n v="250000"/>
    <n v="2.5000000000000001E-2"/>
    <n v="45000"/>
    <n v="4.4999999999999997E-3"/>
    <n v="295000"/>
    <n v="2.9499999999999998E-2"/>
    <x v="1"/>
    <x v="18"/>
  </r>
  <r>
    <n v="770"/>
    <x v="11"/>
    <s v="23/24-TI-0820"/>
    <x v="87"/>
    <n v="64200"/>
    <n v="6.4200000000000004E-3"/>
    <n v="11555.999999999998"/>
    <n v="1.1555999999999999E-3"/>
    <n v="75756"/>
    <n v="7.5756E-3"/>
    <x v="1"/>
    <x v="18"/>
  </r>
  <r>
    <n v="771"/>
    <x v="11"/>
    <s v="23/24-TI-0821"/>
    <x v="75"/>
    <n v="687484.37"/>
    <n v="6.8748436999999996E-2"/>
    <n v="0"/>
    <n v="0"/>
    <n v="687484.37"/>
    <n v="6.8748436999999996E-2"/>
    <x v="2"/>
    <x v="3"/>
  </r>
  <r>
    <n v="772"/>
    <x v="11"/>
    <s v="CN-23/24-0022"/>
    <x v="76"/>
    <n v="-451699.8"/>
    <n v="-4.5169979999999998E-2"/>
    <n v="-81305.960000000006"/>
    <n v="-8.1305960000000004E-3"/>
    <n v="-533005.76"/>
    <n v="-5.3300576000000002E-2"/>
    <x v="1"/>
    <x v="21"/>
  </r>
  <r>
    <n v="773"/>
    <x v="11"/>
    <s v="CN-23/24-0023"/>
    <x v="76"/>
    <n v="-429379.86"/>
    <n v="-4.2937985999999997E-2"/>
    <n v="-77288.38"/>
    <n v="-7.7288380000000009E-3"/>
    <n v="-506668.24"/>
    <n v="-5.0666823999999999E-2"/>
    <x v="1"/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d v="2023-04-01T00:00:00"/>
    <n v="59500476.280000001"/>
    <n v="5.9500476280000001"/>
    <n v="5.9850893779999987"/>
    <n v="3.504174999999865E-2"/>
    <n v="3.504174999999865E-2"/>
  </r>
  <r>
    <x v="1"/>
    <d v="2023-05-01T00:00:00"/>
    <n v="83353049.897099987"/>
    <n v="8.3353049897099982"/>
    <n v="5.9999092760000003"/>
    <n v="-2.3353957137099979"/>
    <n v="-2.3353957137099979"/>
  </r>
  <r>
    <x v="2"/>
    <d v="2023-06-01T00:00:00"/>
    <n v="81948995.66429998"/>
    <n v="8.1948995664299975"/>
    <n v="9.3558404200000016"/>
    <n v="1.1609408535700041"/>
    <n v="1.1609408535700041"/>
  </r>
  <r>
    <x v="3"/>
    <d v="2023-07-01T00:00:00"/>
    <n v="80680397.26320003"/>
    <n v="8.0680397263200021"/>
    <n v="7.2205489980000008"/>
    <n v="-0.84749072832000127"/>
    <n v="-0.84749072832000127"/>
  </r>
  <r>
    <x v="4"/>
    <d v="2023-08-01T00:00:00"/>
    <n v="77924070.638700008"/>
    <n v="7.7924070638700007"/>
    <n v="7.8220525369999967"/>
    <n v="2.9645473129995992E-2"/>
    <n v="2.9645473129995992E-2"/>
  </r>
  <r>
    <x v="5"/>
    <d v="2023-09-01T00:00:00"/>
    <n v="75236351.859199971"/>
    <n v="7.5236351859199972"/>
    <n v="6.8467094279999987"/>
    <n v="-0.67692575791999854"/>
    <n v="-0.67692575791999854"/>
  </r>
  <r>
    <x v="6"/>
    <d v="2023-10-01T00:00:00"/>
    <n v="75306279.917999998"/>
    <n v="7.5306279917999994"/>
    <n v="6.9710037379999985"/>
    <n v="-0.55962425380000091"/>
    <n v="-0.55962425380000091"/>
  </r>
  <r>
    <x v="7"/>
    <d v="2023-11-01T00:00:00"/>
    <n v="75088750.522799984"/>
    <n v="7.5088750522799987"/>
    <n v="6.8699375869999999"/>
    <n v="-0.63893746527999884"/>
    <n v="-0.63893746527999884"/>
  </r>
  <r>
    <x v="8"/>
    <d v="2023-12-01T00:00:00"/>
    <n v="67537504.799999997"/>
    <n v="6.7537504799999999"/>
    <n v="6.1546937489999989"/>
    <n v="-0.59905673100000101"/>
    <n v="-0.59905673100000101"/>
  </r>
  <r>
    <x v="9"/>
    <d v="2024-01-01T00:00:00"/>
    <n v="68480765.589600027"/>
    <n v="6.8480765589600026"/>
    <n v="6.5375050199999993"/>
    <n v="-0.31057153896000322"/>
    <n v="-0.31057153896000322"/>
  </r>
  <r>
    <x v="10"/>
    <d v="2024-02-01T00:00:00"/>
    <n v="72541821.65549998"/>
    <n v="7.2541821655499978"/>
    <n v="6.5919341380000018"/>
    <n v="-0.66224802754999601"/>
    <n v="-0.66224802754999601"/>
  </r>
  <r>
    <x v="11"/>
    <d v="2024-03-01T00:00:00"/>
    <n v="73672045"/>
    <n v="7.3672044999999997"/>
    <n v="6.9964903129999998"/>
    <n v="-0.37071418699999992"/>
    <n v="-0.37071418699999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5D4CD-D8BC-4CAF-9F6E-C9A4910AA72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57:C80" firstHeaderRow="1" firstDataRow="1" firstDataCol="1"/>
  <pivotFields count="15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measureFilter="1">
      <items count="90">
        <item x="75"/>
        <item x="65"/>
        <item x="11"/>
        <item x="58"/>
        <item x="36"/>
        <item x="82"/>
        <item x="22"/>
        <item x="44"/>
        <item x="50"/>
        <item x="53"/>
        <item x="30"/>
        <item x="3"/>
        <item x="42"/>
        <item x="12"/>
        <item x="15"/>
        <item x="61"/>
        <item x="38"/>
        <item x="16"/>
        <item x="5"/>
        <item x="24"/>
        <item x="47"/>
        <item x="85"/>
        <item x="19"/>
        <item x="18"/>
        <item x="4"/>
        <item x="28"/>
        <item x="32"/>
        <item x="62"/>
        <item x="54"/>
        <item x="23"/>
        <item x="68"/>
        <item x="21"/>
        <item x="70"/>
        <item x="59"/>
        <item x="84"/>
        <item x="41"/>
        <item x="14"/>
        <item x="77"/>
        <item x="86"/>
        <item x="67"/>
        <item x="2"/>
        <item x="66"/>
        <item x="49"/>
        <item x="20"/>
        <item x="56"/>
        <item x="0"/>
        <item x="74"/>
        <item x="88"/>
        <item x="9"/>
        <item x="7"/>
        <item x="87"/>
        <item x="33"/>
        <item x="51"/>
        <item x="83"/>
        <item x="60"/>
        <item x="26"/>
        <item x="43"/>
        <item x="1"/>
        <item x="72"/>
        <item x="10"/>
        <item x="39"/>
        <item x="31"/>
        <item x="48"/>
        <item x="81"/>
        <item x="34"/>
        <item x="40"/>
        <item x="55"/>
        <item x="35"/>
        <item x="27"/>
        <item x="78"/>
        <item x="69"/>
        <item x="80"/>
        <item x="64"/>
        <item x="25"/>
        <item x="52"/>
        <item x="76"/>
        <item x="6"/>
        <item x="71"/>
        <item x="45"/>
        <item x="29"/>
        <item x="57"/>
        <item x="63"/>
        <item x="46"/>
        <item x="8"/>
        <item x="73"/>
        <item x="13"/>
        <item x="79"/>
        <item x="37"/>
        <item x="17"/>
        <item t="default"/>
      </items>
    </pivotField>
    <pivotField numFmtId="2" showAll="0"/>
    <pivotField dataField="1" numFmtId="167" showAll="0"/>
    <pivotField numFmtId="2" showAll="0"/>
    <pivotField numFmtId="167" showAll="0"/>
    <pivotField numFmtId="2" showAll="0"/>
    <pivotField numFmtId="167" showAll="0"/>
    <pivotField showAll="0">
      <items count="10">
        <item x="3"/>
        <item x="0"/>
        <item x="6"/>
        <item x="4"/>
        <item x="1"/>
        <item x="7"/>
        <item x="8"/>
        <item x="5"/>
        <item x="2"/>
        <item t="default"/>
      </items>
    </pivotField>
    <pivotField axis="axisRow" showAll="0" sortType="descending">
      <items count="23">
        <item x="16"/>
        <item x="17"/>
        <item x="19"/>
        <item x="5"/>
        <item x="18"/>
        <item x="1"/>
        <item x="12"/>
        <item x="14"/>
        <item x="0"/>
        <item x="13"/>
        <item x="4"/>
        <item x="11"/>
        <item x="2"/>
        <item x="15"/>
        <item x="6"/>
        <item x="8"/>
        <item x="3"/>
        <item x="20"/>
        <item x="10"/>
        <item x="21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1"/>
  </rowFields>
  <rowItems count="23">
    <i>
      <x v="21"/>
    </i>
    <i>
      <x v="8"/>
    </i>
    <i>
      <x v="9"/>
    </i>
    <i>
      <x v="16"/>
    </i>
    <i>
      <x v="5"/>
    </i>
    <i>
      <x v="12"/>
    </i>
    <i>
      <x v="1"/>
    </i>
    <i>
      <x v="10"/>
    </i>
    <i>
      <x v="20"/>
    </i>
    <i>
      <x v="6"/>
    </i>
    <i>
      <x/>
    </i>
    <i>
      <x v="14"/>
    </i>
    <i>
      <x v="3"/>
    </i>
    <i>
      <x v="15"/>
    </i>
    <i>
      <x v="18"/>
    </i>
    <i>
      <x v="4"/>
    </i>
    <i>
      <x v="11"/>
    </i>
    <i>
      <x v="13"/>
    </i>
    <i>
      <x v="19"/>
    </i>
    <i>
      <x v="7"/>
    </i>
    <i>
      <x v="2"/>
    </i>
    <i>
      <x v="17"/>
    </i>
    <i t="grand">
      <x/>
    </i>
  </rowItems>
  <colItems count="1">
    <i/>
  </colItems>
  <dataFields count="1">
    <dataField name="Sum of Revenue (ex. GST)in crores" fld="5" baseField="0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46F28-1919-425E-A986-E34D08FF0D5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39:C49" firstHeaderRow="1" firstDataRow="1" firstDataCol="1"/>
  <pivotFields count="15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measureFilter="1">
      <items count="90">
        <item x="75"/>
        <item x="65"/>
        <item x="11"/>
        <item x="58"/>
        <item x="36"/>
        <item x="82"/>
        <item x="22"/>
        <item x="44"/>
        <item x="50"/>
        <item x="53"/>
        <item x="30"/>
        <item x="3"/>
        <item x="42"/>
        <item x="12"/>
        <item x="15"/>
        <item x="61"/>
        <item x="38"/>
        <item x="16"/>
        <item x="5"/>
        <item x="24"/>
        <item x="47"/>
        <item x="85"/>
        <item x="19"/>
        <item x="18"/>
        <item x="4"/>
        <item x="28"/>
        <item x="32"/>
        <item x="62"/>
        <item x="54"/>
        <item x="23"/>
        <item x="68"/>
        <item x="21"/>
        <item x="70"/>
        <item x="59"/>
        <item x="84"/>
        <item x="41"/>
        <item x="14"/>
        <item x="77"/>
        <item x="86"/>
        <item x="67"/>
        <item x="2"/>
        <item x="66"/>
        <item x="49"/>
        <item x="20"/>
        <item x="56"/>
        <item x="0"/>
        <item x="74"/>
        <item x="88"/>
        <item x="9"/>
        <item x="7"/>
        <item x="87"/>
        <item x="33"/>
        <item x="51"/>
        <item x="83"/>
        <item x="60"/>
        <item x="26"/>
        <item x="43"/>
        <item x="1"/>
        <item x="72"/>
        <item x="10"/>
        <item x="39"/>
        <item x="31"/>
        <item x="48"/>
        <item x="81"/>
        <item x="34"/>
        <item x="40"/>
        <item x="55"/>
        <item x="35"/>
        <item x="27"/>
        <item x="78"/>
        <item x="69"/>
        <item x="80"/>
        <item x="64"/>
        <item x="25"/>
        <item x="52"/>
        <item x="76"/>
        <item x="6"/>
        <item x="71"/>
        <item x="45"/>
        <item x="29"/>
        <item x="57"/>
        <item x="63"/>
        <item x="46"/>
        <item x="8"/>
        <item x="73"/>
        <item x="13"/>
        <item x="79"/>
        <item x="37"/>
        <item x="17"/>
        <item t="default"/>
      </items>
    </pivotField>
    <pivotField numFmtId="2" showAll="0"/>
    <pivotField dataField="1" numFmtId="167" showAll="0"/>
    <pivotField numFmtId="2" showAll="0"/>
    <pivotField numFmtId="167" showAll="0"/>
    <pivotField numFmtId="2" showAll="0"/>
    <pivotField numFmtId="167" showAll="0"/>
    <pivotField axis="axisRow" showAll="0">
      <items count="10">
        <item x="3"/>
        <item x="0"/>
        <item x="6"/>
        <item x="4"/>
        <item x="1"/>
        <item x="7"/>
        <item x="8"/>
        <item x="5"/>
        <item x="2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 (ex. GST)in crores" fld="5" baseField="0" baseItem="0" numFmtId="167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4D201-2BDC-4FB0-8AAD-A08D2098918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:C17" firstHeaderRow="1" firstDataRow="1" firstDataCol="1"/>
  <pivotFields count="15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numFmtId="2" showAll="0"/>
    <pivotField dataField="1" numFmtId="167" showAll="0"/>
    <pivotField numFmtId="2" showAll="0"/>
    <pivotField numFmtId="167" showAll="0"/>
    <pivotField numFmtId="2" showAll="0"/>
    <pivotField numFmtId="167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4"/>
    <field x="12"/>
    <field x="1"/>
  </rowFields>
  <rowItems count="15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Revenue (ex. GST)in crores" fld="5" baseField="0" baseItem="0" numFmtId="167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D70B2-DAB9-47F5-8F8A-4694F1C945BE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219:C230" firstHeaderRow="1" firstDataRow="1" firstDataCol="1"/>
  <pivotFields count="15">
    <pivotField showAll="0"/>
    <pivotField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axis="axisRow" showAll="0" measureFilter="1" sortType="descending">
      <items count="90">
        <item x="75"/>
        <item x="65"/>
        <item x="11"/>
        <item x="58"/>
        <item x="36"/>
        <item x="82"/>
        <item x="22"/>
        <item x="44"/>
        <item x="50"/>
        <item x="53"/>
        <item x="30"/>
        <item x="3"/>
        <item x="42"/>
        <item x="12"/>
        <item x="15"/>
        <item x="61"/>
        <item x="38"/>
        <item x="16"/>
        <item x="5"/>
        <item x="24"/>
        <item x="47"/>
        <item x="85"/>
        <item x="19"/>
        <item x="18"/>
        <item x="4"/>
        <item x="28"/>
        <item x="32"/>
        <item x="62"/>
        <item x="54"/>
        <item x="23"/>
        <item x="68"/>
        <item x="21"/>
        <item x="70"/>
        <item x="59"/>
        <item x="84"/>
        <item x="41"/>
        <item x="14"/>
        <item x="77"/>
        <item x="86"/>
        <item x="67"/>
        <item x="2"/>
        <item x="66"/>
        <item x="49"/>
        <item x="20"/>
        <item x="56"/>
        <item x="0"/>
        <item x="74"/>
        <item x="88"/>
        <item x="9"/>
        <item x="7"/>
        <item x="87"/>
        <item x="33"/>
        <item x="51"/>
        <item x="83"/>
        <item x="60"/>
        <item x="26"/>
        <item x="43"/>
        <item x="1"/>
        <item x="72"/>
        <item x="10"/>
        <item x="39"/>
        <item x="31"/>
        <item x="48"/>
        <item x="81"/>
        <item x="34"/>
        <item x="40"/>
        <item x="55"/>
        <item x="35"/>
        <item x="27"/>
        <item x="78"/>
        <item x="69"/>
        <item x="80"/>
        <item x="64"/>
        <item x="25"/>
        <item x="52"/>
        <item x="76"/>
        <item x="6"/>
        <item x="71"/>
        <item x="45"/>
        <item x="29"/>
        <item x="57"/>
        <item x="63"/>
        <item x="46"/>
        <item x="8"/>
        <item x="73"/>
        <item x="13"/>
        <item x="79"/>
        <item x="3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167" showAll="0"/>
    <pivotField numFmtId="2" showAll="0"/>
    <pivotField numFmtId="167" showAll="0"/>
    <pivotField numFmtId="2" showAll="0"/>
    <pivotField numFmtId="167" showAll="0"/>
    <pivotField showAll="0">
      <items count="10">
        <item h="1" x="3"/>
        <item h="1" x="0"/>
        <item h="1" x="6"/>
        <item h="1" x="4"/>
        <item x="1"/>
        <item h="1" x="7"/>
        <item h="1" x="8"/>
        <item h="1" x="5"/>
        <item h="1" x="2"/>
        <item t="default"/>
      </items>
    </pivotField>
    <pivotField showAll="0">
      <items count="23">
        <item x="16"/>
        <item x="17"/>
        <item x="19"/>
        <item x="5"/>
        <item x="18"/>
        <item x="1"/>
        <item x="12"/>
        <item x="14"/>
        <item x="0"/>
        <item x="13"/>
        <item x="4"/>
        <item x="11"/>
        <item x="2"/>
        <item x="15"/>
        <item x="6"/>
        <item x="8"/>
        <item x="3"/>
        <item x="20"/>
        <item x="10"/>
        <item x="21"/>
        <item x="7"/>
        <item x="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11">
    <i>
      <x v="36"/>
    </i>
    <i>
      <x v="10"/>
    </i>
    <i>
      <x v="18"/>
    </i>
    <i>
      <x v="85"/>
    </i>
    <i>
      <x v="24"/>
    </i>
    <i>
      <x v="28"/>
    </i>
    <i>
      <x v="11"/>
    </i>
    <i>
      <x v="60"/>
    </i>
    <i>
      <x v="23"/>
    </i>
    <i>
      <x v="78"/>
    </i>
    <i t="grand">
      <x/>
    </i>
  </rowItems>
  <colItems count="1">
    <i/>
  </colItems>
  <dataFields count="1">
    <dataField name="Sum of Revenue (ex. GST)in crores" fld="5" baseField="0" baseItem="0" numFmtId="167"/>
  </dataFields>
  <pivotTableStyleInfo name="PivotStyleLight16" showRowHeaders="1" showColHeaders="1" showRowStripes="0" showColStripes="0" showLastColumn="1"/>
  <filters count="1">
    <filter fld="3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97EBF-22BD-4FCA-89DF-F3126B8824A2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C182:D191" firstHeaderRow="1" firstDataRow="1" firstDataCol="1" rowPageCount="1" colPageCount="1"/>
  <pivotFields count="15"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 measureFilter="1">
      <items count="90">
        <item x="75"/>
        <item x="65"/>
        <item x="11"/>
        <item x="58"/>
        <item x="36"/>
        <item x="82"/>
        <item x="22"/>
        <item x="44"/>
        <item x="50"/>
        <item x="53"/>
        <item x="30"/>
        <item x="3"/>
        <item x="42"/>
        <item x="12"/>
        <item x="15"/>
        <item x="61"/>
        <item x="38"/>
        <item x="16"/>
        <item x="5"/>
        <item x="24"/>
        <item x="47"/>
        <item x="85"/>
        <item x="19"/>
        <item x="18"/>
        <item x="4"/>
        <item x="28"/>
        <item x="32"/>
        <item x="62"/>
        <item x="54"/>
        <item x="23"/>
        <item x="68"/>
        <item x="21"/>
        <item x="70"/>
        <item x="59"/>
        <item x="84"/>
        <item x="41"/>
        <item x="14"/>
        <item x="77"/>
        <item x="86"/>
        <item x="67"/>
        <item x="2"/>
        <item x="66"/>
        <item x="49"/>
        <item x="20"/>
        <item x="56"/>
        <item x="0"/>
        <item x="74"/>
        <item x="88"/>
        <item x="9"/>
        <item x="7"/>
        <item x="87"/>
        <item x="33"/>
        <item x="51"/>
        <item x="83"/>
        <item x="60"/>
        <item x="26"/>
        <item x="43"/>
        <item x="1"/>
        <item x="72"/>
        <item x="10"/>
        <item x="39"/>
        <item x="31"/>
        <item x="48"/>
        <item x="81"/>
        <item x="34"/>
        <item x="40"/>
        <item x="55"/>
        <item x="35"/>
        <item x="27"/>
        <item x="78"/>
        <item x="69"/>
        <item x="80"/>
        <item x="64"/>
        <item x="25"/>
        <item x="52"/>
        <item x="76"/>
        <item x="6"/>
        <item x="71"/>
        <item x="45"/>
        <item x="29"/>
        <item x="57"/>
        <item x="63"/>
        <item x="46"/>
        <item x="8"/>
        <item x="73"/>
        <item x="13"/>
        <item x="79"/>
        <item x="37"/>
        <item x="17"/>
        <item t="default"/>
      </items>
    </pivotField>
    <pivotField numFmtId="2" showAll="0"/>
    <pivotField dataField="1" numFmtId="167" showAll="0"/>
    <pivotField numFmtId="2" showAll="0"/>
    <pivotField numFmtId="167" showAll="0"/>
    <pivotField numFmtId="2" showAll="0"/>
    <pivotField numFmtId="167" showAll="0"/>
    <pivotField axis="axisRow" showAll="0">
      <items count="10">
        <item x="3"/>
        <item x="0"/>
        <item x="6"/>
        <item x="4"/>
        <item h="1" x="1"/>
        <item x="7"/>
        <item x="8"/>
        <item x="5"/>
        <item x="2"/>
        <item t="default"/>
      </items>
    </pivotField>
    <pivotField showAll="0" sortType="descending">
      <items count="23">
        <item x="16"/>
        <item x="17"/>
        <item x="19"/>
        <item x="5"/>
        <item x="18"/>
        <item x="1"/>
        <item x="12"/>
        <item x="14"/>
        <item x="0"/>
        <item x="13"/>
        <item x="4"/>
        <item x="11"/>
        <item x="2"/>
        <item x="15"/>
        <item x="6"/>
        <item x="8"/>
        <item x="3"/>
        <item x="20"/>
        <item x="10"/>
        <item x="21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Revenue (ex. GST)in crores" fld="5" baseField="0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3F775-444F-423E-ACAA-01408938519A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B87:C177" firstHeaderRow="1" firstDataRow="1" firstDataCol="1"/>
  <pivotFields count="15"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90">
        <item x="75"/>
        <item x="65"/>
        <item x="11"/>
        <item x="58"/>
        <item x="36"/>
        <item x="82"/>
        <item x="22"/>
        <item x="44"/>
        <item x="50"/>
        <item x="53"/>
        <item x="30"/>
        <item x="3"/>
        <item x="42"/>
        <item x="12"/>
        <item x="15"/>
        <item x="61"/>
        <item x="38"/>
        <item x="16"/>
        <item x="5"/>
        <item x="24"/>
        <item x="47"/>
        <item x="85"/>
        <item x="19"/>
        <item x="18"/>
        <item x="4"/>
        <item x="28"/>
        <item x="32"/>
        <item x="62"/>
        <item x="54"/>
        <item x="23"/>
        <item x="68"/>
        <item x="21"/>
        <item x="70"/>
        <item x="59"/>
        <item x="84"/>
        <item x="41"/>
        <item x="14"/>
        <item x="77"/>
        <item x="86"/>
        <item x="67"/>
        <item x="2"/>
        <item x="66"/>
        <item x="49"/>
        <item x="20"/>
        <item x="56"/>
        <item x="0"/>
        <item x="74"/>
        <item x="88"/>
        <item x="9"/>
        <item x="7"/>
        <item x="87"/>
        <item x="33"/>
        <item x="51"/>
        <item x="83"/>
        <item x="60"/>
        <item x="26"/>
        <item x="43"/>
        <item x="1"/>
        <item x="72"/>
        <item x="10"/>
        <item x="39"/>
        <item x="31"/>
        <item x="48"/>
        <item x="81"/>
        <item x="34"/>
        <item x="40"/>
        <item x="55"/>
        <item x="35"/>
        <item x="27"/>
        <item x="78"/>
        <item x="69"/>
        <item x="80"/>
        <item x="64"/>
        <item x="25"/>
        <item x="52"/>
        <item x="76"/>
        <item x="6"/>
        <item x="71"/>
        <item x="45"/>
        <item x="29"/>
        <item x="57"/>
        <item x="63"/>
        <item x="46"/>
        <item x="8"/>
        <item x="73"/>
        <item x="13"/>
        <item x="79"/>
        <item x="3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dataField="1" numFmtId="167" showAll="0"/>
    <pivotField numFmtId="2" showAll="0"/>
    <pivotField numFmtId="167" showAll="0"/>
    <pivotField numFmtId="2" showAll="0"/>
    <pivotField numFmtId="167" showAll="0"/>
    <pivotField showAll="0">
      <items count="10">
        <item x="3"/>
        <item x="0"/>
        <item x="6"/>
        <item x="4"/>
        <item x="1"/>
        <item x="7"/>
        <item x="8"/>
        <item x="5"/>
        <item x="2"/>
        <item t="default"/>
      </items>
    </pivotField>
    <pivotField showAll="0" sortType="descending">
      <items count="23">
        <item x="16"/>
        <item x="17"/>
        <item x="19"/>
        <item x="5"/>
        <item x="18"/>
        <item x="1"/>
        <item x="12"/>
        <item x="14"/>
        <item x="0"/>
        <item x="13"/>
        <item x="4"/>
        <item x="11"/>
        <item x="2"/>
        <item x="15"/>
        <item x="6"/>
        <item x="8"/>
        <item x="3"/>
        <item x="20"/>
        <item x="10"/>
        <item x="21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3"/>
  </rowFields>
  <rowItems count="90">
    <i>
      <x v="36"/>
    </i>
    <i>
      <x v="10"/>
    </i>
    <i>
      <x v="18"/>
    </i>
    <i>
      <x v="85"/>
    </i>
    <i>
      <x v="24"/>
    </i>
    <i>
      <x v="28"/>
    </i>
    <i>
      <x v="11"/>
    </i>
    <i>
      <x v="60"/>
    </i>
    <i>
      <x v="23"/>
    </i>
    <i>
      <x v="78"/>
    </i>
    <i>
      <x v="4"/>
    </i>
    <i>
      <x v="59"/>
    </i>
    <i>
      <x v="2"/>
    </i>
    <i>
      <x v="55"/>
    </i>
    <i>
      <x v="64"/>
    </i>
    <i>
      <x v="49"/>
    </i>
    <i>
      <x v="22"/>
    </i>
    <i>
      <x v="26"/>
    </i>
    <i>
      <x v="51"/>
    </i>
    <i>
      <x v="52"/>
    </i>
    <i>
      <x v="42"/>
    </i>
    <i>
      <x v="45"/>
    </i>
    <i>
      <x v="29"/>
    </i>
    <i>
      <x v="73"/>
    </i>
    <i>
      <x v="6"/>
    </i>
    <i>
      <x v="65"/>
    </i>
    <i>
      <x v="67"/>
    </i>
    <i>
      <x v="39"/>
    </i>
    <i>
      <x v="16"/>
    </i>
    <i>
      <x v="62"/>
    </i>
    <i>
      <x v="70"/>
    </i>
    <i>
      <x v="58"/>
    </i>
    <i>
      <x v="83"/>
    </i>
    <i>
      <x v="31"/>
    </i>
    <i>
      <x v="40"/>
    </i>
    <i>
      <x v="48"/>
    </i>
    <i>
      <x v="20"/>
    </i>
    <i>
      <x v="68"/>
    </i>
    <i>
      <x v="7"/>
    </i>
    <i>
      <x v="87"/>
    </i>
    <i>
      <x v="34"/>
    </i>
    <i>
      <x v="54"/>
    </i>
    <i>
      <x v="8"/>
    </i>
    <i>
      <x v="46"/>
    </i>
    <i>
      <x v="57"/>
    </i>
    <i>
      <x v="80"/>
    </i>
    <i>
      <x v="84"/>
    </i>
    <i>
      <x/>
    </i>
    <i>
      <x v="61"/>
    </i>
    <i>
      <x v="66"/>
    </i>
    <i>
      <x v="77"/>
    </i>
    <i>
      <x v="82"/>
    </i>
    <i>
      <x v="15"/>
    </i>
    <i>
      <x v="86"/>
    </i>
    <i>
      <x v="27"/>
    </i>
    <i>
      <x v="19"/>
    </i>
    <i>
      <x v="12"/>
    </i>
    <i>
      <x v="17"/>
    </i>
    <i>
      <x v="37"/>
    </i>
    <i>
      <x v="79"/>
    </i>
    <i>
      <x v="25"/>
    </i>
    <i>
      <x v="41"/>
    </i>
    <i>
      <x v="81"/>
    </i>
    <i>
      <x v="33"/>
    </i>
    <i>
      <x v="43"/>
    </i>
    <i>
      <x v="69"/>
    </i>
    <i>
      <x v="1"/>
    </i>
    <i>
      <x v="74"/>
    </i>
    <i>
      <x v="50"/>
    </i>
    <i>
      <x v="35"/>
    </i>
    <i>
      <x v="72"/>
    </i>
    <i>
      <x v="21"/>
    </i>
    <i>
      <x v="30"/>
    </i>
    <i>
      <x v="56"/>
    </i>
    <i>
      <x v="63"/>
    </i>
    <i>
      <x v="71"/>
    </i>
    <i>
      <x v="38"/>
    </i>
    <i>
      <x v="53"/>
    </i>
    <i>
      <x v="13"/>
    </i>
    <i>
      <x v="14"/>
    </i>
    <i>
      <x v="9"/>
    </i>
    <i>
      <x v="3"/>
    </i>
    <i>
      <x v="5"/>
    </i>
    <i>
      <x v="76"/>
    </i>
    <i>
      <x v="44"/>
    </i>
    <i>
      <x v="88"/>
    </i>
    <i>
      <x v="47"/>
    </i>
    <i>
      <x v="75"/>
    </i>
    <i>
      <x v="32"/>
    </i>
    <i t="grand">
      <x/>
    </i>
  </rowItems>
  <colItems count="1">
    <i/>
  </colItems>
  <dataFields count="1">
    <dataField name="Sum of Revenue (ex. GST)in crores" fld="5" baseField="0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39B0F-8379-4A54-BED8-6D65643E05F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K45:L47" firstHeaderRow="1" firstDataRow="1" firstDataCol="1"/>
  <pivotFields count="11">
    <pivotField numFmtId="166" showAll="0"/>
    <pivotField showAll="0"/>
    <pivotField numFmtId="166" showAll="0"/>
    <pivotField showAll="0"/>
    <pivotField showAll="0">
      <items count="39">
        <item x="20"/>
        <item x="36"/>
        <item x="35"/>
        <item x="26"/>
        <item x="14"/>
        <item x="19"/>
        <item x="10"/>
        <item x="30"/>
        <item x="34"/>
        <item x="33"/>
        <item x="29"/>
        <item x="6"/>
        <item x="1"/>
        <item x="9"/>
        <item x="0"/>
        <item x="13"/>
        <item x="7"/>
        <item x="28"/>
        <item x="2"/>
        <item x="22"/>
        <item x="17"/>
        <item x="18"/>
        <item x="31"/>
        <item x="27"/>
        <item x="23"/>
        <item x="24"/>
        <item x="21"/>
        <item x="32"/>
        <item x="16"/>
        <item x="4"/>
        <item x="37"/>
        <item x="11"/>
        <item x="3"/>
        <item x="5"/>
        <item x="12"/>
        <item x="25"/>
        <item x="15"/>
        <item h="1" x="8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1">
    <field x="10"/>
  </rowFields>
  <rowItems count="2">
    <i>
      <x/>
    </i>
    <i t="grand">
      <x/>
    </i>
  </rowItems>
  <colItems count="1">
    <i/>
  </colItems>
  <dataFields count="1">
    <dataField name="Sum of balance d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104D3-4227-4529-AE1D-9E5F89E3802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2:L41" firstHeaderRow="1" firstDataRow="1" firstDataCol="1"/>
  <pivotFields count="11">
    <pivotField numFmtId="166" showAll="0"/>
    <pivotField showAll="0"/>
    <pivotField numFmtId="166" showAll="0"/>
    <pivotField showAll="0"/>
    <pivotField axis="axisRow" showAll="0">
      <items count="39">
        <item x="20"/>
        <item x="36"/>
        <item x="35"/>
        <item x="26"/>
        <item x="14"/>
        <item x="19"/>
        <item x="10"/>
        <item x="30"/>
        <item x="34"/>
        <item x="33"/>
        <item x="29"/>
        <item x="6"/>
        <item x="1"/>
        <item x="9"/>
        <item x="0"/>
        <item x="13"/>
        <item x="7"/>
        <item x="28"/>
        <item x="2"/>
        <item x="22"/>
        <item x="17"/>
        <item x="18"/>
        <item x="31"/>
        <item x="27"/>
        <item x="23"/>
        <item x="24"/>
        <item x="21"/>
        <item x="32"/>
        <item x="16"/>
        <item x="4"/>
        <item x="37"/>
        <item x="11"/>
        <item x="3"/>
        <item x="5"/>
        <item x="12"/>
        <item x="25"/>
        <item x="15"/>
        <item h="1" x="8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2">
        <item x="0"/>
        <item t="default"/>
      </items>
    </pivotField>
  </pivotFields>
  <rowFields count="2">
    <field x="10"/>
    <field x="4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Items count="1">
    <i/>
  </colItems>
  <dataFields count="1">
    <dataField name="Sum of balance d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39D5E-24C9-4F19-9A21-02D672F06885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B2:C17" firstHeaderRow="1" firstDataRow="1" firstDataCol="1"/>
  <pivotFields count="10">
    <pivotField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4" showAll="0"/>
    <pivotField numFmtId="4" showAll="0"/>
    <pivotField numFmtId="4" showAll="0"/>
    <pivotField showAll="0"/>
    <pivotField numFmtId="4" showAll="0"/>
    <pivotField dataField="1"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9"/>
    <field x="7"/>
  </rowFields>
  <rowItems count="15"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Variance %" fld="6" baseField="0" baseItem="0" numFmtId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E0ADD-E629-44D9-B8AC-A72AC38F9FAE}" name="Table1" displayName="Table1" ref="E61:F67" totalsRowShown="0">
  <autoFilter ref="E61:F67" xr:uid="{20CE0ADD-E629-44D9-B8AC-A72AC38F9FAE}"/>
  <tableColumns count="2">
    <tableColumn id="1" xr3:uid="{B98CF41F-F0F4-42B2-B1FA-6EE5F5330EBD}" name="Column1" dataDxfId="12"/>
    <tableColumn id="2" xr3:uid="{3AE82C4B-1E23-4A90-AA93-E119E339C05F}" name="Column2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D051E2-88B3-46B9-A963-BD4C84DECFF9}" name="Table2" displayName="Table2" ref="E89:F95" totalsRowShown="0">
  <autoFilter ref="E89:F95" xr:uid="{56D051E2-88B3-46B9-A963-BD4C84DECFF9}"/>
  <tableColumns count="2">
    <tableColumn id="1" xr3:uid="{63E185D0-B221-474F-B787-B10FFF83AE9C}" name="Column1" dataDxfId="10"/>
    <tableColumn id="2" xr3:uid="{51D599DE-B9D5-4BE2-B73A-B4BB5FECB6E2}" name="Column2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D8E23A-B55A-49D4-B579-FA47F0EA44C6}" name="Table3" displayName="Table3" ref="F185:G187" totalsRowShown="0">
  <autoFilter ref="F185:G187" xr:uid="{5CD8E23A-B55A-49D4-B579-FA47F0EA44C6}"/>
  <tableColumns count="2">
    <tableColumn id="1" xr3:uid="{A7B38AD1-8B8A-4B23-B294-4F1C2C535F75}" name="Column1" dataDxfId="8"/>
    <tableColumn id="2" xr3:uid="{0A6823AC-29EC-4718-82E1-157ADB602CB6}" name="Column2" dataDxfId="7">
      <calculatedColumnFormula>SUM(D182:D189)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149B7-1D55-483E-8A88-DB68DCAC48C8}" name="Table4" displayName="Table4" ref="I185:K187" totalsRowShown="0" headerRowDxfId="6">
  <autoFilter ref="I185:K187" xr:uid="{F42149B7-1D55-483E-8A88-DB68DCAC48C8}"/>
  <tableColumns count="3">
    <tableColumn id="1" xr3:uid="{A7622B30-D2E0-4225-83FF-2694E545A413}" name="Period"/>
    <tableColumn id="2" xr3:uid="{6AF24C50-BDEA-4CBB-BFE0-65D0C36AE409}" name="Domestic(india)"/>
    <tableColumn id="3" xr3:uid="{81906B1B-4432-4039-A27C-B0CEC95EE337}" name="International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4CEC2D-71A6-42AB-A4C0-B21733A7FE01}" name="Table5" displayName="Table5" ref="E221:F225" totalsRowShown="0">
  <autoFilter ref="E221:F225" xr:uid="{3D4CEC2D-71A6-42AB-A4C0-B21733A7FE01}"/>
  <tableColumns count="2">
    <tableColumn id="1" xr3:uid="{44FE7D5A-1AEF-4E7C-88A8-F3C501CAFC5F}" name="Column1" dataDxfId="4"/>
    <tableColumn id="2" xr3:uid="{7A9E288E-EEC4-4785-A942-4BC90CBF634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12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4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3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2"/>
  <sheetViews>
    <sheetView topLeftCell="I1" workbookViewId="0">
      <pane ySplit="2" topLeftCell="A3" activePane="bottomLeft" state="frozen"/>
      <selection pane="bottomLeft" activeCell="M2" sqref="M2"/>
    </sheetView>
  </sheetViews>
  <sheetFormatPr defaultColWidth="12.6640625" defaultRowHeight="15.75" customHeight="1" x14ac:dyDescent="0.25"/>
  <cols>
    <col min="1" max="1" width="6.44140625" customWidth="1"/>
    <col min="2" max="2" width="9" bestFit="1" customWidth="1"/>
    <col min="3" max="3" width="23.77734375" bestFit="1" customWidth="1"/>
    <col min="4" max="4" width="11" bestFit="1" customWidth="1"/>
    <col min="5" max="5" width="16.44140625" bestFit="1" customWidth="1"/>
    <col min="6" max="6" width="16.44140625" style="38" customWidth="1"/>
    <col min="7" max="7" width="11.33203125" bestFit="1" customWidth="1"/>
    <col min="8" max="8" width="11.33203125" style="38" customWidth="1"/>
    <col min="9" max="9" width="22.109375" bestFit="1" customWidth="1"/>
    <col min="10" max="10" width="22.109375" style="38" customWidth="1"/>
    <col min="11" max="11" width="18" bestFit="1" customWidth="1"/>
    <col min="12" max="12" width="18.109375" bestFit="1" customWidth="1"/>
    <col min="15" max="15" width="92.6640625" bestFit="1" customWidth="1"/>
    <col min="16" max="17" width="57.109375" customWidth="1"/>
  </cols>
  <sheetData>
    <row r="1" spans="1:15" ht="15.75" customHeight="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5" ht="26.4" x14ac:dyDescent="0.25">
      <c r="A2" s="1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36" t="s">
        <v>986</v>
      </c>
      <c r="G2" s="3" t="s">
        <v>6</v>
      </c>
      <c r="H2" s="39" t="s">
        <v>987</v>
      </c>
      <c r="I2" s="5" t="s">
        <v>7</v>
      </c>
      <c r="J2" s="36" t="s">
        <v>988</v>
      </c>
      <c r="K2" s="5" t="s">
        <v>8</v>
      </c>
      <c r="L2" s="3" t="s">
        <v>9</v>
      </c>
      <c r="M2" s="29"/>
      <c r="O2" s="6" t="s">
        <v>10</v>
      </c>
    </row>
    <row r="3" spans="1:15" ht="13.8" x14ac:dyDescent="0.3">
      <c r="A3" s="7">
        <v>1</v>
      </c>
      <c r="B3" s="8">
        <v>45017</v>
      </c>
      <c r="C3" s="9" t="s">
        <v>11</v>
      </c>
      <c r="D3" s="9" t="s">
        <v>12</v>
      </c>
      <c r="E3" s="10">
        <v>0</v>
      </c>
      <c r="F3" s="37">
        <f>E3/10000000</f>
        <v>0</v>
      </c>
      <c r="G3" s="10">
        <v>0</v>
      </c>
      <c r="H3" s="37">
        <f>G3/10000000</f>
        <v>0</v>
      </c>
      <c r="I3" s="10">
        <v>0</v>
      </c>
      <c r="J3" s="37">
        <f>I3/10000000</f>
        <v>0</v>
      </c>
      <c r="K3" s="9" t="s">
        <v>13</v>
      </c>
      <c r="L3" s="9" t="s">
        <v>14</v>
      </c>
      <c r="O3" s="6" t="s">
        <v>15</v>
      </c>
    </row>
    <row r="4" spans="1:15" ht="13.8" x14ac:dyDescent="0.3">
      <c r="A4" s="7">
        <f>A3+1</f>
        <v>2</v>
      </c>
      <c r="B4" s="8">
        <v>45017</v>
      </c>
      <c r="C4" s="9" t="s">
        <v>16</v>
      </c>
      <c r="D4" s="9" t="s">
        <v>17</v>
      </c>
      <c r="E4" s="10">
        <v>400128</v>
      </c>
      <c r="F4" s="37">
        <f t="shared" ref="F4:F67" si="0">E4/10000000</f>
        <v>4.0012800000000001E-2</v>
      </c>
      <c r="G4" s="10">
        <v>72023.039999999994</v>
      </c>
      <c r="H4" s="37">
        <f t="shared" ref="H4:H67" si="1">G4/10000000</f>
        <v>7.2023039999999997E-3</v>
      </c>
      <c r="I4" s="10">
        <v>472151.03999999998</v>
      </c>
      <c r="J4" s="37">
        <f t="shared" ref="J4:J67" si="2">I4/10000000</f>
        <v>4.7215104000000001E-2</v>
      </c>
      <c r="K4" s="9" t="s">
        <v>18</v>
      </c>
      <c r="L4" s="9" t="s">
        <v>19</v>
      </c>
    </row>
    <row r="5" spans="1:15" ht="53.4" x14ac:dyDescent="0.3">
      <c r="A5" s="7">
        <f t="shared" ref="A5:A68" si="3">A4+1</f>
        <v>3</v>
      </c>
      <c r="B5" s="8">
        <v>45017</v>
      </c>
      <c r="C5" s="9" t="s">
        <v>20</v>
      </c>
      <c r="D5" s="9" t="s">
        <v>12</v>
      </c>
      <c r="E5" s="10">
        <v>1047374.05</v>
      </c>
      <c r="F5" s="37">
        <f t="shared" si="0"/>
        <v>0.10473740500000001</v>
      </c>
      <c r="G5" s="10">
        <v>0</v>
      </c>
      <c r="H5" s="37">
        <f t="shared" si="1"/>
        <v>0</v>
      </c>
      <c r="I5" s="10">
        <v>1047374.05</v>
      </c>
      <c r="J5" s="37">
        <f t="shared" si="2"/>
        <v>0.10473740500000001</v>
      </c>
      <c r="K5" s="9" t="s">
        <v>13</v>
      </c>
      <c r="L5" s="9" t="s">
        <v>14</v>
      </c>
      <c r="M5" s="34"/>
      <c r="O5" s="26" t="s">
        <v>963</v>
      </c>
    </row>
    <row r="6" spans="1:15" ht="66.599999999999994" x14ac:dyDescent="0.3">
      <c r="A6" s="7">
        <f t="shared" si="3"/>
        <v>4</v>
      </c>
      <c r="B6" s="8">
        <v>45017</v>
      </c>
      <c r="C6" s="9" t="s">
        <v>21</v>
      </c>
      <c r="D6" s="9" t="s">
        <v>22</v>
      </c>
      <c r="E6" s="10">
        <v>95999.999999999985</v>
      </c>
      <c r="F6" s="37">
        <f t="shared" si="0"/>
        <v>9.5999999999999992E-3</v>
      </c>
      <c r="G6" s="10">
        <v>17280</v>
      </c>
      <c r="H6" s="37">
        <f t="shared" si="1"/>
        <v>1.7279999999999999E-3</v>
      </c>
      <c r="I6" s="10">
        <v>113280</v>
      </c>
      <c r="J6" s="37">
        <f t="shared" si="2"/>
        <v>1.1328E-2</v>
      </c>
      <c r="K6" s="9" t="s">
        <v>18</v>
      </c>
      <c r="L6" s="9" t="s">
        <v>14</v>
      </c>
      <c r="O6" s="12" t="s">
        <v>23</v>
      </c>
    </row>
    <row r="7" spans="1:15" ht="53.4" x14ac:dyDescent="0.3">
      <c r="A7" s="7">
        <f t="shared" si="3"/>
        <v>5</v>
      </c>
      <c r="B7" s="8">
        <v>45017</v>
      </c>
      <c r="C7" s="9" t="s">
        <v>24</v>
      </c>
      <c r="D7" s="9" t="s">
        <v>25</v>
      </c>
      <c r="E7" s="10">
        <v>875000</v>
      </c>
      <c r="F7" s="37">
        <f t="shared" si="0"/>
        <v>8.7499999999999994E-2</v>
      </c>
      <c r="G7" s="10">
        <v>157500</v>
      </c>
      <c r="H7" s="37">
        <f t="shared" si="1"/>
        <v>1.575E-2</v>
      </c>
      <c r="I7" s="10">
        <v>1032500</v>
      </c>
      <c r="J7" s="37">
        <f t="shared" si="2"/>
        <v>0.10324999999999999</v>
      </c>
      <c r="K7" s="9" t="s">
        <v>18</v>
      </c>
      <c r="L7" s="9" t="s">
        <v>26</v>
      </c>
      <c r="O7" s="12" t="s">
        <v>27</v>
      </c>
    </row>
    <row r="8" spans="1:15" ht="66.599999999999994" x14ac:dyDescent="0.3">
      <c r="A8" s="7">
        <f t="shared" si="3"/>
        <v>6</v>
      </c>
      <c r="B8" s="8">
        <v>45017</v>
      </c>
      <c r="C8" s="9" t="s">
        <v>28</v>
      </c>
      <c r="D8" s="9" t="s">
        <v>25</v>
      </c>
      <c r="E8" s="10">
        <v>896000</v>
      </c>
      <c r="F8" s="37">
        <f t="shared" si="0"/>
        <v>8.9599999999999999E-2</v>
      </c>
      <c r="G8" s="10">
        <v>161280</v>
      </c>
      <c r="H8" s="37">
        <f t="shared" si="1"/>
        <v>1.6128E-2</v>
      </c>
      <c r="I8" s="10">
        <v>1057280</v>
      </c>
      <c r="J8" s="37">
        <f t="shared" si="2"/>
        <v>0.105728</v>
      </c>
      <c r="K8" s="9" t="s">
        <v>18</v>
      </c>
      <c r="L8" s="9" t="s">
        <v>26</v>
      </c>
      <c r="O8" s="12" t="s">
        <v>29</v>
      </c>
    </row>
    <row r="9" spans="1:15" ht="53.4" x14ac:dyDescent="0.3">
      <c r="A9" s="7">
        <f t="shared" si="3"/>
        <v>7</v>
      </c>
      <c r="B9" s="8">
        <v>45017</v>
      </c>
      <c r="C9" s="9" t="s">
        <v>30</v>
      </c>
      <c r="D9" s="9" t="s">
        <v>25</v>
      </c>
      <c r="E9" s="10">
        <v>735000</v>
      </c>
      <c r="F9" s="37">
        <f t="shared" si="0"/>
        <v>7.3499999999999996E-2</v>
      </c>
      <c r="G9" s="10">
        <v>132300</v>
      </c>
      <c r="H9" s="37">
        <f t="shared" si="1"/>
        <v>1.323E-2</v>
      </c>
      <c r="I9" s="10">
        <v>867300</v>
      </c>
      <c r="J9" s="37">
        <f t="shared" si="2"/>
        <v>8.6730000000000002E-2</v>
      </c>
      <c r="K9" s="9" t="s">
        <v>18</v>
      </c>
      <c r="L9" s="9" t="s">
        <v>26</v>
      </c>
      <c r="O9" s="12" t="s">
        <v>31</v>
      </c>
    </row>
    <row r="10" spans="1:15" ht="93" x14ac:dyDescent="0.3">
      <c r="A10" s="7">
        <f t="shared" si="3"/>
        <v>8</v>
      </c>
      <c r="B10" s="8">
        <v>45017</v>
      </c>
      <c r="C10" s="9" t="s">
        <v>32</v>
      </c>
      <c r="D10" s="9" t="s">
        <v>25</v>
      </c>
      <c r="E10" s="10">
        <v>274750</v>
      </c>
      <c r="F10" s="37">
        <f t="shared" si="0"/>
        <v>2.7474999999999999E-2</v>
      </c>
      <c r="G10" s="10">
        <v>49455</v>
      </c>
      <c r="H10" s="37">
        <f t="shared" si="1"/>
        <v>4.9455000000000002E-3</v>
      </c>
      <c r="I10" s="10">
        <v>324205</v>
      </c>
      <c r="J10" s="37">
        <f t="shared" si="2"/>
        <v>3.2420499999999998E-2</v>
      </c>
      <c r="K10" s="9" t="s">
        <v>18</v>
      </c>
      <c r="L10" s="9" t="s">
        <v>26</v>
      </c>
      <c r="O10" s="12" t="s">
        <v>33</v>
      </c>
    </row>
    <row r="11" spans="1:15" ht="13.8" x14ac:dyDescent="0.3">
      <c r="A11" s="7">
        <f t="shared" si="3"/>
        <v>9</v>
      </c>
      <c r="B11" s="8">
        <v>45017</v>
      </c>
      <c r="C11" s="9" t="s">
        <v>34</v>
      </c>
      <c r="D11" s="9" t="s">
        <v>35</v>
      </c>
      <c r="E11" s="10">
        <v>3950932.85</v>
      </c>
      <c r="F11" s="37">
        <f t="shared" si="0"/>
        <v>0.39509328500000002</v>
      </c>
      <c r="G11" s="10">
        <v>0</v>
      </c>
      <c r="H11" s="37">
        <f t="shared" si="1"/>
        <v>0</v>
      </c>
      <c r="I11" s="10">
        <v>3950932.85</v>
      </c>
      <c r="J11" s="37">
        <f t="shared" si="2"/>
        <v>0.39509328500000002</v>
      </c>
      <c r="K11" s="9" t="s">
        <v>36</v>
      </c>
      <c r="L11" s="9" t="s">
        <v>14</v>
      </c>
      <c r="O11" s="12" t="s">
        <v>966</v>
      </c>
    </row>
    <row r="12" spans="1:15" ht="13.8" x14ac:dyDescent="0.3">
      <c r="A12" s="7">
        <f t="shared" si="3"/>
        <v>10</v>
      </c>
      <c r="B12" s="8">
        <v>45017</v>
      </c>
      <c r="C12" s="9" t="s">
        <v>37</v>
      </c>
      <c r="D12" s="9" t="s">
        <v>38</v>
      </c>
      <c r="E12" s="10">
        <v>7659843.8599999994</v>
      </c>
      <c r="F12" s="37">
        <f t="shared" si="0"/>
        <v>0.76598438599999996</v>
      </c>
      <c r="G12" s="10">
        <v>0</v>
      </c>
      <c r="H12" s="37">
        <f t="shared" si="1"/>
        <v>0</v>
      </c>
      <c r="I12" s="10">
        <v>7659843.8599999994</v>
      </c>
      <c r="J12" s="37">
        <f t="shared" si="2"/>
        <v>0.76598438599999996</v>
      </c>
      <c r="K12" s="9" t="s">
        <v>36</v>
      </c>
      <c r="L12" s="9" t="s">
        <v>14</v>
      </c>
      <c r="O12" s="12"/>
    </row>
    <row r="13" spans="1:15" ht="13.8" x14ac:dyDescent="0.3">
      <c r="A13" s="7">
        <f t="shared" si="3"/>
        <v>11</v>
      </c>
      <c r="B13" s="8">
        <v>45017</v>
      </c>
      <c r="C13" s="9" t="s">
        <v>40</v>
      </c>
      <c r="D13" s="9" t="s">
        <v>41</v>
      </c>
      <c r="E13" s="10">
        <v>34516.769999999997</v>
      </c>
      <c r="F13" s="37">
        <f t="shared" si="0"/>
        <v>3.4516769999999998E-3</v>
      </c>
      <c r="G13" s="10">
        <v>0</v>
      </c>
      <c r="H13" s="37">
        <f t="shared" si="1"/>
        <v>0</v>
      </c>
      <c r="I13" s="10">
        <v>34516.769999999997</v>
      </c>
      <c r="J13" s="37">
        <f t="shared" si="2"/>
        <v>3.4516769999999998E-3</v>
      </c>
      <c r="K13" s="9" t="s">
        <v>36</v>
      </c>
      <c r="L13" s="9" t="s">
        <v>42</v>
      </c>
    </row>
    <row r="14" spans="1:15" ht="13.8" x14ac:dyDescent="0.3">
      <c r="A14" s="7">
        <f t="shared" si="3"/>
        <v>12</v>
      </c>
      <c r="B14" s="8">
        <v>45017</v>
      </c>
      <c r="C14" s="9" t="s">
        <v>44</v>
      </c>
      <c r="D14" s="9" t="s">
        <v>45</v>
      </c>
      <c r="E14" s="10">
        <v>193540.43000000002</v>
      </c>
      <c r="F14" s="37">
        <f t="shared" si="0"/>
        <v>1.9354043000000001E-2</v>
      </c>
      <c r="G14" s="10">
        <v>0</v>
      </c>
      <c r="H14" s="37">
        <f t="shared" si="1"/>
        <v>0</v>
      </c>
      <c r="I14" s="10">
        <v>193540.43000000002</v>
      </c>
      <c r="J14" s="37">
        <f t="shared" si="2"/>
        <v>1.9354043000000001E-2</v>
      </c>
      <c r="K14" s="9" t="s">
        <v>36</v>
      </c>
      <c r="L14" s="9" t="s">
        <v>46</v>
      </c>
      <c r="O14" s="6" t="s">
        <v>39</v>
      </c>
    </row>
    <row r="15" spans="1:15" ht="13.8" x14ac:dyDescent="0.3">
      <c r="A15" s="7">
        <f t="shared" si="3"/>
        <v>13</v>
      </c>
      <c r="B15" s="8">
        <v>45017</v>
      </c>
      <c r="C15" s="9" t="s">
        <v>48</v>
      </c>
      <c r="D15" s="9" t="s">
        <v>49</v>
      </c>
      <c r="E15" s="10">
        <v>99999.28</v>
      </c>
      <c r="F15" s="37">
        <f t="shared" si="0"/>
        <v>9.9999279999999999E-3</v>
      </c>
      <c r="G15" s="10">
        <v>17999.88</v>
      </c>
      <c r="H15" s="37">
        <f t="shared" si="1"/>
        <v>1.7999880000000002E-3</v>
      </c>
      <c r="I15" s="10">
        <v>117999.16</v>
      </c>
      <c r="J15" s="37">
        <f t="shared" si="2"/>
        <v>1.1799916000000001E-2</v>
      </c>
      <c r="K15" s="9" t="s">
        <v>18</v>
      </c>
      <c r="L15" s="9" t="s">
        <v>50</v>
      </c>
      <c r="O15" s="11" t="s">
        <v>43</v>
      </c>
    </row>
    <row r="16" spans="1:15" ht="13.8" x14ac:dyDescent="0.3">
      <c r="A16" s="7">
        <f t="shared" si="3"/>
        <v>14</v>
      </c>
      <c r="B16" s="8">
        <v>45017</v>
      </c>
      <c r="C16" s="9" t="s">
        <v>52</v>
      </c>
      <c r="D16" s="9" t="s">
        <v>53</v>
      </c>
      <c r="E16" s="10">
        <v>82000.819999999992</v>
      </c>
      <c r="F16" s="37">
        <f t="shared" si="0"/>
        <v>8.2000819999999992E-3</v>
      </c>
      <c r="G16" s="10">
        <v>0</v>
      </c>
      <c r="H16" s="37">
        <f t="shared" si="1"/>
        <v>0</v>
      </c>
      <c r="I16" s="10">
        <v>82000.819999999992</v>
      </c>
      <c r="J16" s="37">
        <f t="shared" si="2"/>
        <v>8.2000819999999992E-3</v>
      </c>
      <c r="K16" s="9" t="s">
        <v>54</v>
      </c>
      <c r="L16" s="9" t="s">
        <v>50</v>
      </c>
      <c r="O16" s="11" t="s">
        <v>47</v>
      </c>
    </row>
    <row r="17" spans="1:15" ht="13.8" x14ac:dyDescent="0.3">
      <c r="A17" s="7">
        <f t="shared" si="3"/>
        <v>15</v>
      </c>
      <c r="B17" s="8">
        <v>45017</v>
      </c>
      <c r="C17" s="9" t="s">
        <v>55</v>
      </c>
      <c r="D17" s="9" t="s">
        <v>56</v>
      </c>
      <c r="E17" s="10">
        <v>1765381.4500000002</v>
      </c>
      <c r="F17" s="37">
        <f t="shared" si="0"/>
        <v>0.17653814500000001</v>
      </c>
      <c r="G17" s="10">
        <v>0</v>
      </c>
      <c r="H17" s="37">
        <f t="shared" si="1"/>
        <v>0</v>
      </c>
      <c r="I17" s="10">
        <v>1765381.4500000002</v>
      </c>
      <c r="J17" s="37">
        <f t="shared" si="2"/>
        <v>0.17653814500000001</v>
      </c>
      <c r="K17" s="9" t="s">
        <v>57</v>
      </c>
      <c r="L17" s="9" t="s">
        <v>58</v>
      </c>
      <c r="O17" s="13" t="s">
        <v>51</v>
      </c>
    </row>
    <row r="18" spans="1:15" ht="13.8" x14ac:dyDescent="0.3">
      <c r="A18" s="7">
        <f t="shared" si="3"/>
        <v>16</v>
      </c>
      <c r="B18" s="8">
        <v>45017</v>
      </c>
      <c r="C18" s="9" t="s">
        <v>59</v>
      </c>
      <c r="D18" s="9" t="s">
        <v>60</v>
      </c>
      <c r="E18" s="10">
        <v>1160734.79</v>
      </c>
      <c r="F18" s="37">
        <f t="shared" si="0"/>
        <v>0.11607347900000001</v>
      </c>
      <c r="G18" s="10">
        <v>0</v>
      </c>
      <c r="H18" s="37">
        <f t="shared" si="1"/>
        <v>0</v>
      </c>
      <c r="I18" s="10">
        <v>1160734.79</v>
      </c>
      <c r="J18" s="37">
        <f t="shared" si="2"/>
        <v>0.11607347900000001</v>
      </c>
      <c r="K18" s="9" t="s">
        <v>36</v>
      </c>
      <c r="L18" s="9" t="s">
        <v>61</v>
      </c>
    </row>
    <row r="19" spans="1:15" ht="13.8" x14ac:dyDescent="0.3">
      <c r="A19" s="7">
        <f t="shared" si="3"/>
        <v>17</v>
      </c>
      <c r="B19" s="8">
        <v>45017</v>
      </c>
      <c r="C19" s="9" t="s">
        <v>62</v>
      </c>
      <c r="D19" s="9" t="s">
        <v>22</v>
      </c>
      <c r="E19" s="10">
        <v>568000</v>
      </c>
      <c r="F19" s="37">
        <f t="shared" si="0"/>
        <v>5.6800000000000003E-2</v>
      </c>
      <c r="G19" s="10">
        <v>102240</v>
      </c>
      <c r="H19" s="37">
        <f t="shared" si="1"/>
        <v>1.0224E-2</v>
      </c>
      <c r="I19" s="10">
        <v>670240</v>
      </c>
      <c r="J19" s="37">
        <f t="shared" si="2"/>
        <v>6.7024E-2</v>
      </c>
      <c r="K19" s="9" t="s">
        <v>18</v>
      </c>
      <c r="L19" s="9" t="s">
        <v>14</v>
      </c>
    </row>
    <row r="20" spans="1:15" ht="13.8" x14ac:dyDescent="0.3">
      <c r="A20" s="7">
        <f t="shared" si="3"/>
        <v>18</v>
      </c>
      <c r="B20" s="8">
        <v>45017</v>
      </c>
      <c r="C20" s="9" t="s">
        <v>63</v>
      </c>
      <c r="D20" s="9" t="s">
        <v>64</v>
      </c>
      <c r="E20" s="10">
        <v>250800.00000000003</v>
      </c>
      <c r="F20" s="37">
        <f t="shared" si="0"/>
        <v>2.5080000000000002E-2</v>
      </c>
      <c r="G20" s="10">
        <v>45144</v>
      </c>
      <c r="H20" s="37">
        <f t="shared" si="1"/>
        <v>4.5144E-3</v>
      </c>
      <c r="I20" s="10">
        <v>295944</v>
      </c>
      <c r="J20" s="37">
        <f t="shared" si="2"/>
        <v>2.95944E-2</v>
      </c>
      <c r="K20" s="9" t="s">
        <v>18</v>
      </c>
      <c r="L20" s="9" t="s">
        <v>65</v>
      </c>
    </row>
    <row r="21" spans="1:15" ht="13.8" x14ac:dyDescent="0.3">
      <c r="A21" s="7">
        <f t="shared" si="3"/>
        <v>19</v>
      </c>
      <c r="B21" s="8">
        <v>45017</v>
      </c>
      <c r="C21" s="9" t="s">
        <v>66</v>
      </c>
      <c r="D21" s="9" t="s">
        <v>67</v>
      </c>
      <c r="E21" s="10">
        <v>5830016</v>
      </c>
      <c r="F21" s="37">
        <f t="shared" si="0"/>
        <v>0.58300160000000001</v>
      </c>
      <c r="G21" s="10">
        <v>1049402.8800000001</v>
      </c>
      <c r="H21" s="37">
        <f t="shared" si="1"/>
        <v>0.10494028800000001</v>
      </c>
      <c r="I21" s="10">
        <v>6879418.8799999999</v>
      </c>
      <c r="J21" s="37">
        <f t="shared" si="2"/>
        <v>0.687941888</v>
      </c>
      <c r="K21" s="9" t="s">
        <v>18</v>
      </c>
      <c r="L21" s="9" t="s">
        <v>42</v>
      </c>
    </row>
    <row r="22" spans="1:15" ht="13.8" x14ac:dyDescent="0.3">
      <c r="A22" s="7">
        <f t="shared" si="3"/>
        <v>20</v>
      </c>
      <c r="B22" s="8">
        <v>45017</v>
      </c>
      <c r="C22" s="9" t="s">
        <v>68</v>
      </c>
      <c r="D22" s="9" t="s">
        <v>67</v>
      </c>
      <c r="E22" s="10">
        <v>862200</v>
      </c>
      <c r="F22" s="37">
        <f t="shared" si="0"/>
        <v>8.6220000000000005E-2</v>
      </c>
      <c r="G22" s="10">
        <v>155196</v>
      </c>
      <c r="H22" s="37">
        <f t="shared" si="1"/>
        <v>1.55196E-2</v>
      </c>
      <c r="I22" s="10">
        <v>1017396</v>
      </c>
      <c r="J22" s="37">
        <f t="shared" si="2"/>
        <v>0.1017396</v>
      </c>
      <c r="K22" s="9" t="s">
        <v>18</v>
      </c>
      <c r="L22" s="9" t="s">
        <v>42</v>
      </c>
    </row>
    <row r="23" spans="1:15" ht="13.8" x14ac:dyDescent="0.3">
      <c r="A23" s="7">
        <f t="shared" si="3"/>
        <v>21</v>
      </c>
      <c r="B23" s="8">
        <v>45017</v>
      </c>
      <c r="C23" s="9" t="s">
        <v>69</v>
      </c>
      <c r="D23" s="9" t="s">
        <v>70</v>
      </c>
      <c r="E23" s="10">
        <v>315700</v>
      </c>
      <c r="F23" s="37">
        <f t="shared" si="0"/>
        <v>3.1570000000000001E-2</v>
      </c>
      <c r="G23" s="10">
        <v>56826</v>
      </c>
      <c r="H23" s="37">
        <f t="shared" si="1"/>
        <v>5.6826000000000003E-3</v>
      </c>
      <c r="I23" s="10">
        <v>372525.99999999994</v>
      </c>
      <c r="J23" s="37">
        <f t="shared" si="2"/>
        <v>3.7252599999999997E-2</v>
      </c>
      <c r="K23" s="9" t="s">
        <v>18</v>
      </c>
      <c r="L23" s="9" t="s">
        <v>71</v>
      </c>
    </row>
    <row r="24" spans="1:15" ht="13.8" x14ac:dyDescent="0.3">
      <c r="A24" s="7">
        <f t="shared" si="3"/>
        <v>22</v>
      </c>
      <c r="B24" s="8">
        <v>45017</v>
      </c>
      <c r="C24" s="9" t="s">
        <v>72</v>
      </c>
      <c r="D24" s="9" t="s">
        <v>41</v>
      </c>
      <c r="E24" s="10">
        <v>22950.82</v>
      </c>
      <c r="F24" s="37">
        <f t="shared" si="0"/>
        <v>2.2950819999999999E-3</v>
      </c>
      <c r="G24" s="10">
        <v>0</v>
      </c>
      <c r="H24" s="37">
        <f t="shared" si="1"/>
        <v>0</v>
      </c>
      <c r="I24" s="10">
        <v>22950.82</v>
      </c>
      <c r="J24" s="37">
        <f t="shared" si="2"/>
        <v>2.2950819999999999E-3</v>
      </c>
      <c r="K24" s="9" t="s">
        <v>36</v>
      </c>
      <c r="L24" s="9" t="s">
        <v>42</v>
      </c>
    </row>
    <row r="25" spans="1:15" ht="13.8" x14ac:dyDescent="0.3">
      <c r="A25" s="7">
        <f t="shared" si="3"/>
        <v>23</v>
      </c>
      <c r="B25" s="8">
        <v>45017</v>
      </c>
      <c r="C25" s="9" t="s">
        <v>73</v>
      </c>
      <c r="D25" s="9" t="s">
        <v>74</v>
      </c>
      <c r="E25" s="10">
        <v>108660</v>
      </c>
      <c r="F25" s="37">
        <f t="shared" si="0"/>
        <v>1.0866000000000001E-2</v>
      </c>
      <c r="G25" s="10">
        <v>0</v>
      </c>
      <c r="H25" s="37">
        <f t="shared" si="1"/>
        <v>0</v>
      </c>
      <c r="I25" s="10">
        <v>108660</v>
      </c>
      <c r="J25" s="37">
        <f t="shared" si="2"/>
        <v>1.0866000000000001E-2</v>
      </c>
      <c r="K25" s="9" t="s">
        <v>36</v>
      </c>
      <c r="L25" s="9" t="s">
        <v>75</v>
      </c>
    </row>
    <row r="26" spans="1:15" ht="13.8" x14ac:dyDescent="0.3">
      <c r="A26" s="7">
        <f t="shared" si="3"/>
        <v>24</v>
      </c>
      <c r="B26" s="8">
        <v>45017</v>
      </c>
      <c r="C26" s="9" t="s">
        <v>76</v>
      </c>
      <c r="D26" s="9" t="s">
        <v>77</v>
      </c>
      <c r="E26" s="10">
        <v>114970.85</v>
      </c>
      <c r="F26" s="37">
        <f t="shared" si="0"/>
        <v>1.1497085000000001E-2</v>
      </c>
      <c r="G26" s="10">
        <v>0</v>
      </c>
      <c r="H26" s="37">
        <f t="shared" si="1"/>
        <v>0</v>
      </c>
      <c r="I26" s="10">
        <v>114970.85</v>
      </c>
      <c r="J26" s="37">
        <f t="shared" si="2"/>
        <v>1.1497085000000001E-2</v>
      </c>
      <c r="K26" s="9" t="s">
        <v>57</v>
      </c>
      <c r="L26" s="9" t="s">
        <v>19</v>
      </c>
    </row>
    <row r="27" spans="1:15" ht="13.8" x14ac:dyDescent="0.3">
      <c r="A27" s="7">
        <f t="shared" si="3"/>
        <v>25</v>
      </c>
      <c r="B27" s="8">
        <v>45017</v>
      </c>
      <c r="C27" s="9" t="s">
        <v>78</v>
      </c>
      <c r="D27" s="9" t="s">
        <v>53</v>
      </c>
      <c r="E27" s="10">
        <v>82088.33</v>
      </c>
      <c r="F27" s="37">
        <f t="shared" si="0"/>
        <v>8.2088330000000004E-3</v>
      </c>
      <c r="G27" s="10">
        <v>0</v>
      </c>
      <c r="H27" s="37">
        <f t="shared" si="1"/>
        <v>0</v>
      </c>
      <c r="I27" s="10">
        <v>82088.33</v>
      </c>
      <c r="J27" s="37">
        <f t="shared" si="2"/>
        <v>8.2088330000000004E-3</v>
      </c>
      <c r="K27" s="9" t="s">
        <v>54</v>
      </c>
      <c r="L27" s="9" t="s">
        <v>50</v>
      </c>
    </row>
    <row r="28" spans="1:15" ht="13.8" x14ac:dyDescent="0.3">
      <c r="A28" s="7">
        <f t="shared" si="3"/>
        <v>26</v>
      </c>
      <c r="B28" s="8">
        <v>45017</v>
      </c>
      <c r="C28" s="9" t="s">
        <v>79</v>
      </c>
      <c r="D28" s="9" t="s">
        <v>80</v>
      </c>
      <c r="E28" s="10">
        <v>55000.530000000006</v>
      </c>
      <c r="F28" s="37">
        <f t="shared" si="0"/>
        <v>5.5000530000000004E-3</v>
      </c>
      <c r="G28" s="10">
        <v>9900.0999999999985</v>
      </c>
      <c r="H28" s="37">
        <f t="shared" si="1"/>
        <v>9.9000999999999994E-4</v>
      </c>
      <c r="I28" s="10">
        <v>64900.63</v>
      </c>
      <c r="J28" s="37">
        <f t="shared" si="2"/>
        <v>6.4900629999999999E-3</v>
      </c>
      <c r="K28" s="9" t="s">
        <v>18</v>
      </c>
      <c r="L28" s="9" t="s">
        <v>81</v>
      </c>
    </row>
    <row r="29" spans="1:15" ht="13.8" x14ac:dyDescent="0.3">
      <c r="A29" s="7">
        <f t="shared" si="3"/>
        <v>27</v>
      </c>
      <c r="B29" s="8">
        <v>45017</v>
      </c>
      <c r="C29" s="9" t="s">
        <v>82</v>
      </c>
      <c r="D29" s="9" t="s">
        <v>83</v>
      </c>
      <c r="E29" s="10">
        <v>440065.68000000005</v>
      </c>
      <c r="F29" s="37">
        <f t="shared" si="0"/>
        <v>4.4006568000000003E-2</v>
      </c>
      <c r="G29" s="10">
        <v>0</v>
      </c>
      <c r="H29" s="37">
        <f t="shared" si="1"/>
        <v>0</v>
      </c>
      <c r="I29" s="10">
        <v>440065.68000000005</v>
      </c>
      <c r="J29" s="37">
        <f t="shared" si="2"/>
        <v>4.4006568000000003E-2</v>
      </c>
      <c r="K29" s="9" t="s">
        <v>84</v>
      </c>
      <c r="L29" s="9" t="s">
        <v>85</v>
      </c>
    </row>
    <row r="30" spans="1:15" ht="13.8" x14ac:dyDescent="0.3">
      <c r="A30" s="7">
        <f t="shared" si="3"/>
        <v>28</v>
      </c>
      <c r="B30" s="8">
        <v>45017</v>
      </c>
      <c r="C30" s="9" t="s">
        <v>86</v>
      </c>
      <c r="D30" s="9" t="s">
        <v>87</v>
      </c>
      <c r="E30" s="10">
        <v>261096.6</v>
      </c>
      <c r="F30" s="37">
        <f t="shared" si="0"/>
        <v>2.610966E-2</v>
      </c>
      <c r="G30" s="10">
        <v>0</v>
      </c>
      <c r="H30" s="37">
        <f t="shared" si="1"/>
        <v>0</v>
      </c>
      <c r="I30" s="10">
        <v>261096.6</v>
      </c>
      <c r="J30" s="37">
        <f t="shared" si="2"/>
        <v>2.610966E-2</v>
      </c>
      <c r="K30" s="9" t="s">
        <v>88</v>
      </c>
      <c r="L30" s="9" t="s">
        <v>89</v>
      </c>
    </row>
    <row r="31" spans="1:15" ht="13.8" x14ac:dyDescent="0.3">
      <c r="A31" s="7">
        <f t="shared" si="3"/>
        <v>29</v>
      </c>
      <c r="B31" s="8">
        <v>45017</v>
      </c>
      <c r="C31" s="9" t="s">
        <v>90</v>
      </c>
      <c r="D31" s="9" t="s">
        <v>91</v>
      </c>
      <c r="E31" s="10">
        <v>195098.03999999998</v>
      </c>
      <c r="F31" s="37">
        <f t="shared" si="0"/>
        <v>1.9509803999999999E-2</v>
      </c>
      <c r="G31" s="10">
        <v>0</v>
      </c>
      <c r="H31" s="37">
        <f t="shared" si="1"/>
        <v>0</v>
      </c>
      <c r="I31" s="10">
        <v>195098.03999999998</v>
      </c>
      <c r="J31" s="37">
        <f t="shared" si="2"/>
        <v>1.9509803999999999E-2</v>
      </c>
      <c r="K31" s="9" t="s">
        <v>36</v>
      </c>
      <c r="L31" s="9" t="s">
        <v>92</v>
      </c>
    </row>
    <row r="32" spans="1:15" ht="13.8" x14ac:dyDescent="0.3">
      <c r="A32" s="7">
        <f t="shared" si="3"/>
        <v>30</v>
      </c>
      <c r="B32" s="8">
        <v>45017</v>
      </c>
      <c r="C32" s="9" t="s">
        <v>93</v>
      </c>
      <c r="D32" s="9" t="s">
        <v>94</v>
      </c>
      <c r="E32" s="10">
        <v>379730</v>
      </c>
      <c r="F32" s="37">
        <f t="shared" si="0"/>
        <v>3.7973E-2</v>
      </c>
      <c r="G32" s="10">
        <v>68351.399999999994</v>
      </c>
      <c r="H32" s="37">
        <f t="shared" si="1"/>
        <v>6.8351399999999991E-3</v>
      </c>
      <c r="I32" s="10">
        <v>448081.4</v>
      </c>
      <c r="J32" s="37">
        <f t="shared" si="2"/>
        <v>4.4808140000000003E-2</v>
      </c>
      <c r="K32" s="9" t="s">
        <v>18</v>
      </c>
      <c r="L32" s="9" t="s">
        <v>19</v>
      </c>
    </row>
    <row r="33" spans="1:12" ht="13.8" x14ac:dyDescent="0.3">
      <c r="A33" s="7">
        <f t="shared" si="3"/>
        <v>31</v>
      </c>
      <c r="B33" s="8">
        <v>45017</v>
      </c>
      <c r="C33" s="9" t="s">
        <v>95</v>
      </c>
      <c r="D33" s="9" t="s">
        <v>96</v>
      </c>
      <c r="E33" s="10">
        <v>1279755.5499999998</v>
      </c>
      <c r="F33" s="37">
        <f t="shared" si="0"/>
        <v>0.12797555499999999</v>
      </c>
      <c r="G33" s="10">
        <v>0</v>
      </c>
      <c r="H33" s="37">
        <f t="shared" si="1"/>
        <v>0</v>
      </c>
      <c r="I33" s="10">
        <v>1279755.5499999998</v>
      </c>
      <c r="J33" s="37">
        <f t="shared" si="2"/>
        <v>0.12797555499999999</v>
      </c>
      <c r="K33" s="9" t="s">
        <v>36</v>
      </c>
      <c r="L33" s="9" t="s">
        <v>97</v>
      </c>
    </row>
    <row r="34" spans="1:12" ht="13.8" x14ac:dyDescent="0.3">
      <c r="A34" s="7">
        <f t="shared" si="3"/>
        <v>32</v>
      </c>
      <c r="B34" s="8">
        <v>45017</v>
      </c>
      <c r="C34" s="9" t="s">
        <v>98</v>
      </c>
      <c r="D34" s="9" t="s">
        <v>99</v>
      </c>
      <c r="E34" s="10">
        <v>0</v>
      </c>
      <c r="F34" s="37">
        <f t="shared" si="0"/>
        <v>0</v>
      </c>
      <c r="G34" s="10">
        <v>0</v>
      </c>
      <c r="H34" s="37">
        <f t="shared" si="1"/>
        <v>0</v>
      </c>
      <c r="I34" s="10">
        <v>0</v>
      </c>
      <c r="J34" s="37">
        <f t="shared" si="2"/>
        <v>0</v>
      </c>
      <c r="K34" s="9" t="s">
        <v>57</v>
      </c>
      <c r="L34" s="9" t="s">
        <v>75</v>
      </c>
    </row>
    <row r="35" spans="1:12" ht="13.8" x14ac:dyDescent="0.3">
      <c r="A35" s="7">
        <f t="shared" si="3"/>
        <v>33</v>
      </c>
      <c r="B35" s="8">
        <v>45017</v>
      </c>
      <c r="C35" s="9" t="s">
        <v>100</v>
      </c>
      <c r="D35" s="9" t="s">
        <v>45</v>
      </c>
      <c r="E35" s="10">
        <v>171643.01</v>
      </c>
      <c r="F35" s="37">
        <f t="shared" si="0"/>
        <v>1.7164301E-2</v>
      </c>
      <c r="G35" s="10">
        <v>0</v>
      </c>
      <c r="H35" s="37">
        <f t="shared" si="1"/>
        <v>0</v>
      </c>
      <c r="I35" s="10">
        <v>171643.01</v>
      </c>
      <c r="J35" s="37">
        <f t="shared" si="2"/>
        <v>1.7164301E-2</v>
      </c>
      <c r="K35" s="9" t="s">
        <v>36</v>
      </c>
      <c r="L35" s="9" t="s">
        <v>46</v>
      </c>
    </row>
    <row r="36" spans="1:12" ht="13.8" x14ac:dyDescent="0.3">
      <c r="A36" s="7">
        <f t="shared" si="3"/>
        <v>34</v>
      </c>
      <c r="B36" s="8">
        <v>45017</v>
      </c>
      <c r="C36" s="9" t="s">
        <v>101</v>
      </c>
      <c r="D36" s="9" t="s">
        <v>12</v>
      </c>
      <c r="E36" s="10">
        <v>969731.75999999989</v>
      </c>
      <c r="F36" s="37">
        <f t="shared" si="0"/>
        <v>9.6973175999999994E-2</v>
      </c>
      <c r="G36" s="10">
        <v>0</v>
      </c>
      <c r="H36" s="37">
        <f t="shared" si="1"/>
        <v>0</v>
      </c>
      <c r="I36" s="10">
        <v>969731.75999999989</v>
      </c>
      <c r="J36" s="37">
        <f t="shared" si="2"/>
        <v>9.6973175999999994E-2</v>
      </c>
      <c r="K36" s="9" t="s">
        <v>13</v>
      </c>
      <c r="L36" s="9" t="s">
        <v>14</v>
      </c>
    </row>
    <row r="37" spans="1:12" ht="13.8" x14ac:dyDescent="0.3">
      <c r="A37" s="7">
        <f t="shared" si="3"/>
        <v>35</v>
      </c>
      <c r="B37" s="8">
        <v>45017</v>
      </c>
      <c r="C37" s="9" t="s">
        <v>102</v>
      </c>
      <c r="D37" s="9" t="s">
        <v>99</v>
      </c>
      <c r="E37" s="10">
        <v>821287.78</v>
      </c>
      <c r="F37" s="37">
        <f t="shared" si="0"/>
        <v>8.2128778E-2</v>
      </c>
      <c r="G37" s="10">
        <v>0</v>
      </c>
      <c r="H37" s="37">
        <f t="shared" si="1"/>
        <v>0</v>
      </c>
      <c r="I37" s="10">
        <v>821287.78</v>
      </c>
      <c r="J37" s="37">
        <f t="shared" si="2"/>
        <v>8.2128778E-2</v>
      </c>
      <c r="K37" s="9" t="s">
        <v>57</v>
      </c>
      <c r="L37" s="9" t="s">
        <v>75</v>
      </c>
    </row>
    <row r="38" spans="1:12" ht="13.8" x14ac:dyDescent="0.3">
      <c r="A38" s="7">
        <f t="shared" si="3"/>
        <v>36</v>
      </c>
      <c r="B38" s="8">
        <v>45017</v>
      </c>
      <c r="C38" s="9" t="s">
        <v>103</v>
      </c>
      <c r="D38" s="9" t="s">
        <v>104</v>
      </c>
      <c r="E38" s="10">
        <v>240000</v>
      </c>
      <c r="F38" s="37">
        <f t="shared" si="0"/>
        <v>2.4E-2</v>
      </c>
      <c r="G38" s="10">
        <v>43200</v>
      </c>
      <c r="H38" s="37">
        <f t="shared" si="1"/>
        <v>4.3200000000000001E-3</v>
      </c>
      <c r="I38" s="10">
        <v>283200</v>
      </c>
      <c r="J38" s="37">
        <f t="shared" si="2"/>
        <v>2.8320000000000001E-2</v>
      </c>
      <c r="K38" s="9" t="s">
        <v>18</v>
      </c>
      <c r="L38" s="9" t="s">
        <v>89</v>
      </c>
    </row>
    <row r="39" spans="1:12" ht="13.8" x14ac:dyDescent="0.3">
      <c r="A39" s="7">
        <f t="shared" si="3"/>
        <v>37</v>
      </c>
      <c r="B39" s="8">
        <v>45017</v>
      </c>
      <c r="C39" s="9" t="s">
        <v>105</v>
      </c>
      <c r="D39" s="9" t="s">
        <v>53</v>
      </c>
      <c r="E39" s="10">
        <v>82243.61</v>
      </c>
      <c r="F39" s="37">
        <f t="shared" si="0"/>
        <v>8.2243609999999995E-3</v>
      </c>
      <c r="G39" s="10">
        <v>0</v>
      </c>
      <c r="H39" s="37">
        <f t="shared" si="1"/>
        <v>0</v>
      </c>
      <c r="I39" s="10">
        <v>82243.61</v>
      </c>
      <c r="J39" s="37">
        <f t="shared" si="2"/>
        <v>8.2243609999999995E-3</v>
      </c>
      <c r="K39" s="9" t="s">
        <v>54</v>
      </c>
      <c r="L39" s="9" t="s">
        <v>50</v>
      </c>
    </row>
    <row r="40" spans="1:12" ht="13.8" x14ac:dyDescent="0.3">
      <c r="A40" s="7">
        <f t="shared" si="3"/>
        <v>38</v>
      </c>
      <c r="B40" s="8">
        <v>45017</v>
      </c>
      <c r="C40" s="9" t="s">
        <v>106</v>
      </c>
      <c r="D40" s="9" t="s">
        <v>107</v>
      </c>
      <c r="E40" s="10">
        <v>579882</v>
      </c>
      <c r="F40" s="37">
        <f t="shared" si="0"/>
        <v>5.7988199999999997E-2</v>
      </c>
      <c r="G40" s="10">
        <v>104378.76000000001</v>
      </c>
      <c r="H40" s="37">
        <f t="shared" si="1"/>
        <v>1.0437876E-2</v>
      </c>
      <c r="I40" s="10">
        <v>684260.76</v>
      </c>
      <c r="J40" s="37">
        <f t="shared" si="2"/>
        <v>6.8426076000000002E-2</v>
      </c>
      <c r="K40" s="9" t="s">
        <v>18</v>
      </c>
      <c r="L40" s="9" t="s">
        <v>65</v>
      </c>
    </row>
    <row r="41" spans="1:12" ht="13.8" x14ac:dyDescent="0.3">
      <c r="A41" s="7">
        <f t="shared" si="3"/>
        <v>39</v>
      </c>
      <c r="B41" s="8">
        <v>45017</v>
      </c>
      <c r="C41" s="9" t="s">
        <v>108</v>
      </c>
      <c r="D41" s="9" t="s">
        <v>109</v>
      </c>
      <c r="E41" s="10">
        <v>1137973.54</v>
      </c>
      <c r="F41" s="37">
        <f t="shared" si="0"/>
        <v>0.113797354</v>
      </c>
      <c r="G41" s="10">
        <v>0</v>
      </c>
      <c r="H41" s="37">
        <f t="shared" si="1"/>
        <v>0</v>
      </c>
      <c r="I41" s="10">
        <v>1137973.54</v>
      </c>
      <c r="J41" s="37">
        <f t="shared" si="2"/>
        <v>0.113797354</v>
      </c>
      <c r="K41" s="9" t="s">
        <v>36</v>
      </c>
      <c r="L41" s="9" t="s">
        <v>46</v>
      </c>
    </row>
    <row r="42" spans="1:12" ht="13.8" x14ac:dyDescent="0.3">
      <c r="A42" s="7">
        <f t="shared" si="3"/>
        <v>40</v>
      </c>
      <c r="B42" s="8">
        <v>45017</v>
      </c>
      <c r="C42" s="9" t="s">
        <v>110</v>
      </c>
      <c r="D42" s="9" t="s">
        <v>111</v>
      </c>
      <c r="E42" s="10">
        <v>347660.79999999999</v>
      </c>
      <c r="F42" s="37">
        <f t="shared" si="0"/>
        <v>3.4766079999999998E-2</v>
      </c>
      <c r="G42" s="10">
        <v>0</v>
      </c>
      <c r="H42" s="37">
        <f t="shared" si="1"/>
        <v>0</v>
      </c>
      <c r="I42" s="10">
        <v>347660.79999999999</v>
      </c>
      <c r="J42" s="37">
        <f t="shared" si="2"/>
        <v>3.4766079999999998E-2</v>
      </c>
      <c r="K42" s="9" t="s">
        <v>36</v>
      </c>
      <c r="L42" s="9" t="s">
        <v>71</v>
      </c>
    </row>
    <row r="43" spans="1:12" ht="13.8" x14ac:dyDescent="0.3">
      <c r="A43" s="7">
        <f t="shared" si="3"/>
        <v>41</v>
      </c>
      <c r="B43" s="8">
        <v>45017</v>
      </c>
      <c r="C43" s="9" t="s">
        <v>112</v>
      </c>
      <c r="D43" s="9" t="s">
        <v>113</v>
      </c>
      <c r="E43" s="10">
        <v>300000</v>
      </c>
      <c r="F43" s="37">
        <f t="shared" si="0"/>
        <v>0.03</v>
      </c>
      <c r="G43" s="10">
        <v>54000</v>
      </c>
      <c r="H43" s="37">
        <f t="shared" si="1"/>
        <v>5.4000000000000003E-3</v>
      </c>
      <c r="I43" s="10">
        <v>354000</v>
      </c>
      <c r="J43" s="37">
        <f t="shared" si="2"/>
        <v>3.5400000000000001E-2</v>
      </c>
      <c r="K43" s="9" t="s">
        <v>18</v>
      </c>
      <c r="L43" s="9" t="s">
        <v>75</v>
      </c>
    </row>
    <row r="44" spans="1:12" ht="13.8" x14ac:dyDescent="0.3">
      <c r="A44" s="7">
        <f t="shared" si="3"/>
        <v>42</v>
      </c>
      <c r="B44" s="8">
        <v>45017</v>
      </c>
      <c r="C44" s="9" t="s">
        <v>114</v>
      </c>
      <c r="D44" s="9" t="s">
        <v>115</v>
      </c>
      <c r="E44" s="10">
        <v>105000</v>
      </c>
      <c r="F44" s="37">
        <f t="shared" si="0"/>
        <v>1.0500000000000001E-2</v>
      </c>
      <c r="G44" s="10">
        <v>18900</v>
      </c>
      <c r="H44" s="37">
        <f t="shared" si="1"/>
        <v>1.89E-3</v>
      </c>
      <c r="I44" s="10">
        <v>123900</v>
      </c>
      <c r="J44" s="37">
        <f t="shared" si="2"/>
        <v>1.239E-2</v>
      </c>
      <c r="K44" s="9" t="s">
        <v>18</v>
      </c>
      <c r="L44" s="9" t="s">
        <v>65</v>
      </c>
    </row>
    <row r="45" spans="1:12" ht="13.8" x14ac:dyDescent="0.3">
      <c r="A45" s="7">
        <f t="shared" si="3"/>
        <v>43</v>
      </c>
      <c r="B45" s="8">
        <v>45017</v>
      </c>
      <c r="C45" s="9" t="s">
        <v>116</v>
      </c>
      <c r="D45" s="9" t="s">
        <v>117</v>
      </c>
      <c r="E45" s="10">
        <v>2275460.88</v>
      </c>
      <c r="F45" s="37">
        <f t="shared" si="0"/>
        <v>0.22754608799999998</v>
      </c>
      <c r="G45" s="10">
        <v>0</v>
      </c>
      <c r="H45" s="37">
        <f t="shared" si="1"/>
        <v>0</v>
      </c>
      <c r="I45" s="10">
        <v>2275460.88</v>
      </c>
      <c r="J45" s="37">
        <f t="shared" si="2"/>
        <v>0.22754608799999998</v>
      </c>
      <c r="K45" s="9" t="s">
        <v>36</v>
      </c>
      <c r="L45" s="9" t="s">
        <v>89</v>
      </c>
    </row>
    <row r="46" spans="1:12" ht="13.8" x14ac:dyDescent="0.3">
      <c r="A46" s="7">
        <f t="shared" si="3"/>
        <v>44</v>
      </c>
      <c r="B46" s="8">
        <v>45017</v>
      </c>
      <c r="C46" s="9" t="s">
        <v>118</v>
      </c>
      <c r="D46" s="9" t="s">
        <v>117</v>
      </c>
      <c r="E46" s="10">
        <v>2247029.9099999997</v>
      </c>
      <c r="F46" s="37">
        <f t="shared" si="0"/>
        <v>0.22470299099999996</v>
      </c>
      <c r="G46" s="10">
        <v>0</v>
      </c>
      <c r="H46" s="37">
        <f t="shared" si="1"/>
        <v>0</v>
      </c>
      <c r="I46" s="10">
        <v>2247029.9099999997</v>
      </c>
      <c r="J46" s="37">
        <f t="shared" si="2"/>
        <v>0.22470299099999996</v>
      </c>
      <c r="K46" s="9" t="s">
        <v>36</v>
      </c>
      <c r="L46" s="9" t="s">
        <v>89</v>
      </c>
    </row>
    <row r="47" spans="1:12" ht="13.8" x14ac:dyDescent="0.3">
      <c r="A47" s="7">
        <f t="shared" si="3"/>
        <v>45</v>
      </c>
      <c r="B47" s="8">
        <v>45017</v>
      </c>
      <c r="C47" s="9" t="s">
        <v>119</v>
      </c>
      <c r="D47" s="9" t="s">
        <v>117</v>
      </c>
      <c r="E47" s="10">
        <v>167144.60999999999</v>
      </c>
      <c r="F47" s="37">
        <f t="shared" si="0"/>
        <v>1.6714461E-2</v>
      </c>
      <c r="G47" s="10">
        <v>0</v>
      </c>
      <c r="H47" s="37">
        <f t="shared" si="1"/>
        <v>0</v>
      </c>
      <c r="I47" s="10">
        <v>167144.60999999999</v>
      </c>
      <c r="J47" s="37">
        <f t="shared" si="2"/>
        <v>1.6714461E-2</v>
      </c>
      <c r="K47" s="9" t="s">
        <v>36</v>
      </c>
      <c r="L47" s="9" t="s">
        <v>89</v>
      </c>
    </row>
    <row r="48" spans="1:12" ht="13.8" x14ac:dyDescent="0.3">
      <c r="A48" s="7">
        <f t="shared" si="3"/>
        <v>46</v>
      </c>
      <c r="B48" s="8">
        <v>45017</v>
      </c>
      <c r="C48" s="9" t="s">
        <v>120</v>
      </c>
      <c r="D48" s="9" t="s">
        <v>117</v>
      </c>
      <c r="E48" s="10">
        <v>1482793.9400000002</v>
      </c>
      <c r="F48" s="37">
        <f t="shared" si="0"/>
        <v>0.14827939400000001</v>
      </c>
      <c r="G48" s="10">
        <v>0</v>
      </c>
      <c r="H48" s="37">
        <f t="shared" si="1"/>
        <v>0</v>
      </c>
      <c r="I48" s="10">
        <v>1482793.9400000002</v>
      </c>
      <c r="J48" s="37">
        <f t="shared" si="2"/>
        <v>0.14827939400000001</v>
      </c>
      <c r="K48" s="9" t="s">
        <v>36</v>
      </c>
      <c r="L48" s="9" t="s">
        <v>89</v>
      </c>
    </row>
    <row r="49" spans="1:12" ht="13.8" x14ac:dyDescent="0.3">
      <c r="A49" s="7">
        <f t="shared" si="3"/>
        <v>47</v>
      </c>
      <c r="B49" s="8">
        <v>45017</v>
      </c>
      <c r="C49" s="9" t="s">
        <v>121</v>
      </c>
      <c r="D49" s="9" t="s">
        <v>117</v>
      </c>
      <c r="E49" s="10">
        <v>739369.11</v>
      </c>
      <c r="F49" s="37">
        <f t="shared" si="0"/>
        <v>7.3936910999999994E-2</v>
      </c>
      <c r="G49" s="10">
        <v>0</v>
      </c>
      <c r="H49" s="37">
        <f t="shared" si="1"/>
        <v>0</v>
      </c>
      <c r="I49" s="10">
        <v>739369.11</v>
      </c>
      <c r="J49" s="37">
        <f t="shared" si="2"/>
        <v>7.3936910999999994E-2</v>
      </c>
      <c r="K49" s="9" t="s">
        <v>36</v>
      </c>
      <c r="L49" s="9" t="s">
        <v>89</v>
      </c>
    </row>
    <row r="50" spans="1:12" ht="13.8" x14ac:dyDescent="0.3">
      <c r="A50" s="7">
        <f t="shared" si="3"/>
        <v>48</v>
      </c>
      <c r="B50" s="8">
        <v>45017</v>
      </c>
      <c r="C50" s="9" t="s">
        <v>122</v>
      </c>
      <c r="D50" s="9" t="s">
        <v>117</v>
      </c>
      <c r="E50" s="10">
        <v>1386317.0899999999</v>
      </c>
      <c r="F50" s="37">
        <f t="shared" si="0"/>
        <v>0.13863170899999999</v>
      </c>
      <c r="G50" s="10">
        <v>0</v>
      </c>
      <c r="H50" s="37">
        <f t="shared" si="1"/>
        <v>0</v>
      </c>
      <c r="I50" s="10">
        <v>1386317.0899999999</v>
      </c>
      <c r="J50" s="37">
        <f t="shared" si="2"/>
        <v>0.13863170899999999</v>
      </c>
      <c r="K50" s="9" t="s">
        <v>36</v>
      </c>
      <c r="L50" s="9" t="s">
        <v>89</v>
      </c>
    </row>
    <row r="51" spans="1:12" ht="13.8" x14ac:dyDescent="0.3">
      <c r="A51" s="7">
        <f t="shared" si="3"/>
        <v>49</v>
      </c>
      <c r="B51" s="8">
        <v>45017</v>
      </c>
      <c r="C51" s="9" t="s">
        <v>123</v>
      </c>
      <c r="D51" s="9" t="s">
        <v>124</v>
      </c>
      <c r="E51" s="10">
        <v>119314.92</v>
      </c>
      <c r="F51" s="37">
        <f t="shared" si="0"/>
        <v>1.1931492E-2</v>
      </c>
      <c r="G51" s="10">
        <v>0</v>
      </c>
      <c r="H51" s="37">
        <f t="shared" si="1"/>
        <v>0</v>
      </c>
      <c r="I51" s="10">
        <v>119314.92</v>
      </c>
      <c r="J51" s="37">
        <f t="shared" si="2"/>
        <v>1.1931492E-2</v>
      </c>
      <c r="K51" s="9" t="s">
        <v>36</v>
      </c>
      <c r="L51" s="9" t="s">
        <v>65</v>
      </c>
    </row>
    <row r="52" spans="1:12" ht="13.8" x14ac:dyDescent="0.3">
      <c r="A52" s="7">
        <f t="shared" si="3"/>
        <v>50</v>
      </c>
      <c r="B52" s="8">
        <v>45017</v>
      </c>
      <c r="C52" s="9" t="s">
        <v>125</v>
      </c>
      <c r="D52" s="9" t="s">
        <v>126</v>
      </c>
      <c r="E52" s="10">
        <v>1001596.01</v>
      </c>
      <c r="F52" s="37">
        <f t="shared" si="0"/>
        <v>0.100159601</v>
      </c>
      <c r="G52" s="10">
        <v>0</v>
      </c>
      <c r="H52" s="37">
        <f t="shared" si="1"/>
        <v>0</v>
      </c>
      <c r="I52" s="10">
        <v>1001596.01</v>
      </c>
      <c r="J52" s="37">
        <f t="shared" si="2"/>
        <v>0.100159601</v>
      </c>
      <c r="K52" s="9" t="s">
        <v>36</v>
      </c>
      <c r="L52" s="9" t="s">
        <v>19</v>
      </c>
    </row>
    <row r="53" spans="1:12" ht="13.8" x14ac:dyDescent="0.3">
      <c r="A53" s="7">
        <f t="shared" si="3"/>
        <v>51</v>
      </c>
      <c r="B53" s="8">
        <v>45017</v>
      </c>
      <c r="C53" s="9" t="s">
        <v>127</v>
      </c>
      <c r="D53" s="9" t="s">
        <v>128</v>
      </c>
      <c r="E53" s="10">
        <v>245499.18</v>
      </c>
      <c r="F53" s="37">
        <f t="shared" si="0"/>
        <v>2.4549918E-2</v>
      </c>
      <c r="G53" s="10">
        <v>0</v>
      </c>
      <c r="H53" s="37">
        <f t="shared" si="1"/>
        <v>0</v>
      </c>
      <c r="I53" s="10">
        <v>245499.18</v>
      </c>
      <c r="J53" s="37">
        <f t="shared" si="2"/>
        <v>2.4549918E-2</v>
      </c>
      <c r="K53" s="9" t="s">
        <v>84</v>
      </c>
      <c r="L53" s="9" t="s">
        <v>42</v>
      </c>
    </row>
    <row r="54" spans="1:12" ht="13.8" x14ac:dyDescent="0.3">
      <c r="A54" s="7">
        <f t="shared" si="3"/>
        <v>52</v>
      </c>
      <c r="B54" s="8">
        <v>45017</v>
      </c>
      <c r="C54" s="9" t="s">
        <v>129</v>
      </c>
      <c r="D54" s="9" t="s">
        <v>25</v>
      </c>
      <c r="E54" s="10">
        <v>803500</v>
      </c>
      <c r="F54" s="37">
        <f t="shared" si="0"/>
        <v>8.0350000000000005E-2</v>
      </c>
      <c r="G54" s="10">
        <v>144630</v>
      </c>
      <c r="H54" s="37">
        <f t="shared" si="1"/>
        <v>1.4463E-2</v>
      </c>
      <c r="I54" s="10">
        <v>948130</v>
      </c>
      <c r="J54" s="37">
        <f t="shared" si="2"/>
        <v>9.4812999999999995E-2</v>
      </c>
      <c r="K54" s="9" t="s">
        <v>18</v>
      </c>
      <c r="L54" s="9" t="s">
        <v>26</v>
      </c>
    </row>
    <row r="55" spans="1:12" ht="13.8" x14ac:dyDescent="0.3">
      <c r="A55" s="7">
        <f t="shared" si="3"/>
        <v>53</v>
      </c>
      <c r="B55" s="8">
        <v>45017</v>
      </c>
      <c r="C55" s="9" t="s">
        <v>130</v>
      </c>
      <c r="D55" s="9" t="s">
        <v>131</v>
      </c>
      <c r="E55" s="10">
        <v>1181647.18</v>
      </c>
      <c r="F55" s="37">
        <f t="shared" si="0"/>
        <v>0.11816471799999999</v>
      </c>
      <c r="G55" s="10">
        <v>0</v>
      </c>
      <c r="H55" s="37">
        <f t="shared" si="1"/>
        <v>0</v>
      </c>
      <c r="I55" s="10">
        <v>1181647.18</v>
      </c>
      <c r="J55" s="37">
        <f t="shared" si="2"/>
        <v>0.11816471799999999</v>
      </c>
      <c r="K55" s="9" t="s">
        <v>57</v>
      </c>
      <c r="L55" s="9" t="s">
        <v>26</v>
      </c>
    </row>
    <row r="56" spans="1:12" ht="13.8" x14ac:dyDescent="0.3">
      <c r="A56" s="7">
        <f t="shared" si="3"/>
        <v>54</v>
      </c>
      <c r="B56" s="8">
        <v>45017</v>
      </c>
      <c r="C56" s="9" t="s">
        <v>132</v>
      </c>
      <c r="D56" s="9" t="s">
        <v>133</v>
      </c>
      <c r="E56" s="10">
        <v>261737.28</v>
      </c>
      <c r="F56" s="37">
        <f t="shared" si="0"/>
        <v>2.6173728E-2</v>
      </c>
      <c r="G56" s="10">
        <v>0</v>
      </c>
      <c r="H56" s="37">
        <f t="shared" si="1"/>
        <v>0</v>
      </c>
      <c r="I56" s="10">
        <v>261737.28</v>
      </c>
      <c r="J56" s="37">
        <f t="shared" si="2"/>
        <v>2.6173728E-2</v>
      </c>
      <c r="K56" s="9" t="s">
        <v>84</v>
      </c>
      <c r="L56" s="9" t="s">
        <v>61</v>
      </c>
    </row>
    <row r="57" spans="1:12" ht="13.8" x14ac:dyDescent="0.3">
      <c r="A57" s="7">
        <f t="shared" si="3"/>
        <v>55</v>
      </c>
      <c r="B57" s="8">
        <v>45017</v>
      </c>
      <c r="C57" s="9" t="s">
        <v>134</v>
      </c>
      <c r="D57" s="9" t="s">
        <v>135</v>
      </c>
      <c r="E57" s="10">
        <v>1284124.3899999999</v>
      </c>
      <c r="F57" s="37">
        <f t="shared" si="0"/>
        <v>0.12841243899999999</v>
      </c>
      <c r="G57" s="10">
        <v>0</v>
      </c>
      <c r="H57" s="37">
        <f t="shared" si="1"/>
        <v>0</v>
      </c>
      <c r="I57" s="10">
        <v>1284124.3899999999</v>
      </c>
      <c r="J57" s="37">
        <f t="shared" si="2"/>
        <v>0.12841243899999999</v>
      </c>
      <c r="K57" s="9" t="s">
        <v>36</v>
      </c>
      <c r="L57" s="9" t="s">
        <v>136</v>
      </c>
    </row>
    <row r="58" spans="1:12" ht="13.8" x14ac:dyDescent="0.3">
      <c r="A58" s="7">
        <f t="shared" si="3"/>
        <v>56</v>
      </c>
      <c r="B58" s="8">
        <v>45017</v>
      </c>
      <c r="C58" s="9" t="s">
        <v>137</v>
      </c>
      <c r="D58" s="9" t="s">
        <v>138</v>
      </c>
      <c r="E58" s="10">
        <v>594386.71</v>
      </c>
      <c r="F58" s="37">
        <f t="shared" si="0"/>
        <v>5.9438670999999998E-2</v>
      </c>
      <c r="G58" s="10">
        <v>0</v>
      </c>
      <c r="H58" s="37">
        <f t="shared" si="1"/>
        <v>0</v>
      </c>
      <c r="I58" s="10">
        <v>594386.71</v>
      </c>
      <c r="J58" s="37">
        <f t="shared" si="2"/>
        <v>5.9438670999999998E-2</v>
      </c>
      <c r="K58" s="9" t="s">
        <v>36</v>
      </c>
      <c r="L58" s="9" t="s">
        <v>89</v>
      </c>
    </row>
    <row r="59" spans="1:12" ht="13.8" x14ac:dyDescent="0.3">
      <c r="A59" s="7">
        <f t="shared" si="3"/>
        <v>57</v>
      </c>
      <c r="B59" s="8">
        <v>45017</v>
      </c>
      <c r="C59" s="9" t="s">
        <v>139</v>
      </c>
      <c r="D59" s="9" t="s">
        <v>87</v>
      </c>
      <c r="E59" s="10">
        <v>534685.87</v>
      </c>
      <c r="F59" s="37">
        <f t="shared" si="0"/>
        <v>5.3468586999999998E-2</v>
      </c>
      <c r="G59" s="10">
        <v>0</v>
      </c>
      <c r="H59" s="37">
        <f t="shared" si="1"/>
        <v>0</v>
      </c>
      <c r="I59" s="10">
        <v>534685.87</v>
      </c>
      <c r="J59" s="37">
        <f t="shared" si="2"/>
        <v>5.3468586999999998E-2</v>
      </c>
      <c r="K59" s="9" t="s">
        <v>88</v>
      </c>
      <c r="L59" s="9" t="s">
        <v>89</v>
      </c>
    </row>
    <row r="60" spans="1:12" ht="13.8" x14ac:dyDescent="0.3">
      <c r="A60" s="7">
        <f t="shared" si="3"/>
        <v>58</v>
      </c>
      <c r="B60" s="8">
        <v>45017</v>
      </c>
      <c r="C60" s="9" t="s">
        <v>140</v>
      </c>
      <c r="D60" s="9" t="s">
        <v>91</v>
      </c>
      <c r="E60" s="10">
        <v>205531.01</v>
      </c>
      <c r="F60" s="37">
        <f t="shared" si="0"/>
        <v>2.0553101000000001E-2</v>
      </c>
      <c r="G60" s="10">
        <v>0</v>
      </c>
      <c r="H60" s="37">
        <f t="shared" si="1"/>
        <v>0</v>
      </c>
      <c r="I60" s="10">
        <v>205531.01</v>
      </c>
      <c r="J60" s="37">
        <f t="shared" si="2"/>
        <v>2.0553101000000001E-2</v>
      </c>
      <c r="K60" s="9" t="s">
        <v>36</v>
      </c>
      <c r="L60" s="9" t="s">
        <v>92</v>
      </c>
    </row>
    <row r="61" spans="1:12" ht="13.8" x14ac:dyDescent="0.3">
      <c r="A61" s="7">
        <f t="shared" si="3"/>
        <v>59</v>
      </c>
      <c r="B61" s="8">
        <v>45017</v>
      </c>
      <c r="C61" s="9" t="s">
        <v>141</v>
      </c>
      <c r="D61" s="9" t="s">
        <v>142</v>
      </c>
      <c r="E61" s="10">
        <v>1068512</v>
      </c>
      <c r="F61" s="37">
        <f t="shared" si="0"/>
        <v>0.10685119999999999</v>
      </c>
      <c r="G61" s="10">
        <v>192332.16</v>
      </c>
      <c r="H61" s="37">
        <f t="shared" si="1"/>
        <v>1.9233216000000001E-2</v>
      </c>
      <c r="I61" s="10">
        <v>1260844.1600000001</v>
      </c>
      <c r="J61" s="37">
        <f t="shared" si="2"/>
        <v>0.126084416</v>
      </c>
      <c r="K61" s="9" t="s">
        <v>18</v>
      </c>
      <c r="L61" s="9" t="s">
        <v>19</v>
      </c>
    </row>
    <row r="62" spans="1:12" ht="13.8" x14ac:dyDescent="0.3">
      <c r="A62" s="7">
        <f t="shared" si="3"/>
        <v>60</v>
      </c>
      <c r="B62" s="8">
        <v>45017</v>
      </c>
      <c r="C62" s="9" t="s">
        <v>143</v>
      </c>
      <c r="D62" s="9" t="s">
        <v>144</v>
      </c>
      <c r="E62" s="10">
        <v>4150498.92</v>
      </c>
      <c r="F62" s="37">
        <f t="shared" si="0"/>
        <v>0.41504989199999998</v>
      </c>
      <c r="G62" s="10">
        <v>0</v>
      </c>
      <c r="H62" s="37">
        <f t="shared" si="1"/>
        <v>0</v>
      </c>
      <c r="I62" s="10">
        <v>4150498.92</v>
      </c>
      <c r="J62" s="37">
        <f t="shared" si="2"/>
        <v>0.41504989199999998</v>
      </c>
      <c r="K62" s="9" t="s">
        <v>36</v>
      </c>
      <c r="L62" s="9" t="s">
        <v>145</v>
      </c>
    </row>
    <row r="63" spans="1:12" ht="13.8" x14ac:dyDescent="0.3">
      <c r="A63" s="7">
        <f t="shared" si="3"/>
        <v>61</v>
      </c>
      <c r="B63" s="8">
        <v>45017</v>
      </c>
      <c r="C63" s="9" t="s">
        <v>146</v>
      </c>
      <c r="D63" s="9" t="s">
        <v>25</v>
      </c>
      <c r="E63" s="10">
        <v>364000</v>
      </c>
      <c r="F63" s="37">
        <f t="shared" si="0"/>
        <v>3.6400000000000002E-2</v>
      </c>
      <c r="G63" s="10">
        <v>65520</v>
      </c>
      <c r="H63" s="37">
        <f t="shared" si="1"/>
        <v>6.5519999999999997E-3</v>
      </c>
      <c r="I63" s="10">
        <v>429520</v>
      </c>
      <c r="J63" s="37">
        <f t="shared" si="2"/>
        <v>4.2951999999999997E-2</v>
      </c>
      <c r="K63" s="9" t="s">
        <v>18</v>
      </c>
      <c r="L63" s="9" t="s">
        <v>26</v>
      </c>
    </row>
    <row r="64" spans="1:12" ht="13.8" x14ac:dyDescent="0.3">
      <c r="A64" s="7">
        <f t="shared" si="3"/>
        <v>62</v>
      </c>
      <c r="B64" s="8">
        <v>45017</v>
      </c>
      <c r="C64" s="9" t="s">
        <v>147</v>
      </c>
      <c r="D64" s="9" t="s">
        <v>25</v>
      </c>
      <c r="E64" s="10">
        <v>602000</v>
      </c>
      <c r="F64" s="37">
        <f t="shared" si="0"/>
        <v>6.0199999999999997E-2</v>
      </c>
      <c r="G64" s="10">
        <v>108360</v>
      </c>
      <c r="H64" s="37">
        <f t="shared" si="1"/>
        <v>1.0836E-2</v>
      </c>
      <c r="I64" s="10">
        <v>710360</v>
      </c>
      <c r="J64" s="37">
        <f t="shared" si="2"/>
        <v>7.1036000000000002E-2</v>
      </c>
      <c r="K64" s="9" t="s">
        <v>18</v>
      </c>
      <c r="L64" s="9" t="s">
        <v>26</v>
      </c>
    </row>
    <row r="65" spans="1:12" ht="13.8" x14ac:dyDescent="0.3">
      <c r="A65" s="7">
        <f t="shared" si="3"/>
        <v>63</v>
      </c>
      <c r="B65" s="8">
        <v>45017</v>
      </c>
      <c r="C65" s="9" t="s">
        <v>148</v>
      </c>
      <c r="D65" s="9" t="s">
        <v>25</v>
      </c>
      <c r="E65" s="10">
        <v>827250.00000000012</v>
      </c>
      <c r="F65" s="37">
        <f t="shared" si="0"/>
        <v>8.2725000000000007E-2</v>
      </c>
      <c r="G65" s="10">
        <v>148905</v>
      </c>
      <c r="H65" s="37">
        <f t="shared" si="1"/>
        <v>1.4890499999999999E-2</v>
      </c>
      <c r="I65" s="10">
        <v>976154.99999999988</v>
      </c>
      <c r="J65" s="37">
        <f t="shared" si="2"/>
        <v>9.7615499999999994E-2</v>
      </c>
      <c r="K65" s="9" t="s">
        <v>18</v>
      </c>
      <c r="L65" s="9" t="s">
        <v>26</v>
      </c>
    </row>
    <row r="66" spans="1:12" ht="13.8" x14ac:dyDescent="0.3">
      <c r="A66" s="7">
        <f t="shared" si="3"/>
        <v>64</v>
      </c>
      <c r="B66" s="8">
        <v>45017</v>
      </c>
      <c r="C66" s="9" t="s">
        <v>149</v>
      </c>
      <c r="D66" s="9" t="s">
        <v>25</v>
      </c>
      <c r="E66" s="10">
        <v>784000</v>
      </c>
      <c r="F66" s="37">
        <f t="shared" si="0"/>
        <v>7.8399999999999997E-2</v>
      </c>
      <c r="G66" s="10">
        <v>141120</v>
      </c>
      <c r="H66" s="37">
        <f t="shared" si="1"/>
        <v>1.4112E-2</v>
      </c>
      <c r="I66" s="10">
        <v>925120</v>
      </c>
      <c r="J66" s="37">
        <f t="shared" si="2"/>
        <v>9.2511999999999997E-2</v>
      </c>
      <c r="K66" s="9" t="s">
        <v>18</v>
      </c>
      <c r="L66" s="9" t="s">
        <v>26</v>
      </c>
    </row>
    <row r="67" spans="1:12" ht="13.8" x14ac:dyDescent="0.3">
      <c r="A67" s="7">
        <f t="shared" si="3"/>
        <v>65</v>
      </c>
      <c r="B67" s="8">
        <v>45017</v>
      </c>
      <c r="C67" s="9" t="s">
        <v>150</v>
      </c>
      <c r="D67" s="9" t="s">
        <v>144</v>
      </c>
      <c r="E67" s="10">
        <v>2312030.5699999998</v>
      </c>
      <c r="F67" s="37">
        <f t="shared" si="0"/>
        <v>0.23120305699999999</v>
      </c>
      <c r="G67" s="10">
        <v>0</v>
      </c>
      <c r="H67" s="37">
        <f t="shared" si="1"/>
        <v>0</v>
      </c>
      <c r="I67" s="10">
        <v>2312030.5699999998</v>
      </c>
      <c r="J67" s="37">
        <f t="shared" si="2"/>
        <v>0.23120305699999999</v>
      </c>
      <c r="K67" s="9" t="s">
        <v>36</v>
      </c>
      <c r="L67" s="9" t="s">
        <v>145</v>
      </c>
    </row>
    <row r="68" spans="1:12" ht="13.8" x14ac:dyDescent="0.3">
      <c r="A68" s="7">
        <f t="shared" si="3"/>
        <v>66</v>
      </c>
      <c r="B68" s="8">
        <v>45017</v>
      </c>
      <c r="C68" s="9" t="s">
        <v>151</v>
      </c>
      <c r="D68" s="9" t="s">
        <v>49</v>
      </c>
      <c r="E68" s="10">
        <v>300000</v>
      </c>
      <c r="F68" s="37">
        <f t="shared" ref="F68:F131" si="4">E68/10000000</f>
        <v>0.03</v>
      </c>
      <c r="G68" s="10">
        <v>54000</v>
      </c>
      <c r="H68" s="37">
        <f t="shared" ref="H68:H131" si="5">G68/10000000</f>
        <v>5.4000000000000003E-3</v>
      </c>
      <c r="I68" s="10">
        <v>354000</v>
      </c>
      <c r="J68" s="37">
        <f t="shared" ref="J68:J131" si="6">I68/10000000</f>
        <v>3.5400000000000001E-2</v>
      </c>
      <c r="K68" s="9" t="s">
        <v>18</v>
      </c>
      <c r="L68" s="9" t="s">
        <v>50</v>
      </c>
    </row>
    <row r="69" spans="1:12" ht="13.8" x14ac:dyDescent="0.3">
      <c r="A69" s="7">
        <f t="shared" ref="A69:A132" si="7">A68+1</f>
        <v>67</v>
      </c>
      <c r="B69" s="8">
        <v>45017</v>
      </c>
      <c r="C69" s="9" t="s">
        <v>152</v>
      </c>
      <c r="D69" s="9" t="s">
        <v>153</v>
      </c>
      <c r="E69" s="10">
        <v>887775</v>
      </c>
      <c r="F69" s="37">
        <f t="shared" si="4"/>
        <v>8.8777499999999995E-2</v>
      </c>
      <c r="G69" s="10">
        <v>159799.5</v>
      </c>
      <c r="H69" s="37">
        <f t="shared" si="5"/>
        <v>1.597995E-2</v>
      </c>
      <c r="I69" s="10">
        <v>1047574.5</v>
      </c>
      <c r="J69" s="37">
        <f t="shared" si="6"/>
        <v>0.10475745</v>
      </c>
      <c r="K69" s="9" t="s">
        <v>18</v>
      </c>
      <c r="L69" s="9" t="s">
        <v>154</v>
      </c>
    </row>
    <row r="70" spans="1:12" ht="13.8" x14ac:dyDescent="0.3">
      <c r="A70" s="7">
        <f t="shared" si="7"/>
        <v>68</v>
      </c>
      <c r="B70" s="8">
        <v>45017</v>
      </c>
      <c r="C70" s="9" t="s">
        <v>155</v>
      </c>
      <c r="D70" s="9" t="s">
        <v>107</v>
      </c>
      <c r="E70" s="10">
        <v>579882</v>
      </c>
      <c r="F70" s="37">
        <f t="shared" si="4"/>
        <v>5.7988199999999997E-2</v>
      </c>
      <c r="G70" s="10">
        <v>104378.76000000001</v>
      </c>
      <c r="H70" s="37">
        <f t="shared" si="5"/>
        <v>1.0437876E-2</v>
      </c>
      <c r="I70" s="10">
        <v>684260.76</v>
      </c>
      <c r="J70" s="37">
        <f t="shared" si="6"/>
        <v>6.8426076000000002E-2</v>
      </c>
      <c r="K70" s="9" t="s">
        <v>18</v>
      </c>
      <c r="L70" s="9" t="s">
        <v>65</v>
      </c>
    </row>
    <row r="71" spans="1:12" ht="13.8" x14ac:dyDescent="0.3">
      <c r="A71" s="7">
        <f t="shared" si="7"/>
        <v>69</v>
      </c>
      <c r="B71" s="8">
        <v>45017</v>
      </c>
      <c r="C71" s="9" t="s">
        <v>156</v>
      </c>
      <c r="D71" s="9" t="s">
        <v>70</v>
      </c>
      <c r="E71" s="10">
        <v>-11000</v>
      </c>
      <c r="F71" s="37">
        <f t="shared" si="4"/>
        <v>-1.1000000000000001E-3</v>
      </c>
      <c r="G71" s="10">
        <v>-1979.9999999999998</v>
      </c>
      <c r="H71" s="37">
        <f t="shared" si="5"/>
        <v>-1.9799999999999999E-4</v>
      </c>
      <c r="I71" s="10">
        <v>-12979.999999999998</v>
      </c>
      <c r="J71" s="37">
        <f t="shared" si="6"/>
        <v>-1.2979999999999999E-3</v>
      </c>
      <c r="K71" s="9" t="s">
        <v>18</v>
      </c>
      <c r="L71" s="9" t="s">
        <v>71</v>
      </c>
    </row>
    <row r="72" spans="1:12" ht="13.8" x14ac:dyDescent="0.3">
      <c r="A72" s="7">
        <f t="shared" si="7"/>
        <v>70</v>
      </c>
      <c r="B72" s="8">
        <v>45017</v>
      </c>
      <c r="C72" s="9" t="s">
        <v>157</v>
      </c>
      <c r="D72" s="9" t="s">
        <v>70</v>
      </c>
      <c r="E72" s="10">
        <v>-312780</v>
      </c>
      <c r="F72" s="37">
        <f t="shared" si="4"/>
        <v>-3.1278E-2</v>
      </c>
      <c r="G72" s="10">
        <v>-56300.4</v>
      </c>
      <c r="H72" s="37">
        <f t="shared" si="5"/>
        <v>-5.6300400000000002E-3</v>
      </c>
      <c r="I72" s="10">
        <v>-369080.4</v>
      </c>
      <c r="J72" s="37">
        <f t="shared" si="6"/>
        <v>-3.6908040000000003E-2</v>
      </c>
      <c r="K72" s="9" t="s">
        <v>18</v>
      </c>
      <c r="L72" s="9" t="s">
        <v>71</v>
      </c>
    </row>
    <row r="73" spans="1:12" ht="13.8" x14ac:dyDescent="0.3">
      <c r="A73" s="7">
        <f t="shared" si="7"/>
        <v>71</v>
      </c>
      <c r="B73" s="8">
        <v>45017</v>
      </c>
      <c r="C73" s="9" t="s">
        <v>158</v>
      </c>
      <c r="D73" s="9" t="s">
        <v>70</v>
      </c>
      <c r="E73" s="10">
        <v>-149170</v>
      </c>
      <c r="F73" s="37">
        <f t="shared" si="4"/>
        <v>-1.4917E-2</v>
      </c>
      <c r="G73" s="10">
        <v>-26850.6</v>
      </c>
      <c r="H73" s="37">
        <f t="shared" si="5"/>
        <v>-2.68506E-3</v>
      </c>
      <c r="I73" s="10">
        <v>-176020.6</v>
      </c>
      <c r="J73" s="37">
        <f t="shared" si="6"/>
        <v>-1.7602059999999999E-2</v>
      </c>
      <c r="K73" s="9" t="s">
        <v>18</v>
      </c>
      <c r="L73" s="9" t="s">
        <v>71</v>
      </c>
    </row>
    <row r="74" spans="1:12" ht="13.8" x14ac:dyDescent="0.3">
      <c r="A74" s="7">
        <f t="shared" si="7"/>
        <v>72</v>
      </c>
      <c r="B74" s="8">
        <v>45017</v>
      </c>
      <c r="C74" s="9" t="s">
        <v>159</v>
      </c>
      <c r="D74" s="9" t="s">
        <v>25</v>
      </c>
      <c r="E74" s="10">
        <v>-875000</v>
      </c>
      <c r="F74" s="37">
        <f t="shared" si="4"/>
        <v>-8.7499999999999994E-2</v>
      </c>
      <c r="G74" s="10">
        <v>-157500</v>
      </c>
      <c r="H74" s="37">
        <f t="shared" si="5"/>
        <v>-1.575E-2</v>
      </c>
      <c r="I74" s="10">
        <v>-1032500</v>
      </c>
      <c r="J74" s="37">
        <f t="shared" si="6"/>
        <v>-0.10324999999999999</v>
      </c>
      <c r="K74" s="9" t="s">
        <v>18</v>
      </c>
      <c r="L74" s="9" t="s">
        <v>26</v>
      </c>
    </row>
    <row r="75" spans="1:12" ht="13.8" x14ac:dyDescent="0.3">
      <c r="A75" s="7">
        <f t="shared" si="7"/>
        <v>73</v>
      </c>
      <c r="B75" s="8">
        <v>45047</v>
      </c>
      <c r="C75" s="9" t="s">
        <v>160</v>
      </c>
      <c r="D75" s="9" t="s">
        <v>45</v>
      </c>
      <c r="E75" s="10">
        <v>135090.88</v>
      </c>
      <c r="F75" s="37">
        <f t="shared" si="4"/>
        <v>1.3509088000000001E-2</v>
      </c>
      <c r="G75" s="10">
        <v>0</v>
      </c>
      <c r="H75" s="37">
        <f t="shared" si="5"/>
        <v>0</v>
      </c>
      <c r="I75" s="10">
        <v>135090.88</v>
      </c>
      <c r="J75" s="37">
        <f t="shared" si="6"/>
        <v>1.3509088000000001E-2</v>
      </c>
      <c r="K75" s="9" t="s">
        <v>36</v>
      </c>
      <c r="L75" s="9" t="s">
        <v>46</v>
      </c>
    </row>
    <row r="76" spans="1:12" ht="13.8" x14ac:dyDescent="0.3">
      <c r="A76" s="7">
        <f t="shared" si="7"/>
        <v>74</v>
      </c>
      <c r="B76" s="8">
        <v>45047</v>
      </c>
      <c r="C76" s="9" t="s">
        <v>161</v>
      </c>
      <c r="D76" s="9" t="s">
        <v>17</v>
      </c>
      <c r="E76" s="10">
        <v>250080</v>
      </c>
      <c r="F76" s="37">
        <f t="shared" si="4"/>
        <v>2.5007999999999999E-2</v>
      </c>
      <c r="G76" s="10">
        <v>45014.400000000001</v>
      </c>
      <c r="H76" s="37">
        <f t="shared" si="5"/>
        <v>4.5014399999999998E-3</v>
      </c>
      <c r="I76" s="10">
        <v>295094.40000000002</v>
      </c>
      <c r="J76" s="37">
        <f t="shared" si="6"/>
        <v>2.9509440000000001E-2</v>
      </c>
      <c r="K76" s="9" t="s">
        <v>18</v>
      </c>
      <c r="L76" s="9" t="s">
        <v>19</v>
      </c>
    </row>
    <row r="77" spans="1:12" ht="13.8" x14ac:dyDescent="0.3">
      <c r="A77" s="7">
        <f t="shared" si="7"/>
        <v>75</v>
      </c>
      <c r="B77" s="8">
        <v>45047</v>
      </c>
      <c r="C77" s="9" t="s">
        <v>162</v>
      </c>
      <c r="D77" s="9" t="s">
        <v>12</v>
      </c>
      <c r="E77" s="10">
        <v>947601.11</v>
      </c>
      <c r="F77" s="37">
        <f t="shared" si="4"/>
        <v>9.4760110999999994E-2</v>
      </c>
      <c r="G77" s="10">
        <v>0</v>
      </c>
      <c r="H77" s="37">
        <f t="shared" si="5"/>
        <v>0</v>
      </c>
      <c r="I77" s="10">
        <v>947601.11</v>
      </c>
      <c r="J77" s="37">
        <f t="shared" si="6"/>
        <v>9.4760110999999994E-2</v>
      </c>
      <c r="K77" s="9" t="s">
        <v>13</v>
      </c>
      <c r="L77" s="9" t="s">
        <v>14</v>
      </c>
    </row>
    <row r="78" spans="1:12" ht="13.8" x14ac:dyDescent="0.3">
      <c r="A78" s="7">
        <f t="shared" si="7"/>
        <v>76</v>
      </c>
      <c r="B78" s="8">
        <v>45047</v>
      </c>
      <c r="C78" s="9" t="s">
        <v>163</v>
      </c>
      <c r="D78" s="9" t="s">
        <v>83</v>
      </c>
      <c r="E78" s="10">
        <v>687126.61</v>
      </c>
      <c r="F78" s="37">
        <f t="shared" si="4"/>
        <v>6.8712660999999994E-2</v>
      </c>
      <c r="G78" s="10">
        <v>0</v>
      </c>
      <c r="H78" s="37">
        <f t="shared" si="5"/>
        <v>0</v>
      </c>
      <c r="I78" s="10">
        <v>687126.61</v>
      </c>
      <c r="J78" s="37">
        <f t="shared" si="6"/>
        <v>6.8712660999999994E-2</v>
      </c>
      <c r="K78" s="9" t="s">
        <v>84</v>
      </c>
      <c r="L78" s="9" t="s">
        <v>85</v>
      </c>
    </row>
    <row r="79" spans="1:12" ht="13.8" x14ac:dyDescent="0.3">
      <c r="A79" s="7">
        <f t="shared" si="7"/>
        <v>77</v>
      </c>
      <c r="B79" s="8">
        <v>45047</v>
      </c>
      <c r="C79" s="9" t="s">
        <v>164</v>
      </c>
      <c r="D79" s="9" t="s">
        <v>74</v>
      </c>
      <c r="E79" s="10">
        <v>131544.5</v>
      </c>
      <c r="F79" s="37">
        <f t="shared" si="4"/>
        <v>1.315445E-2</v>
      </c>
      <c r="G79" s="10">
        <v>0</v>
      </c>
      <c r="H79" s="37">
        <f t="shared" si="5"/>
        <v>0</v>
      </c>
      <c r="I79" s="10">
        <v>131544.5</v>
      </c>
      <c r="J79" s="37">
        <f t="shared" si="6"/>
        <v>1.315445E-2</v>
      </c>
      <c r="K79" s="9" t="s">
        <v>36</v>
      </c>
      <c r="L79" s="9" t="s">
        <v>75</v>
      </c>
    </row>
    <row r="80" spans="1:12" ht="13.8" x14ac:dyDescent="0.3">
      <c r="A80" s="7">
        <f t="shared" si="7"/>
        <v>78</v>
      </c>
      <c r="B80" s="8">
        <v>45047</v>
      </c>
      <c r="C80" s="9" t="s">
        <v>165</v>
      </c>
      <c r="D80" s="9" t="s">
        <v>38</v>
      </c>
      <c r="E80" s="10">
        <v>6930611.2000000002</v>
      </c>
      <c r="F80" s="37">
        <f t="shared" si="4"/>
        <v>0.69306111999999997</v>
      </c>
      <c r="G80" s="10">
        <v>0</v>
      </c>
      <c r="H80" s="37">
        <f t="shared" si="5"/>
        <v>0</v>
      </c>
      <c r="I80" s="10">
        <v>6930611.2000000002</v>
      </c>
      <c r="J80" s="37">
        <f t="shared" si="6"/>
        <v>0.69306111999999997</v>
      </c>
      <c r="K80" s="9" t="s">
        <v>36</v>
      </c>
      <c r="L80" s="9" t="s">
        <v>14</v>
      </c>
    </row>
    <row r="81" spans="1:12" ht="13.8" x14ac:dyDescent="0.3">
      <c r="A81" s="7">
        <f t="shared" si="7"/>
        <v>79</v>
      </c>
      <c r="B81" s="8">
        <v>45047</v>
      </c>
      <c r="C81" s="9" t="s">
        <v>166</v>
      </c>
      <c r="D81" s="9" t="s">
        <v>35</v>
      </c>
      <c r="E81" s="10">
        <v>3414859.65</v>
      </c>
      <c r="F81" s="37">
        <f t="shared" si="4"/>
        <v>0.341485965</v>
      </c>
      <c r="G81" s="10">
        <v>0</v>
      </c>
      <c r="H81" s="37">
        <f t="shared" si="5"/>
        <v>0</v>
      </c>
      <c r="I81" s="10">
        <v>3414859.65</v>
      </c>
      <c r="J81" s="37">
        <f t="shared" si="6"/>
        <v>0.341485965</v>
      </c>
      <c r="K81" s="9" t="s">
        <v>36</v>
      </c>
      <c r="L81" s="9" t="s">
        <v>14</v>
      </c>
    </row>
    <row r="82" spans="1:12" ht="13.8" x14ac:dyDescent="0.3">
      <c r="A82" s="7">
        <f t="shared" si="7"/>
        <v>80</v>
      </c>
      <c r="B82" s="8">
        <v>45047</v>
      </c>
      <c r="C82" s="9" t="s">
        <v>167</v>
      </c>
      <c r="D82" s="9" t="s">
        <v>91</v>
      </c>
      <c r="E82" s="10">
        <v>70657.510000000009</v>
      </c>
      <c r="F82" s="37">
        <f t="shared" si="4"/>
        <v>7.0657510000000012E-3</v>
      </c>
      <c r="G82" s="10">
        <v>0</v>
      </c>
      <c r="H82" s="37">
        <f t="shared" si="5"/>
        <v>0</v>
      </c>
      <c r="I82" s="10">
        <v>70657.510000000009</v>
      </c>
      <c r="J82" s="37">
        <f t="shared" si="6"/>
        <v>7.0657510000000012E-3</v>
      </c>
      <c r="K82" s="9" t="s">
        <v>36</v>
      </c>
      <c r="L82" s="9" t="s">
        <v>92</v>
      </c>
    </row>
    <row r="83" spans="1:12" ht="13.8" x14ac:dyDescent="0.3">
      <c r="A83" s="7">
        <f t="shared" si="7"/>
        <v>81</v>
      </c>
      <c r="B83" s="8">
        <v>45047</v>
      </c>
      <c r="C83" s="9" t="s">
        <v>168</v>
      </c>
      <c r="D83" s="9" t="s">
        <v>60</v>
      </c>
      <c r="E83" s="10">
        <v>1075684.51</v>
      </c>
      <c r="F83" s="37">
        <f t="shared" si="4"/>
        <v>0.107568451</v>
      </c>
      <c r="G83" s="10">
        <v>0</v>
      </c>
      <c r="H83" s="37">
        <f t="shared" si="5"/>
        <v>0</v>
      </c>
      <c r="I83" s="10">
        <v>1075684.51</v>
      </c>
      <c r="J83" s="37">
        <f t="shared" si="6"/>
        <v>0.107568451</v>
      </c>
      <c r="K83" s="9" t="s">
        <v>36</v>
      </c>
      <c r="L83" s="9" t="s">
        <v>61</v>
      </c>
    </row>
    <row r="84" spans="1:12" ht="13.8" x14ac:dyDescent="0.3">
      <c r="A84" s="7">
        <f t="shared" si="7"/>
        <v>82</v>
      </c>
      <c r="B84" s="8">
        <v>45047</v>
      </c>
      <c r="C84" s="9" t="s">
        <v>169</v>
      </c>
      <c r="D84" s="9" t="s">
        <v>115</v>
      </c>
      <c r="E84" s="10">
        <v>105000</v>
      </c>
      <c r="F84" s="37">
        <f t="shared" si="4"/>
        <v>1.0500000000000001E-2</v>
      </c>
      <c r="G84" s="10">
        <v>18900</v>
      </c>
      <c r="H84" s="37">
        <f t="shared" si="5"/>
        <v>1.89E-3</v>
      </c>
      <c r="I84" s="10">
        <v>123900</v>
      </c>
      <c r="J84" s="37">
        <f t="shared" si="6"/>
        <v>1.239E-2</v>
      </c>
      <c r="K84" s="9" t="s">
        <v>18</v>
      </c>
      <c r="L84" s="9" t="s">
        <v>65</v>
      </c>
    </row>
    <row r="85" spans="1:12" ht="13.8" x14ac:dyDescent="0.3">
      <c r="A85" s="7">
        <f t="shared" si="7"/>
        <v>83</v>
      </c>
      <c r="B85" s="8">
        <v>45047</v>
      </c>
      <c r="C85" s="9" t="s">
        <v>170</v>
      </c>
      <c r="D85" s="9" t="s">
        <v>45</v>
      </c>
      <c r="E85" s="10">
        <v>72811.55</v>
      </c>
      <c r="F85" s="37">
        <f t="shared" si="4"/>
        <v>7.2811550000000001E-3</v>
      </c>
      <c r="G85" s="10">
        <v>0</v>
      </c>
      <c r="H85" s="37">
        <f t="shared" si="5"/>
        <v>0</v>
      </c>
      <c r="I85" s="10">
        <v>72811.55</v>
      </c>
      <c r="J85" s="37">
        <f t="shared" si="6"/>
        <v>7.2811550000000001E-3</v>
      </c>
      <c r="K85" s="9" t="s">
        <v>36</v>
      </c>
      <c r="L85" s="9" t="s">
        <v>46</v>
      </c>
    </row>
    <row r="86" spans="1:12" ht="13.8" x14ac:dyDescent="0.3">
      <c r="A86" s="7">
        <f t="shared" si="7"/>
        <v>84</v>
      </c>
      <c r="B86" s="8">
        <v>45047</v>
      </c>
      <c r="C86" s="9" t="s">
        <v>171</v>
      </c>
      <c r="D86" s="9" t="s">
        <v>45</v>
      </c>
      <c r="E86" s="10">
        <v>0</v>
      </c>
      <c r="F86" s="37">
        <f t="shared" si="4"/>
        <v>0</v>
      </c>
      <c r="G86" s="10">
        <v>0</v>
      </c>
      <c r="H86" s="37">
        <f t="shared" si="5"/>
        <v>0</v>
      </c>
      <c r="I86" s="10">
        <v>0</v>
      </c>
      <c r="J86" s="37">
        <f t="shared" si="6"/>
        <v>0</v>
      </c>
      <c r="K86" s="9" t="s">
        <v>36</v>
      </c>
      <c r="L86" s="9" t="s">
        <v>46</v>
      </c>
    </row>
    <row r="87" spans="1:12" ht="13.8" x14ac:dyDescent="0.3">
      <c r="A87" s="7">
        <f t="shared" si="7"/>
        <v>85</v>
      </c>
      <c r="B87" s="8">
        <v>45047</v>
      </c>
      <c r="C87" s="9" t="s">
        <v>172</v>
      </c>
      <c r="D87" s="9" t="s">
        <v>77</v>
      </c>
      <c r="E87" s="10">
        <v>114960.18000000001</v>
      </c>
      <c r="F87" s="37">
        <f t="shared" si="4"/>
        <v>1.1496018E-2</v>
      </c>
      <c r="G87" s="10">
        <v>0</v>
      </c>
      <c r="H87" s="37">
        <f t="shared" si="5"/>
        <v>0</v>
      </c>
      <c r="I87" s="10">
        <v>114960.18000000001</v>
      </c>
      <c r="J87" s="37">
        <f t="shared" si="6"/>
        <v>1.1496018E-2</v>
      </c>
      <c r="K87" s="9" t="s">
        <v>57</v>
      </c>
      <c r="L87" s="9" t="s">
        <v>19</v>
      </c>
    </row>
    <row r="88" spans="1:12" ht="13.8" x14ac:dyDescent="0.3">
      <c r="A88" s="7">
        <f t="shared" si="7"/>
        <v>86</v>
      </c>
      <c r="B88" s="8">
        <v>45047</v>
      </c>
      <c r="C88" s="9" t="s">
        <v>173</v>
      </c>
      <c r="D88" s="9" t="s">
        <v>56</v>
      </c>
      <c r="E88" s="10">
        <v>1438541.74</v>
      </c>
      <c r="F88" s="37">
        <f t="shared" si="4"/>
        <v>0.143854174</v>
      </c>
      <c r="G88" s="10">
        <v>0</v>
      </c>
      <c r="H88" s="37">
        <f t="shared" si="5"/>
        <v>0</v>
      </c>
      <c r="I88" s="10">
        <v>1438541.74</v>
      </c>
      <c r="J88" s="37">
        <f t="shared" si="6"/>
        <v>0.143854174</v>
      </c>
      <c r="K88" s="9" t="s">
        <v>57</v>
      </c>
      <c r="L88" s="9" t="s">
        <v>58</v>
      </c>
    </row>
    <row r="89" spans="1:12" ht="13.8" x14ac:dyDescent="0.3">
      <c r="A89" s="7">
        <f t="shared" si="7"/>
        <v>87</v>
      </c>
      <c r="B89" s="8">
        <v>45047</v>
      </c>
      <c r="C89" s="9" t="s">
        <v>174</v>
      </c>
      <c r="D89" s="9" t="s">
        <v>124</v>
      </c>
      <c r="E89" s="10">
        <v>244437.13999999998</v>
      </c>
      <c r="F89" s="37">
        <f t="shared" si="4"/>
        <v>2.4443713999999998E-2</v>
      </c>
      <c r="G89" s="10">
        <v>0</v>
      </c>
      <c r="H89" s="37">
        <f t="shared" si="5"/>
        <v>0</v>
      </c>
      <c r="I89" s="10">
        <v>244437.13999999998</v>
      </c>
      <c r="J89" s="37">
        <f t="shared" si="6"/>
        <v>2.4443713999999998E-2</v>
      </c>
      <c r="K89" s="9" t="s">
        <v>36</v>
      </c>
      <c r="L89" s="9" t="s">
        <v>65</v>
      </c>
    </row>
    <row r="90" spans="1:12" ht="13.8" x14ac:dyDescent="0.3">
      <c r="A90" s="7">
        <f t="shared" si="7"/>
        <v>88</v>
      </c>
      <c r="B90" s="8">
        <v>45047</v>
      </c>
      <c r="C90" s="9" t="s">
        <v>175</v>
      </c>
      <c r="D90" s="9" t="s">
        <v>45</v>
      </c>
      <c r="E90" s="10">
        <v>922660.54</v>
      </c>
      <c r="F90" s="37">
        <f t="shared" si="4"/>
        <v>9.2266054E-2</v>
      </c>
      <c r="G90" s="10">
        <v>0</v>
      </c>
      <c r="H90" s="37">
        <f t="shared" si="5"/>
        <v>0</v>
      </c>
      <c r="I90" s="10">
        <v>922660.54</v>
      </c>
      <c r="J90" s="37">
        <f t="shared" si="6"/>
        <v>9.2266054E-2</v>
      </c>
      <c r="K90" s="9" t="s">
        <v>36</v>
      </c>
      <c r="L90" s="9" t="s">
        <v>46</v>
      </c>
    </row>
    <row r="91" spans="1:12" ht="13.8" x14ac:dyDescent="0.3">
      <c r="A91" s="7">
        <f t="shared" si="7"/>
        <v>89</v>
      </c>
      <c r="B91" s="8">
        <v>45047</v>
      </c>
      <c r="C91" s="9" t="s">
        <v>176</v>
      </c>
      <c r="D91" s="9" t="s">
        <v>87</v>
      </c>
      <c r="E91" s="10">
        <v>321290.43000000005</v>
      </c>
      <c r="F91" s="37">
        <f t="shared" si="4"/>
        <v>3.2129043000000003E-2</v>
      </c>
      <c r="G91" s="10">
        <v>0</v>
      </c>
      <c r="H91" s="37">
        <f t="shared" si="5"/>
        <v>0</v>
      </c>
      <c r="I91" s="10">
        <v>321290.43000000005</v>
      </c>
      <c r="J91" s="37">
        <f t="shared" si="6"/>
        <v>3.2129043000000003E-2</v>
      </c>
      <c r="K91" s="9" t="s">
        <v>88</v>
      </c>
      <c r="L91" s="9" t="s">
        <v>89</v>
      </c>
    </row>
    <row r="92" spans="1:12" ht="13.8" x14ac:dyDescent="0.3">
      <c r="A92" s="7">
        <f t="shared" si="7"/>
        <v>90</v>
      </c>
      <c r="B92" s="8">
        <v>45047</v>
      </c>
      <c r="C92" s="9" t="s">
        <v>177</v>
      </c>
      <c r="D92" s="9" t="s">
        <v>12</v>
      </c>
      <c r="E92" s="10">
        <v>966238.47</v>
      </c>
      <c r="F92" s="37">
        <f t="shared" si="4"/>
        <v>9.6623846999999999E-2</v>
      </c>
      <c r="G92" s="10">
        <v>0</v>
      </c>
      <c r="H92" s="37">
        <f t="shared" si="5"/>
        <v>0</v>
      </c>
      <c r="I92" s="10">
        <v>966238.47</v>
      </c>
      <c r="J92" s="37">
        <f t="shared" si="6"/>
        <v>9.6623846999999999E-2</v>
      </c>
      <c r="K92" s="9" t="s">
        <v>13</v>
      </c>
      <c r="L92" s="9" t="s">
        <v>14</v>
      </c>
    </row>
    <row r="93" spans="1:12" ht="13.8" x14ac:dyDescent="0.3">
      <c r="A93" s="7">
        <f t="shared" si="7"/>
        <v>91</v>
      </c>
      <c r="B93" s="8">
        <v>45047</v>
      </c>
      <c r="C93" s="9" t="s">
        <v>178</v>
      </c>
      <c r="D93" s="9" t="s">
        <v>67</v>
      </c>
      <c r="E93" s="10">
        <v>1029750</v>
      </c>
      <c r="F93" s="37">
        <f t="shared" si="4"/>
        <v>0.102975</v>
      </c>
      <c r="G93" s="10">
        <v>185355</v>
      </c>
      <c r="H93" s="37">
        <f t="shared" si="5"/>
        <v>1.85355E-2</v>
      </c>
      <c r="I93" s="10">
        <v>1215105</v>
      </c>
      <c r="J93" s="37">
        <f t="shared" si="6"/>
        <v>0.12151049999999999</v>
      </c>
      <c r="K93" s="9" t="s">
        <v>18</v>
      </c>
      <c r="L93" s="9" t="s">
        <v>42</v>
      </c>
    </row>
    <row r="94" spans="1:12" ht="13.8" x14ac:dyDescent="0.3">
      <c r="A94" s="7">
        <f t="shared" si="7"/>
        <v>92</v>
      </c>
      <c r="B94" s="8">
        <v>45047</v>
      </c>
      <c r="C94" s="9" t="s">
        <v>179</v>
      </c>
      <c r="D94" s="9" t="s">
        <v>67</v>
      </c>
      <c r="E94" s="10">
        <v>5508960.0000000009</v>
      </c>
      <c r="F94" s="37">
        <f t="shared" si="4"/>
        <v>0.55089600000000005</v>
      </c>
      <c r="G94" s="10">
        <v>991612.8</v>
      </c>
      <c r="H94" s="37">
        <f t="shared" si="5"/>
        <v>9.9161280000000004E-2</v>
      </c>
      <c r="I94" s="10">
        <v>6500572.7999999998</v>
      </c>
      <c r="J94" s="37">
        <f t="shared" si="6"/>
        <v>0.65005727999999996</v>
      </c>
      <c r="K94" s="9" t="s">
        <v>18</v>
      </c>
      <c r="L94" s="9" t="s">
        <v>42</v>
      </c>
    </row>
    <row r="95" spans="1:12" ht="13.8" x14ac:dyDescent="0.3">
      <c r="A95" s="7">
        <f t="shared" si="7"/>
        <v>93</v>
      </c>
      <c r="B95" s="8">
        <v>45047</v>
      </c>
      <c r="C95" s="9" t="s">
        <v>180</v>
      </c>
      <c r="D95" s="9" t="s">
        <v>181</v>
      </c>
      <c r="E95" s="10">
        <v>59225.14</v>
      </c>
      <c r="F95" s="37">
        <f t="shared" si="4"/>
        <v>5.9225140000000003E-3</v>
      </c>
      <c r="G95" s="10">
        <v>0</v>
      </c>
      <c r="H95" s="37">
        <f t="shared" si="5"/>
        <v>0</v>
      </c>
      <c r="I95" s="10">
        <v>59225.14</v>
      </c>
      <c r="J95" s="37">
        <f t="shared" si="6"/>
        <v>5.9225140000000003E-3</v>
      </c>
      <c r="K95" s="9" t="s">
        <v>84</v>
      </c>
      <c r="L95" s="9" t="s">
        <v>50</v>
      </c>
    </row>
    <row r="96" spans="1:12" ht="13.8" x14ac:dyDescent="0.3">
      <c r="A96" s="7">
        <f t="shared" si="7"/>
        <v>94</v>
      </c>
      <c r="B96" s="8">
        <v>45047</v>
      </c>
      <c r="C96" s="9" t="s">
        <v>182</v>
      </c>
      <c r="D96" s="9" t="s">
        <v>96</v>
      </c>
      <c r="E96" s="10">
        <v>1017601.5800000001</v>
      </c>
      <c r="F96" s="37">
        <f t="shared" si="4"/>
        <v>0.101760158</v>
      </c>
      <c r="G96" s="10">
        <v>0</v>
      </c>
      <c r="H96" s="37">
        <f t="shared" si="5"/>
        <v>0</v>
      </c>
      <c r="I96" s="10">
        <v>1017601.5800000001</v>
      </c>
      <c r="J96" s="37">
        <f t="shared" si="6"/>
        <v>0.101760158</v>
      </c>
      <c r="K96" s="9" t="s">
        <v>36</v>
      </c>
      <c r="L96" s="9" t="s">
        <v>97</v>
      </c>
    </row>
    <row r="97" spans="1:12" ht="13.8" x14ac:dyDescent="0.3">
      <c r="A97" s="7">
        <f t="shared" si="7"/>
        <v>95</v>
      </c>
      <c r="B97" s="8">
        <v>45047</v>
      </c>
      <c r="C97" s="9" t="s">
        <v>183</v>
      </c>
      <c r="D97" s="9" t="s">
        <v>184</v>
      </c>
      <c r="E97" s="10">
        <v>246669.96</v>
      </c>
      <c r="F97" s="37">
        <f t="shared" si="4"/>
        <v>2.4666996E-2</v>
      </c>
      <c r="G97" s="10">
        <v>0</v>
      </c>
      <c r="H97" s="37">
        <f t="shared" si="5"/>
        <v>0</v>
      </c>
      <c r="I97" s="10">
        <v>246669.96</v>
      </c>
      <c r="J97" s="37">
        <f t="shared" si="6"/>
        <v>2.4666996E-2</v>
      </c>
      <c r="K97" s="9" t="s">
        <v>36</v>
      </c>
      <c r="L97" s="9" t="s">
        <v>19</v>
      </c>
    </row>
    <row r="98" spans="1:12" ht="13.8" x14ac:dyDescent="0.3">
      <c r="A98" s="7">
        <f t="shared" si="7"/>
        <v>96</v>
      </c>
      <c r="B98" s="8">
        <v>45047</v>
      </c>
      <c r="C98" s="9" t="s">
        <v>185</v>
      </c>
      <c r="D98" s="9" t="s">
        <v>94</v>
      </c>
      <c r="E98" s="10">
        <v>313690</v>
      </c>
      <c r="F98" s="37">
        <f t="shared" si="4"/>
        <v>3.1369000000000001E-2</v>
      </c>
      <c r="G98" s="10">
        <v>56464.200000000004</v>
      </c>
      <c r="H98" s="37">
        <f t="shared" si="5"/>
        <v>5.6464200000000001E-3</v>
      </c>
      <c r="I98" s="10">
        <v>370154.2</v>
      </c>
      <c r="J98" s="37">
        <f t="shared" si="6"/>
        <v>3.701542E-2</v>
      </c>
      <c r="K98" s="9" t="s">
        <v>18</v>
      </c>
      <c r="L98" s="9" t="s">
        <v>19</v>
      </c>
    </row>
    <row r="99" spans="1:12" ht="13.8" x14ac:dyDescent="0.3">
      <c r="A99" s="7">
        <f t="shared" si="7"/>
        <v>97</v>
      </c>
      <c r="B99" s="8">
        <v>45047</v>
      </c>
      <c r="C99" s="9" t="s">
        <v>186</v>
      </c>
      <c r="D99" s="9" t="s">
        <v>115</v>
      </c>
      <c r="E99" s="10">
        <v>105000</v>
      </c>
      <c r="F99" s="37">
        <f t="shared" si="4"/>
        <v>1.0500000000000001E-2</v>
      </c>
      <c r="G99" s="10">
        <v>18900</v>
      </c>
      <c r="H99" s="37">
        <f t="shared" si="5"/>
        <v>1.89E-3</v>
      </c>
      <c r="I99" s="10">
        <v>123900</v>
      </c>
      <c r="J99" s="37">
        <f t="shared" si="6"/>
        <v>1.239E-2</v>
      </c>
      <c r="K99" s="9" t="s">
        <v>18</v>
      </c>
      <c r="L99" s="9" t="s">
        <v>65</v>
      </c>
    </row>
    <row r="100" spans="1:12" ht="13.8" x14ac:dyDescent="0.3">
      <c r="A100" s="7">
        <f t="shared" si="7"/>
        <v>98</v>
      </c>
      <c r="B100" s="8">
        <v>45047</v>
      </c>
      <c r="C100" s="9" t="s">
        <v>187</v>
      </c>
      <c r="D100" s="9" t="s">
        <v>83</v>
      </c>
      <c r="E100" s="10">
        <v>853777.09</v>
      </c>
      <c r="F100" s="37">
        <f t="shared" si="4"/>
        <v>8.5377708999999996E-2</v>
      </c>
      <c r="G100" s="10">
        <v>0</v>
      </c>
      <c r="H100" s="37">
        <f t="shared" si="5"/>
        <v>0</v>
      </c>
      <c r="I100" s="10">
        <v>853777.09</v>
      </c>
      <c r="J100" s="37">
        <f t="shared" si="6"/>
        <v>8.5377708999999996E-2</v>
      </c>
      <c r="K100" s="9" t="s">
        <v>84</v>
      </c>
      <c r="L100" s="9" t="s">
        <v>85</v>
      </c>
    </row>
    <row r="101" spans="1:12" ht="13.8" x14ac:dyDescent="0.3">
      <c r="A101" s="7">
        <f t="shared" si="7"/>
        <v>99</v>
      </c>
      <c r="B101" s="8">
        <v>45047</v>
      </c>
      <c r="C101" s="9" t="s">
        <v>188</v>
      </c>
      <c r="D101" s="9" t="s">
        <v>189</v>
      </c>
      <c r="E101" s="10">
        <v>62480</v>
      </c>
      <c r="F101" s="37">
        <f t="shared" si="4"/>
        <v>6.2480000000000001E-3</v>
      </c>
      <c r="G101" s="10">
        <v>11246.400000000001</v>
      </c>
      <c r="H101" s="37">
        <f t="shared" si="5"/>
        <v>1.1246400000000001E-3</v>
      </c>
      <c r="I101" s="10">
        <v>73726.399999999994</v>
      </c>
      <c r="J101" s="37">
        <f t="shared" si="6"/>
        <v>7.3726399999999997E-3</v>
      </c>
      <c r="K101" s="9" t="s">
        <v>18</v>
      </c>
      <c r="L101" s="9" t="s">
        <v>81</v>
      </c>
    </row>
    <row r="102" spans="1:12" ht="13.8" x14ac:dyDescent="0.3">
      <c r="A102" s="7">
        <f t="shared" si="7"/>
        <v>100</v>
      </c>
      <c r="B102" s="8">
        <v>45047</v>
      </c>
      <c r="C102" s="9" t="s">
        <v>190</v>
      </c>
      <c r="D102" s="9" t="s">
        <v>189</v>
      </c>
      <c r="E102" s="10">
        <v>62480</v>
      </c>
      <c r="F102" s="37">
        <f t="shared" si="4"/>
        <v>6.2480000000000001E-3</v>
      </c>
      <c r="G102" s="10">
        <v>11246.400000000001</v>
      </c>
      <c r="H102" s="37">
        <f t="shared" si="5"/>
        <v>1.1246400000000001E-3</v>
      </c>
      <c r="I102" s="10">
        <v>73726.399999999994</v>
      </c>
      <c r="J102" s="37">
        <f t="shared" si="6"/>
        <v>7.3726399999999997E-3</v>
      </c>
      <c r="K102" s="9" t="s">
        <v>18</v>
      </c>
      <c r="L102" s="9" t="s">
        <v>81</v>
      </c>
    </row>
    <row r="103" spans="1:12" ht="13.8" x14ac:dyDescent="0.3">
      <c r="A103" s="7">
        <f t="shared" si="7"/>
        <v>101</v>
      </c>
      <c r="B103" s="8">
        <v>45047</v>
      </c>
      <c r="C103" s="9" t="s">
        <v>191</v>
      </c>
      <c r="D103" s="9" t="s">
        <v>91</v>
      </c>
      <c r="E103" s="10">
        <v>62365.950000000004</v>
      </c>
      <c r="F103" s="37">
        <f t="shared" si="4"/>
        <v>6.2365950000000002E-3</v>
      </c>
      <c r="G103" s="10">
        <v>0</v>
      </c>
      <c r="H103" s="37">
        <f t="shared" si="5"/>
        <v>0</v>
      </c>
      <c r="I103" s="10">
        <v>62365.950000000004</v>
      </c>
      <c r="J103" s="37">
        <f t="shared" si="6"/>
        <v>6.2365950000000002E-3</v>
      </c>
      <c r="K103" s="9" t="s">
        <v>36</v>
      </c>
      <c r="L103" s="9" t="s">
        <v>92</v>
      </c>
    </row>
    <row r="104" spans="1:12" ht="13.8" x14ac:dyDescent="0.3">
      <c r="A104" s="7">
        <f t="shared" si="7"/>
        <v>102</v>
      </c>
      <c r="B104" s="8">
        <v>45047</v>
      </c>
      <c r="C104" s="9" t="s">
        <v>192</v>
      </c>
      <c r="D104" s="9" t="s">
        <v>22</v>
      </c>
      <c r="E104" s="10">
        <v>659000</v>
      </c>
      <c r="F104" s="37">
        <f t="shared" si="4"/>
        <v>6.59E-2</v>
      </c>
      <c r="G104" s="10">
        <v>118620</v>
      </c>
      <c r="H104" s="37">
        <f t="shared" si="5"/>
        <v>1.1861999999999999E-2</v>
      </c>
      <c r="I104" s="10">
        <v>777620</v>
      </c>
      <c r="J104" s="37">
        <f t="shared" si="6"/>
        <v>7.7761999999999998E-2</v>
      </c>
      <c r="K104" s="9" t="s">
        <v>18</v>
      </c>
      <c r="L104" s="9" t="s">
        <v>14</v>
      </c>
    </row>
    <row r="105" spans="1:12" ht="13.8" x14ac:dyDescent="0.3">
      <c r="A105" s="7">
        <f t="shared" si="7"/>
        <v>103</v>
      </c>
      <c r="B105" s="8">
        <v>45047</v>
      </c>
      <c r="C105" s="9" t="s">
        <v>193</v>
      </c>
      <c r="D105" s="9" t="s">
        <v>113</v>
      </c>
      <c r="E105" s="10">
        <v>305000</v>
      </c>
      <c r="F105" s="37">
        <f t="shared" si="4"/>
        <v>3.0499999999999999E-2</v>
      </c>
      <c r="G105" s="10">
        <v>54900</v>
      </c>
      <c r="H105" s="37">
        <f t="shared" si="5"/>
        <v>5.4900000000000001E-3</v>
      </c>
      <c r="I105" s="10">
        <v>359900</v>
      </c>
      <c r="J105" s="37">
        <f t="shared" si="6"/>
        <v>3.5990000000000001E-2</v>
      </c>
      <c r="K105" s="9" t="s">
        <v>18</v>
      </c>
      <c r="L105" s="9" t="s">
        <v>75</v>
      </c>
    </row>
    <row r="106" spans="1:12" ht="13.8" x14ac:dyDescent="0.3">
      <c r="A106" s="7">
        <f t="shared" si="7"/>
        <v>104</v>
      </c>
      <c r="B106" s="8">
        <v>45047</v>
      </c>
      <c r="C106" s="9" t="s">
        <v>194</v>
      </c>
      <c r="D106" s="9" t="s">
        <v>181</v>
      </c>
      <c r="E106" s="10">
        <v>69513.41</v>
      </c>
      <c r="F106" s="37">
        <f t="shared" si="4"/>
        <v>6.9513410000000006E-3</v>
      </c>
      <c r="G106" s="10">
        <v>0</v>
      </c>
      <c r="H106" s="37">
        <f t="shared" si="5"/>
        <v>0</v>
      </c>
      <c r="I106" s="10">
        <v>69513.41</v>
      </c>
      <c r="J106" s="37">
        <f t="shared" si="6"/>
        <v>6.9513410000000006E-3</v>
      </c>
      <c r="K106" s="9" t="s">
        <v>84</v>
      </c>
      <c r="L106" s="9" t="s">
        <v>50</v>
      </c>
    </row>
    <row r="107" spans="1:12" ht="13.8" x14ac:dyDescent="0.3">
      <c r="A107" s="7">
        <f t="shared" si="7"/>
        <v>105</v>
      </c>
      <c r="B107" s="8">
        <v>45047</v>
      </c>
      <c r="C107" s="9" t="s">
        <v>195</v>
      </c>
      <c r="D107" s="9" t="s">
        <v>196</v>
      </c>
      <c r="E107" s="10">
        <v>509999.99999999994</v>
      </c>
      <c r="F107" s="37">
        <f t="shared" si="4"/>
        <v>5.0999999999999997E-2</v>
      </c>
      <c r="G107" s="10">
        <v>91800</v>
      </c>
      <c r="H107" s="37">
        <f t="shared" si="5"/>
        <v>9.1800000000000007E-3</v>
      </c>
      <c r="I107" s="10">
        <v>601800</v>
      </c>
      <c r="J107" s="37">
        <f t="shared" si="6"/>
        <v>6.0179999999999997E-2</v>
      </c>
      <c r="K107" s="9" t="s">
        <v>18</v>
      </c>
      <c r="L107" s="9" t="s">
        <v>14</v>
      </c>
    </row>
    <row r="108" spans="1:12" ht="13.8" x14ac:dyDescent="0.3">
      <c r="A108" s="7">
        <f t="shared" si="7"/>
        <v>106</v>
      </c>
      <c r="B108" s="8">
        <v>45047</v>
      </c>
      <c r="C108" s="9" t="s">
        <v>197</v>
      </c>
      <c r="D108" s="9" t="s">
        <v>109</v>
      </c>
      <c r="E108" s="10">
        <v>1143046.47</v>
      </c>
      <c r="F108" s="37">
        <f t="shared" si="4"/>
        <v>0.114304647</v>
      </c>
      <c r="G108" s="10">
        <v>0</v>
      </c>
      <c r="H108" s="37">
        <f t="shared" si="5"/>
        <v>0</v>
      </c>
      <c r="I108" s="10">
        <v>1143046.47</v>
      </c>
      <c r="J108" s="37">
        <f t="shared" si="6"/>
        <v>0.114304647</v>
      </c>
      <c r="K108" s="9" t="s">
        <v>36</v>
      </c>
      <c r="L108" s="9" t="s">
        <v>46</v>
      </c>
    </row>
    <row r="109" spans="1:12" ht="13.8" x14ac:dyDescent="0.3">
      <c r="A109" s="7">
        <f t="shared" si="7"/>
        <v>107</v>
      </c>
      <c r="B109" s="8">
        <v>45047</v>
      </c>
      <c r="C109" s="9" t="s">
        <v>198</v>
      </c>
      <c r="D109" s="9" t="s">
        <v>99</v>
      </c>
      <c r="E109" s="10">
        <v>828294.53999999992</v>
      </c>
      <c r="F109" s="37">
        <f t="shared" si="4"/>
        <v>8.2829453999999997E-2</v>
      </c>
      <c r="G109" s="10">
        <v>0</v>
      </c>
      <c r="H109" s="37">
        <f t="shared" si="5"/>
        <v>0</v>
      </c>
      <c r="I109" s="10">
        <v>828294.53999999992</v>
      </c>
      <c r="J109" s="37">
        <f t="shared" si="6"/>
        <v>8.2829453999999997E-2</v>
      </c>
      <c r="K109" s="9" t="s">
        <v>57</v>
      </c>
      <c r="L109" s="9" t="s">
        <v>75</v>
      </c>
    </row>
    <row r="110" spans="1:12" ht="13.8" x14ac:dyDescent="0.3">
      <c r="A110" s="7">
        <f t="shared" si="7"/>
        <v>108</v>
      </c>
      <c r="B110" s="8">
        <v>45047</v>
      </c>
      <c r="C110" s="9" t="s">
        <v>199</v>
      </c>
      <c r="D110" s="9" t="s">
        <v>124</v>
      </c>
      <c r="E110" s="10">
        <v>292957.74</v>
      </c>
      <c r="F110" s="37">
        <f t="shared" si="4"/>
        <v>2.9295774E-2</v>
      </c>
      <c r="G110" s="10">
        <v>0</v>
      </c>
      <c r="H110" s="37">
        <f t="shared" si="5"/>
        <v>0</v>
      </c>
      <c r="I110" s="10">
        <v>292957.74</v>
      </c>
      <c r="J110" s="37">
        <f t="shared" si="6"/>
        <v>2.9295774E-2</v>
      </c>
      <c r="K110" s="9" t="s">
        <v>36</v>
      </c>
      <c r="L110" s="9" t="s">
        <v>65</v>
      </c>
    </row>
    <row r="111" spans="1:12" ht="13.8" x14ac:dyDescent="0.3">
      <c r="A111" s="7">
        <f t="shared" si="7"/>
        <v>109</v>
      </c>
      <c r="B111" s="8">
        <v>45047</v>
      </c>
      <c r="C111" s="9" t="s">
        <v>200</v>
      </c>
      <c r="D111" s="9" t="s">
        <v>189</v>
      </c>
      <c r="E111" s="10">
        <v>62480</v>
      </c>
      <c r="F111" s="37">
        <f t="shared" si="4"/>
        <v>6.2480000000000001E-3</v>
      </c>
      <c r="G111" s="10">
        <v>11246.400000000001</v>
      </c>
      <c r="H111" s="37">
        <f t="shared" si="5"/>
        <v>1.1246400000000001E-3</v>
      </c>
      <c r="I111" s="10">
        <v>73726.399999999994</v>
      </c>
      <c r="J111" s="37">
        <f t="shared" si="6"/>
        <v>7.3726399999999997E-3</v>
      </c>
      <c r="K111" s="9" t="s">
        <v>18</v>
      </c>
      <c r="L111" s="9" t="s">
        <v>81</v>
      </c>
    </row>
    <row r="112" spans="1:12" ht="13.8" x14ac:dyDescent="0.3">
      <c r="A112" s="7">
        <f t="shared" si="7"/>
        <v>110</v>
      </c>
      <c r="B112" s="8">
        <v>45047</v>
      </c>
      <c r="C112" s="9" t="s">
        <v>201</v>
      </c>
      <c r="D112" s="9" t="s">
        <v>202</v>
      </c>
      <c r="E112" s="10">
        <v>273133.58999999997</v>
      </c>
      <c r="F112" s="37">
        <f t="shared" si="4"/>
        <v>2.7313358999999995E-2</v>
      </c>
      <c r="G112" s="10">
        <v>0</v>
      </c>
      <c r="H112" s="37">
        <f t="shared" si="5"/>
        <v>0</v>
      </c>
      <c r="I112" s="10">
        <v>273133.58999999997</v>
      </c>
      <c r="J112" s="37">
        <f t="shared" si="6"/>
        <v>2.7313358999999995E-2</v>
      </c>
      <c r="K112" s="9" t="s">
        <v>88</v>
      </c>
      <c r="L112" s="9" t="s">
        <v>19</v>
      </c>
    </row>
    <row r="113" spans="1:12" ht="13.8" x14ac:dyDescent="0.3">
      <c r="A113" s="7">
        <f t="shared" si="7"/>
        <v>111</v>
      </c>
      <c r="B113" s="8">
        <v>45047</v>
      </c>
      <c r="C113" s="9" t="s">
        <v>203</v>
      </c>
      <c r="D113" s="9" t="s">
        <v>117</v>
      </c>
      <c r="E113" s="10">
        <v>2334779.7400000002</v>
      </c>
      <c r="F113" s="37">
        <f t="shared" si="4"/>
        <v>0.23347797400000003</v>
      </c>
      <c r="G113" s="10">
        <v>0</v>
      </c>
      <c r="H113" s="37">
        <f t="shared" si="5"/>
        <v>0</v>
      </c>
      <c r="I113" s="10">
        <v>2334779.7400000002</v>
      </c>
      <c r="J113" s="37">
        <f t="shared" si="6"/>
        <v>0.23347797400000003</v>
      </c>
      <c r="K113" s="9" t="s">
        <v>36</v>
      </c>
      <c r="L113" s="9" t="s">
        <v>89</v>
      </c>
    </row>
    <row r="114" spans="1:12" ht="13.8" x14ac:dyDescent="0.3">
      <c r="A114" s="7">
        <f t="shared" si="7"/>
        <v>112</v>
      </c>
      <c r="B114" s="8">
        <v>45047</v>
      </c>
      <c r="C114" s="9" t="s">
        <v>204</v>
      </c>
      <c r="D114" s="9" t="s">
        <v>117</v>
      </c>
      <c r="E114" s="10">
        <v>2399123.9</v>
      </c>
      <c r="F114" s="37">
        <f t="shared" si="4"/>
        <v>0.23991239</v>
      </c>
      <c r="G114" s="10">
        <v>0</v>
      </c>
      <c r="H114" s="37">
        <f t="shared" si="5"/>
        <v>0</v>
      </c>
      <c r="I114" s="10">
        <v>2399123.9</v>
      </c>
      <c r="J114" s="37">
        <f t="shared" si="6"/>
        <v>0.23991239</v>
      </c>
      <c r="K114" s="9" t="s">
        <v>36</v>
      </c>
      <c r="L114" s="9" t="s">
        <v>89</v>
      </c>
    </row>
    <row r="115" spans="1:12" ht="13.8" x14ac:dyDescent="0.3">
      <c r="A115" s="7">
        <f t="shared" si="7"/>
        <v>113</v>
      </c>
      <c r="B115" s="8">
        <v>45047</v>
      </c>
      <c r="C115" s="9" t="s">
        <v>205</v>
      </c>
      <c r="D115" s="9" t="s">
        <v>117</v>
      </c>
      <c r="E115" s="10">
        <v>1536242.6700000002</v>
      </c>
      <c r="F115" s="37">
        <f t="shared" si="4"/>
        <v>0.15362426700000001</v>
      </c>
      <c r="G115" s="10">
        <v>0</v>
      </c>
      <c r="H115" s="37">
        <f t="shared" si="5"/>
        <v>0</v>
      </c>
      <c r="I115" s="10">
        <v>1536242.6700000002</v>
      </c>
      <c r="J115" s="37">
        <f t="shared" si="6"/>
        <v>0.15362426700000001</v>
      </c>
      <c r="K115" s="9" t="s">
        <v>36</v>
      </c>
      <c r="L115" s="9" t="s">
        <v>89</v>
      </c>
    </row>
    <row r="116" spans="1:12" ht="13.8" x14ac:dyDescent="0.3">
      <c r="A116" s="7">
        <f t="shared" si="7"/>
        <v>114</v>
      </c>
      <c r="B116" s="8">
        <v>45047</v>
      </c>
      <c r="C116" s="9" t="s">
        <v>206</v>
      </c>
      <c r="D116" s="9" t="s">
        <v>117</v>
      </c>
      <c r="E116" s="10">
        <v>801223.24</v>
      </c>
      <c r="F116" s="37">
        <f t="shared" si="4"/>
        <v>8.0122323999999995E-2</v>
      </c>
      <c r="G116" s="10">
        <v>0</v>
      </c>
      <c r="H116" s="37">
        <f t="shared" si="5"/>
        <v>0</v>
      </c>
      <c r="I116" s="10">
        <v>801223.24</v>
      </c>
      <c r="J116" s="37">
        <f t="shared" si="6"/>
        <v>8.0122323999999995E-2</v>
      </c>
      <c r="K116" s="9" t="s">
        <v>36</v>
      </c>
      <c r="L116" s="9" t="s">
        <v>89</v>
      </c>
    </row>
    <row r="117" spans="1:12" ht="13.8" x14ac:dyDescent="0.3">
      <c r="A117" s="7">
        <f t="shared" si="7"/>
        <v>115</v>
      </c>
      <c r="B117" s="8">
        <v>45047</v>
      </c>
      <c r="C117" s="9" t="s">
        <v>207</v>
      </c>
      <c r="D117" s="9" t="s">
        <v>117</v>
      </c>
      <c r="E117" s="10">
        <v>1110881.6000000001</v>
      </c>
      <c r="F117" s="37">
        <f t="shared" si="4"/>
        <v>0.11108816000000001</v>
      </c>
      <c r="G117" s="10">
        <v>0</v>
      </c>
      <c r="H117" s="37">
        <f t="shared" si="5"/>
        <v>0</v>
      </c>
      <c r="I117" s="10">
        <v>1110881.6000000001</v>
      </c>
      <c r="J117" s="37">
        <f t="shared" si="6"/>
        <v>0.11108816000000001</v>
      </c>
      <c r="K117" s="9" t="s">
        <v>36</v>
      </c>
      <c r="L117" s="9" t="s">
        <v>89</v>
      </c>
    </row>
    <row r="118" spans="1:12" ht="13.8" x14ac:dyDescent="0.3">
      <c r="A118" s="7">
        <f t="shared" si="7"/>
        <v>116</v>
      </c>
      <c r="B118" s="8">
        <v>45047</v>
      </c>
      <c r="C118" s="9" t="s">
        <v>208</v>
      </c>
      <c r="D118" s="9" t="s">
        <v>209</v>
      </c>
      <c r="E118" s="10">
        <v>190000</v>
      </c>
      <c r="F118" s="37">
        <f t="shared" si="4"/>
        <v>1.9E-2</v>
      </c>
      <c r="G118" s="10">
        <v>34200</v>
      </c>
      <c r="H118" s="37">
        <f t="shared" si="5"/>
        <v>3.4199999999999999E-3</v>
      </c>
      <c r="I118" s="10">
        <v>224200</v>
      </c>
      <c r="J118" s="37">
        <f t="shared" si="6"/>
        <v>2.2419999999999999E-2</v>
      </c>
      <c r="K118" s="9" t="s">
        <v>18</v>
      </c>
      <c r="L118" s="9" t="s">
        <v>65</v>
      </c>
    </row>
    <row r="119" spans="1:12" ht="13.8" x14ac:dyDescent="0.3">
      <c r="A119" s="7">
        <f t="shared" si="7"/>
        <v>117</v>
      </c>
      <c r="B119" s="8">
        <v>45047</v>
      </c>
      <c r="C119" s="9" t="s">
        <v>210</v>
      </c>
      <c r="D119" s="9" t="s">
        <v>12</v>
      </c>
      <c r="E119" s="10">
        <v>1143636.3600000001</v>
      </c>
      <c r="F119" s="37">
        <f t="shared" si="4"/>
        <v>0.114363636</v>
      </c>
      <c r="G119" s="10">
        <v>0</v>
      </c>
      <c r="H119" s="37">
        <f t="shared" si="5"/>
        <v>0</v>
      </c>
      <c r="I119" s="10">
        <v>1143636.3600000001</v>
      </c>
      <c r="J119" s="37">
        <f t="shared" si="6"/>
        <v>0.114363636</v>
      </c>
      <c r="K119" s="9" t="s">
        <v>13</v>
      </c>
      <c r="L119" s="9" t="s">
        <v>14</v>
      </c>
    </row>
    <row r="120" spans="1:12" ht="13.8" x14ac:dyDescent="0.3">
      <c r="A120" s="7">
        <f t="shared" si="7"/>
        <v>118</v>
      </c>
      <c r="B120" s="8">
        <v>45047</v>
      </c>
      <c r="C120" s="9" t="s">
        <v>211</v>
      </c>
      <c r="D120" s="9" t="s">
        <v>107</v>
      </c>
      <c r="E120" s="10">
        <v>579882</v>
      </c>
      <c r="F120" s="37">
        <f t="shared" si="4"/>
        <v>5.7988199999999997E-2</v>
      </c>
      <c r="G120" s="10">
        <v>104378.76000000001</v>
      </c>
      <c r="H120" s="37">
        <f t="shared" si="5"/>
        <v>1.0437876E-2</v>
      </c>
      <c r="I120" s="10">
        <v>684260.76</v>
      </c>
      <c r="J120" s="37">
        <f t="shared" si="6"/>
        <v>6.8426076000000002E-2</v>
      </c>
      <c r="K120" s="9" t="s">
        <v>18</v>
      </c>
      <c r="L120" s="9" t="s">
        <v>65</v>
      </c>
    </row>
    <row r="121" spans="1:12" ht="13.8" x14ac:dyDescent="0.3">
      <c r="A121" s="7">
        <f t="shared" si="7"/>
        <v>119</v>
      </c>
      <c r="B121" s="8">
        <v>45047</v>
      </c>
      <c r="C121" s="9" t="s">
        <v>212</v>
      </c>
      <c r="D121" s="9" t="s">
        <v>213</v>
      </c>
      <c r="E121" s="10">
        <v>74361.73</v>
      </c>
      <c r="F121" s="37">
        <f t="shared" si="4"/>
        <v>7.4361729999999999E-3</v>
      </c>
      <c r="G121" s="10">
        <v>0</v>
      </c>
      <c r="H121" s="37">
        <f t="shared" si="5"/>
        <v>0</v>
      </c>
      <c r="I121" s="10">
        <v>74361.73</v>
      </c>
      <c r="J121" s="37">
        <f t="shared" si="6"/>
        <v>7.4361729999999999E-3</v>
      </c>
      <c r="K121" s="9" t="s">
        <v>88</v>
      </c>
      <c r="L121" s="9" t="s">
        <v>81</v>
      </c>
    </row>
    <row r="122" spans="1:12" ht="13.8" x14ac:dyDescent="0.3">
      <c r="A122" s="7">
        <f t="shared" si="7"/>
        <v>120</v>
      </c>
      <c r="B122" s="8">
        <v>45047</v>
      </c>
      <c r="C122" s="9" t="s">
        <v>214</v>
      </c>
      <c r="D122" s="9" t="s">
        <v>184</v>
      </c>
      <c r="E122" s="10">
        <v>289615.21999999997</v>
      </c>
      <c r="F122" s="37">
        <f t="shared" si="4"/>
        <v>2.8961521999999996E-2</v>
      </c>
      <c r="G122" s="10">
        <v>0</v>
      </c>
      <c r="H122" s="37">
        <f t="shared" si="5"/>
        <v>0</v>
      </c>
      <c r="I122" s="10">
        <v>289615.21999999997</v>
      </c>
      <c r="J122" s="37">
        <f t="shared" si="6"/>
        <v>2.8961521999999996E-2</v>
      </c>
      <c r="K122" s="9" t="s">
        <v>36</v>
      </c>
      <c r="L122" s="9" t="s">
        <v>19</v>
      </c>
    </row>
    <row r="123" spans="1:12" ht="13.8" x14ac:dyDescent="0.3">
      <c r="A123" s="7">
        <f t="shared" si="7"/>
        <v>121</v>
      </c>
      <c r="B123" s="8">
        <v>45047</v>
      </c>
      <c r="C123" s="9" t="s">
        <v>215</v>
      </c>
      <c r="D123" s="9" t="s">
        <v>87</v>
      </c>
      <c r="E123" s="10">
        <v>450107.56</v>
      </c>
      <c r="F123" s="37">
        <f t="shared" si="4"/>
        <v>4.5010755999999999E-2</v>
      </c>
      <c r="G123" s="10">
        <v>0</v>
      </c>
      <c r="H123" s="37">
        <f t="shared" si="5"/>
        <v>0</v>
      </c>
      <c r="I123" s="10">
        <v>450107.56</v>
      </c>
      <c r="J123" s="37">
        <f t="shared" si="6"/>
        <v>4.5010755999999999E-2</v>
      </c>
      <c r="K123" s="9" t="s">
        <v>88</v>
      </c>
      <c r="L123" s="9" t="s">
        <v>89</v>
      </c>
    </row>
    <row r="124" spans="1:12" ht="13.8" x14ac:dyDescent="0.3">
      <c r="A124" s="7">
        <f t="shared" si="7"/>
        <v>122</v>
      </c>
      <c r="B124" s="8">
        <v>45047</v>
      </c>
      <c r="C124" s="9" t="s">
        <v>216</v>
      </c>
      <c r="D124" s="9" t="s">
        <v>217</v>
      </c>
      <c r="E124" s="10">
        <v>645000</v>
      </c>
      <c r="F124" s="37">
        <f t="shared" si="4"/>
        <v>6.4500000000000002E-2</v>
      </c>
      <c r="G124" s="10">
        <v>116100</v>
      </c>
      <c r="H124" s="37">
        <f t="shared" si="5"/>
        <v>1.1610000000000001E-2</v>
      </c>
      <c r="I124" s="10">
        <v>761100</v>
      </c>
      <c r="J124" s="37">
        <f t="shared" si="6"/>
        <v>7.6109999999999997E-2</v>
      </c>
      <c r="K124" s="9" t="s">
        <v>18</v>
      </c>
      <c r="L124" s="9" t="s">
        <v>42</v>
      </c>
    </row>
    <row r="125" spans="1:12" ht="13.8" x14ac:dyDescent="0.3">
      <c r="A125" s="7">
        <f t="shared" si="7"/>
        <v>123</v>
      </c>
      <c r="B125" s="8">
        <v>45047</v>
      </c>
      <c r="C125" s="9" t="s">
        <v>218</v>
      </c>
      <c r="D125" s="9" t="s">
        <v>126</v>
      </c>
      <c r="E125" s="10">
        <v>578364.06999999995</v>
      </c>
      <c r="F125" s="37">
        <f t="shared" si="4"/>
        <v>5.7836406999999992E-2</v>
      </c>
      <c r="G125" s="10">
        <v>0</v>
      </c>
      <c r="H125" s="37">
        <f t="shared" si="5"/>
        <v>0</v>
      </c>
      <c r="I125" s="10">
        <v>578364.06999999995</v>
      </c>
      <c r="J125" s="37">
        <f t="shared" si="6"/>
        <v>5.7836406999999992E-2</v>
      </c>
      <c r="K125" s="9" t="s">
        <v>36</v>
      </c>
      <c r="L125" s="9" t="s">
        <v>19</v>
      </c>
    </row>
    <row r="126" spans="1:12" ht="13.8" x14ac:dyDescent="0.3">
      <c r="A126" s="7">
        <f t="shared" si="7"/>
        <v>124</v>
      </c>
      <c r="B126" s="8">
        <v>45047</v>
      </c>
      <c r="C126" s="9" t="s">
        <v>219</v>
      </c>
      <c r="D126" s="9" t="s">
        <v>181</v>
      </c>
      <c r="E126" s="10">
        <v>59538.58</v>
      </c>
      <c r="F126" s="37">
        <f t="shared" si="4"/>
        <v>5.9538580000000002E-3</v>
      </c>
      <c r="G126" s="10">
        <v>0</v>
      </c>
      <c r="H126" s="37">
        <f t="shared" si="5"/>
        <v>0</v>
      </c>
      <c r="I126" s="10">
        <v>59538.58</v>
      </c>
      <c r="J126" s="37">
        <f t="shared" si="6"/>
        <v>5.9538580000000002E-3</v>
      </c>
      <c r="K126" s="9" t="s">
        <v>84</v>
      </c>
      <c r="L126" s="9" t="s">
        <v>50</v>
      </c>
    </row>
    <row r="127" spans="1:12" ht="13.8" x14ac:dyDescent="0.3">
      <c r="A127" s="7">
        <f t="shared" si="7"/>
        <v>125</v>
      </c>
      <c r="B127" s="8">
        <v>45047</v>
      </c>
      <c r="C127" s="9" t="s">
        <v>220</v>
      </c>
      <c r="D127" s="9" t="s">
        <v>115</v>
      </c>
      <c r="E127" s="10">
        <v>105000</v>
      </c>
      <c r="F127" s="37">
        <f t="shared" si="4"/>
        <v>1.0500000000000001E-2</v>
      </c>
      <c r="G127" s="10">
        <v>18900</v>
      </c>
      <c r="H127" s="37">
        <f t="shared" si="5"/>
        <v>1.89E-3</v>
      </c>
      <c r="I127" s="10">
        <v>123900</v>
      </c>
      <c r="J127" s="37">
        <f t="shared" si="6"/>
        <v>1.239E-2</v>
      </c>
      <c r="K127" s="9" t="s">
        <v>18</v>
      </c>
      <c r="L127" s="9" t="s">
        <v>65</v>
      </c>
    </row>
    <row r="128" spans="1:12" ht="13.8" x14ac:dyDescent="0.3">
      <c r="A128" s="7">
        <f t="shared" si="7"/>
        <v>126</v>
      </c>
      <c r="B128" s="8">
        <v>45047</v>
      </c>
      <c r="C128" s="9" t="s">
        <v>221</v>
      </c>
      <c r="D128" s="9" t="s">
        <v>83</v>
      </c>
      <c r="E128" s="10">
        <v>851922.27999999991</v>
      </c>
      <c r="F128" s="37">
        <f t="shared" si="4"/>
        <v>8.5192227999999995E-2</v>
      </c>
      <c r="G128" s="10">
        <v>0</v>
      </c>
      <c r="H128" s="37">
        <f t="shared" si="5"/>
        <v>0</v>
      </c>
      <c r="I128" s="10">
        <v>851922.27999999991</v>
      </c>
      <c r="J128" s="37">
        <f t="shared" si="6"/>
        <v>8.5192227999999995E-2</v>
      </c>
      <c r="K128" s="9" t="s">
        <v>84</v>
      </c>
      <c r="L128" s="9" t="s">
        <v>85</v>
      </c>
    </row>
    <row r="129" spans="1:12" ht="13.8" x14ac:dyDescent="0.3">
      <c r="A129" s="7">
        <f t="shared" si="7"/>
        <v>127</v>
      </c>
      <c r="B129" s="8">
        <v>45047</v>
      </c>
      <c r="C129" s="9" t="s">
        <v>222</v>
      </c>
      <c r="D129" s="9" t="s">
        <v>153</v>
      </c>
      <c r="E129" s="10">
        <v>824775</v>
      </c>
      <c r="F129" s="37">
        <f t="shared" si="4"/>
        <v>8.2477499999999995E-2</v>
      </c>
      <c r="G129" s="10">
        <v>148459.5</v>
      </c>
      <c r="H129" s="37">
        <f t="shared" si="5"/>
        <v>1.484595E-2</v>
      </c>
      <c r="I129" s="10">
        <v>973234.5</v>
      </c>
      <c r="J129" s="37">
        <f t="shared" si="6"/>
        <v>9.7323450000000006E-2</v>
      </c>
      <c r="K129" s="9" t="s">
        <v>18</v>
      </c>
      <c r="L129" s="9" t="s">
        <v>154</v>
      </c>
    </row>
    <row r="130" spans="1:12" ht="13.8" x14ac:dyDescent="0.3">
      <c r="A130" s="7">
        <f t="shared" si="7"/>
        <v>128</v>
      </c>
      <c r="B130" s="8">
        <v>45047</v>
      </c>
      <c r="C130" s="9" t="s">
        <v>223</v>
      </c>
      <c r="D130" s="9" t="s">
        <v>133</v>
      </c>
      <c r="E130" s="10">
        <v>277777.77999999997</v>
      </c>
      <c r="F130" s="37">
        <f t="shared" si="4"/>
        <v>2.7777777999999996E-2</v>
      </c>
      <c r="G130" s="10">
        <v>0</v>
      </c>
      <c r="H130" s="37">
        <f t="shared" si="5"/>
        <v>0</v>
      </c>
      <c r="I130" s="10">
        <v>277777.77999999997</v>
      </c>
      <c r="J130" s="37">
        <f t="shared" si="6"/>
        <v>2.7777777999999996E-2</v>
      </c>
      <c r="K130" s="9" t="s">
        <v>84</v>
      </c>
      <c r="L130" s="9" t="s">
        <v>61</v>
      </c>
    </row>
    <row r="131" spans="1:12" ht="13.8" x14ac:dyDescent="0.3">
      <c r="A131" s="7">
        <f t="shared" si="7"/>
        <v>129</v>
      </c>
      <c r="B131" s="8">
        <v>45047</v>
      </c>
      <c r="C131" s="9" t="s">
        <v>224</v>
      </c>
      <c r="D131" s="9" t="s">
        <v>135</v>
      </c>
      <c r="E131" s="10">
        <v>1537698.42</v>
      </c>
      <c r="F131" s="37">
        <f t="shared" si="4"/>
        <v>0.15376984199999999</v>
      </c>
      <c r="G131" s="10">
        <v>0</v>
      </c>
      <c r="H131" s="37">
        <f t="shared" si="5"/>
        <v>0</v>
      </c>
      <c r="I131" s="10">
        <v>1537698.42</v>
      </c>
      <c r="J131" s="37">
        <f t="shared" si="6"/>
        <v>0.15376984199999999</v>
      </c>
      <c r="K131" s="9" t="s">
        <v>36</v>
      </c>
      <c r="L131" s="9" t="s">
        <v>136</v>
      </c>
    </row>
    <row r="132" spans="1:12" ht="13.8" x14ac:dyDescent="0.3">
      <c r="A132" s="7">
        <f t="shared" si="7"/>
        <v>130</v>
      </c>
      <c r="B132" s="8">
        <v>45047</v>
      </c>
      <c r="C132" s="9" t="s">
        <v>225</v>
      </c>
      <c r="D132" s="9" t="s">
        <v>124</v>
      </c>
      <c r="E132" s="10">
        <v>206349.21</v>
      </c>
      <c r="F132" s="37">
        <f t="shared" ref="F132:F195" si="8">E132/10000000</f>
        <v>2.0634921000000001E-2</v>
      </c>
      <c r="G132" s="10">
        <v>0</v>
      </c>
      <c r="H132" s="37">
        <f t="shared" ref="H132:H195" si="9">G132/10000000</f>
        <v>0</v>
      </c>
      <c r="I132" s="10">
        <v>206349.21</v>
      </c>
      <c r="J132" s="37">
        <f t="shared" ref="J132:J195" si="10">I132/10000000</f>
        <v>2.0634921000000001E-2</v>
      </c>
      <c r="K132" s="9" t="s">
        <v>36</v>
      </c>
      <c r="L132" s="9" t="s">
        <v>65</v>
      </c>
    </row>
    <row r="133" spans="1:12" ht="13.8" x14ac:dyDescent="0.3">
      <c r="A133" s="7">
        <f t="shared" ref="A133:A196" si="11">A132+1</f>
        <v>131</v>
      </c>
      <c r="B133" s="8">
        <v>45047</v>
      </c>
      <c r="C133" s="9" t="s">
        <v>226</v>
      </c>
      <c r="D133" s="9" t="s">
        <v>49</v>
      </c>
      <c r="E133" s="10">
        <v>150000</v>
      </c>
      <c r="F133" s="37">
        <f t="shared" si="8"/>
        <v>1.4999999999999999E-2</v>
      </c>
      <c r="G133" s="10">
        <v>27000</v>
      </c>
      <c r="H133" s="37">
        <f t="shared" si="9"/>
        <v>2.7000000000000001E-3</v>
      </c>
      <c r="I133" s="10">
        <v>177000</v>
      </c>
      <c r="J133" s="37">
        <f t="shared" si="10"/>
        <v>1.77E-2</v>
      </c>
      <c r="K133" s="9" t="s">
        <v>18</v>
      </c>
      <c r="L133" s="9" t="s">
        <v>50</v>
      </c>
    </row>
    <row r="134" spans="1:12" ht="13.8" x14ac:dyDescent="0.3">
      <c r="A134" s="7">
        <f t="shared" si="11"/>
        <v>132</v>
      </c>
      <c r="B134" s="8">
        <v>45047</v>
      </c>
      <c r="C134" s="9" t="s">
        <v>227</v>
      </c>
      <c r="D134" s="9" t="s">
        <v>189</v>
      </c>
      <c r="E134" s="10">
        <v>62480</v>
      </c>
      <c r="F134" s="37">
        <f t="shared" si="8"/>
        <v>6.2480000000000001E-3</v>
      </c>
      <c r="G134" s="10">
        <v>11246.400000000001</v>
      </c>
      <c r="H134" s="37">
        <f t="shared" si="9"/>
        <v>1.1246400000000001E-3</v>
      </c>
      <c r="I134" s="10">
        <v>73726.399999999994</v>
      </c>
      <c r="J134" s="37">
        <f t="shared" si="10"/>
        <v>7.3726399999999997E-3</v>
      </c>
      <c r="K134" s="9" t="s">
        <v>18</v>
      </c>
      <c r="L134" s="9" t="s">
        <v>81</v>
      </c>
    </row>
    <row r="135" spans="1:12" ht="13.8" x14ac:dyDescent="0.3">
      <c r="A135" s="7">
        <f t="shared" si="11"/>
        <v>133</v>
      </c>
      <c r="B135" s="8">
        <v>45047</v>
      </c>
      <c r="C135" s="9" t="s">
        <v>228</v>
      </c>
      <c r="D135" s="9" t="s">
        <v>144</v>
      </c>
      <c r="E135" s="10">
        <v>4206035.5599999996</v>
      </c>
      <c r="F135" s="37">
        <f t="shared" si="8"/>
        <v>0.42060355599999993</v>
      </c>
      <c r="G135" s="10">
        <v>0</v>
      </c>
      <c r="H135" s="37">
        <f t="shared" si="9"/>
        <v>0</v>
      </c>
      <c r="I135" s="10">
        <v>4206035.5599999996</v>
      </c>
      <c r="J135" s="37">
        <f t="shared" si="10"/>
        <v>0.42060355599999993</v>
      </c>
      <c r="K135" s="9" t="s">
        <v>36</v>
      </c>
      <c r="L135" s="9" t="s">
        <v>145</v>
      </c>
    </row>
    <row r="136" spans="1:12" ht="13.8" x14ac:dyDescent="0.3">
      <c r="A136" s="7">
        <f t="shared" si="11"/>
        <v>134</v>
      </c>
      <c r="B136" s="8">
        <v>45047</v>
      </c>
      <c r="C136" s="9" t="s">
        <v>229</v>
      </c>
      <c r="D136" s="9" t="s">
        <v>144</v>
      </c>
      <c r="E136" s="10">
        <v>2462262.1</v>
      </c>
      <c r="F136" s="37">
        <f t="shared" si="8"/>
        <v>0.24622621</v>
      </c>
      <c r="G136" s="10">
        <v>0</v>
      </c>
      <c r="H136" s="37">
        <f t="shared" si="9"/>
        <v>0</v>
      </c>
      <c r="I136" s="10">
        <v>2462262.1</v>
      </c>
      <c r="J136" s="37">
        <f t="shared" si="10"/>
        <v>0.24622621</v>
      </c>
      <c r="K136" s="9" t="s">
        <v>36</v>
      </c>
      <c r="L136" s="9" t="s">
        <v>145</v>
      </c>
    </row>
    <row r="137" spans="1:12" ht="13.8" x14ac:dyDescent="0.3">
      <c r="A137" s="7">
        <f t="shared" si="11"/>
        <v>135</v>
      </c>
      <c r="B137" s="8">
        <v>45047</v>
      </c>
      <c r="C137" s="9" t="s">
        <v>230</v>
      </c>
      <c r="D137" s="9" t="s">
        <v>138</v>
      </c>
      <c r="E137" s="10">
        <v>706485.77</v>
      </c>
      <c r="F137" s="37">
        <f t="shared" si="8"/>
        <v>7.0648577000000004E-2</v>
      </c>
      <c r="G137" s="10">
        <v>0</v>
      </c>
      <c r="H137" s="37">
        <f t="shared" si="9"/>
        <v>0</v>
      </c>
      <c r="I137" s="10">
        <v>706485.77</v>
      </c>
      <c r="J137" s="37">
        <f t="shared" si="10"/>
        <v>7.0648577000000004E-2</v>
      </c>
      <c r="K137" s="9" t="s">
        <v>36</v>
      </c>
      <c r="L137" s="9" t="s">
        <v>89</v>
      </c>
    </row>
    <row r="138" spans="1:12" ht="13.8" x14ac:dyDescent="0.3">
      <c r="A138" s="7">
        <f t="shared" si="11"/>
        <v>136</v>
      </c>
      <c r="B138" s="8">
        <v>45047</v>
      </c>
      <c r="C138" s="9" t="s">
        <v>231</v>
      </c>
      <c r="D138" s="9" t="s">
        <v>142</v>
      </c>
      <c r="E138" s="10">
        <v>1162584</v>
      </c>
      <c r="F138" s="37">
        <f t="shared" si="8"/>
        <v>0.1162584</v>
      </c>
      <c r="G138" s="10">
        <v>209265.12000000002</v>
      </c>
      <c r="H138" s="37">
        <f t="shared" si="9"/>
        <v>2.0926512000000001E-2</v>
      </c>
      <c r="I138" s="10">
        <v>1371849.1199999999</v>
      </c>
      <c r="J138" s="37">
        <f t="shared" si="10"/>
        <v>0.13718491199999999</v>
      </c>
      <c r="K138" s="9" t="s">
        <v>18</v>
      </c>
      <c r="L138" s="9" t="s">
        <v>19</v>
      </c>
    </row>
    <row r="139" spans="1:12" ht="13.8" x14ac:dyDescent="0.3">
      <c r="A139" s="7">
        <f t="shared" si="11"/>
        <v>137</v>
      </c>
      <c r="B139" s="8">
        <v>45047</v>
      </c>
      <c r="C139" s="9" t="s">
        <v>232</v>
      </c>
      <c r="D139" s="9" t="s">
        <v>25</v>
      </c>
      <c r="E139" s="10">
        <v>823673.99999999988</v>
      </c>
      <c r="F139" s="37">
        <f t="shared" si="8"/>
        <v>8.2367399999999993E-2</v>
      </c>
      <c r="G139" s="10">
        <v>148261.32</v>
      </c>
      <c r="H139" s="37">
        <f t="shared" si="9"/>
        <v>1.4826132000000001E-2</v>
      </c>
      <c r="I139" s="10">
        <v>971935.32</v>
      </c>
      <c r="J139" s="37">
        <f t="shared" si="10"/>
        <v>9.7193531999999999E-2</v>
      </c>
      <c r="K139" s="9" t="s">
        <v>18</v>
      </c>
      <c r="L139" s="9" t="s">
        <v>26</v>
      </c>
    </row>
    <row r="140" spans="1:12" ht="13.8" x14ac:dyDescent="0.3">
      <c r="A140" s="7">
        <f t="shared" si="11"/>
        <v>138</v>
      </c>
      <c r="B140" s="8">
        <v>45047</v>
      </c>
      <c r="C140" s="9" t="s">
        <v>233</v>
      </c>
      <c r="D140" s="9" t="s">
        <v>128</v>
      </c>
      <c r="E140" s="10">
        <v>223297.21</v>
      </c>
      <c r="F140" s="37">
        <f t="shared" si="8"/>
        <v>2.2329721E-2</v>
      </c>
      <c r="G140" s="10">
        <v>0</v>
      </c>
      <c r="H140" s="37">
        <f t="shared" si="9"/>
        <v>0</v>
      </c>
      <c r="I140" s="10">
        <v>223297.21</v>
      </c>
      <c r="J140" s="37">
        <f t="shared" si="10"/>
        <v>2.2329721E-2</v>
      </c>
      <c r="K140" s="9" t="s">
        <v>84</v>
      </c>
      <c r="L140" s="9" t="s">
        <v>42</v>
      </c>
    </row>
    <row r="141" spans="1:12" ht="13.8" x14ac:dyDescent="0.3">
      <c r="A141" s="7">
        <f t="shared" si="11"/>
        <v>139</v>
      </c>
      <c r="B141" s="8">
        <v>45047</v>
      </c>
      <c r="C141" s="9" t="s">
        <v>234</v>
      </c>
      <c r="D141" s="9" t="s">
        <v>25</v>
      </c>
      <c r="E141" s="10">
        <v>882000</v>
      </c>
      <c r="F141" s="37">
        <f t="shared" si="8"/>
        <v>8.8200000000000001E-2</v>
      </c>
      <c r="G141" s="10">
        <v>158760</v>
      </c>
      <c r="H141" s="37">
        <f t="shared" si="9"/>
        <v>1.5876000000000001E-2</v>
      </c>
      <c r="I141" s="10">
        <v>1040760</v>
      </c>
      <c r="J141" s="37">
        <f t="shared" si="10"/>
        <v>0.104076</v>
      </c>
      <c r="K141" s="9" t="s">
        <v>18</v>
      </c>
      <c r="L141" s="9" t="s">
        <v>26</v>
      </c>
    </row>
    <row r="142" spans="1:12" ht="13.8" x14ac:dyDescent="0.3">
      <c r="A142" s="7">
        <f t="shared" si="11"/>
        <v>140</v>
      </c>
      <c r="B142" s="8">
        <v>45047</v>
      </c>
      <c r="C142" s="9" t="s">
        <v>235</v>
      </c>
      <c r="D142" s="9" t="s">
        <v>25</v>
      </c>
      <c r="E142" s="10">
        <v>622812</v>
      </c>
      <c r="F142" s="37">
        <f t="shared" si="8"/>
        <v>6.2281200000000002E-2</v>
      </c>
      <c r="G142" s="10">
        <v>112106.16</v>
      </c>
      <c r="H142" s="37">
        <f t="shared" si="9"/>
        <v>1.1210616E-2</v>
      </c>
      <c r="I142" s="10">
        <v>734918.16</v>
      </c>
      <c r="J142" s="37">
        <f t="shared" si="10"/>
        <v>7.3491816000000001E-2</v>
      </c>
      <c r="K142" s="9" t="s">
        <v>18</v>
      </c>
      <c r="L142" s="9" t="s">
        <v>26</v>
      </c>
    </row>
    <row r="143" spans="1:12" ht="13.8" x14ac:dyDescent="0.3">
      <c r="A143" s="7">
        <f t="shared" si="11"/>
        <v>141</v>
      </c>
      <c r="B143" s="8">
        <v>45047</v>
      </c>
      <c r="C143" s="9" t="s">
        <v>236</v>
      </c>
      <c r="D143" s="9" t="s">
        <v>25</v>
      </c>
      <c r="E143" s="10">
        <v>308000</v>
      </c>
      <c r="F143" s="37">
        <f t="shared" si="8"/>
        <v>3.0800000000000001E-2</v>
      </c>
      <c r="G143" s="10">
        <v>55440</v>
      </c>
      <c r="H143" s="37">
        <f t="shared" si="9"/>
        <v>5.5440000000000003E-3</v>
      </c>
      <c r="I143" s="10">
        <v>363440</v>
      </c>
      <c r="J143" s="37">
        <f t="shared" si="10"/>
        <v>3.6344000000000001E-2</v>
      </c>
      <c r="K143" s="9" t="s">
        <v>18</v>
      </c>
      <c r="L143" s="9" t="s">
        <v>26</v>
      </c>
    </row>
    <row r="144" spans="1:12" ht="13.8" x14ac:dyDescent="0.3">
      <c r="A144" s="7">
        <f t="shared" si="11"/>
        <v>142</v>
      </c>
      <c r="B144" s="8">
        <v>45047</v>
      </c>
      <c r="C144" s="9" t="s">
        <v>237</v>
      </c>
      <c r="D144" s="9" t="s">
        <v>202</v>
      </c>
      <c r="E144" s="10">
        <v>1098561.27</v>
      </c>
      <c r="F144" s="37">
        <f t="shared" si="8"/>
        <v>0.109856127</v>
      </c>
      <c r="G144" s="10">
        <v>0</v>
      </c>
      <c r="H144" s="37">
        <f t="shared" si="9"/>
        <v>0</v>
      </c>
      <c r="I144" s="10">
        <v>1098561.27</v>
      </c>
      <c r="J144" s="37">
        <f t="shared" si="10"/>
        <v>0.109856127</v>
      </c>
      <c r="K144" s="9" t="s">
        <v>88</v>
      </c>
      <c r="L144" s="9" t="s">
        <v>19</v>
      </c>
    </row>
    <row r="145" spans="1:12" ht="13.8" x14ac:dyDescent="0.3">
      <c r="A145" s="7">
        <f t="shared" si="11"/>
        <v>143</v>
      </c>
      <c r="B145" s="8">
        <v>45078</v>
      </c>
      <c r="C145" s="9" t="s">
        <v>238</v>
      </c>
      <c r="D145" s="9" t="s">
        <v>239</v>
      </c>
      <c r="E145" s="10">
        <v>205795.19</v>
      </c>
      <c r="F145" s="37">
        <f t="shared" si="8"/>
        <v>2.0579519000000001E-2</v>
      </c>
      <c r="G145" s="10">
        <v>0</v>
      </c>
      <c r="H145" s="37">
        <f t="shared" si="9"/>
        <v>0</v>
      </c>
      <c r="I145" s="10">
        <v>205795.19</v>
      </c>
      <c r="J145" s="37">
        <f t="shared" si="10"/>
        <v>2.0579519000000001E-2</v>
      </c>
      <c r="K145" s="9" t="s">
        <v>36</v>
      </c>
      <c r="L145" s="9" t="s">
        <v>50</v>
      </c>
    </row>
    <row r="146" spans="1:12" ht="13.8" x14ac:dyDescent="0.3">
      <c r="A146" s="7">
        <f t="shared" si="11"/>
        <v>144</v>
      </c>
      <c r="B146" s="8">
        <v>45078</v>
      </c>
      <c r="C146" s="9" t="s">
        <v>240</v>
      </c>
      <c r="D146" s="9" t="s">
        <v>17</v>
      </c>
      <c r="E146" s="10">
        <v>0</v>
      </c>
      <c r="F146" s="37">
        <f t="shared" si="8"/>
        <v>0</v>
      </c>
      <c r="G146" s="10">
        <v>0</v>
      </c>
      <c r="H146" s="37">
        <f t="shared" si="9"/>
        <v>0</v>
      </c>
      <c r="I146" s="10">
        <v>0</v>
      </c>
      <c r="J146" s="37">
        <f t="shared" si="10"/>
        <v>0</v>
      </c>
      <c r="K146" s="9" t="s">
        <v>18</v>
      </c>
      <c r="L146" s="9" t="s">
        <v>19</v>
      </c>
    </row>
    <row r="147" spans="1:12" ht="13.8" x14ac:dyDescent="0.3">
      <c r="A147" s="7">
        <f t="shared" si="11"/>
        <v>145</v>
      </c>
      <c r="B147" s="8">
        <v>45078</v>
      </c>
      <c r="C147" s="9" t="s">
        <v>241</v>
      </c>
      <c r="D147" s="9" t="s">
        <v>17</v>
      </c>
      <c r="E147" s="10">
        <v>262584</v>
      </c>
      <c r="F147" s="37">
        <f t="shared" si="8"/>
        <v>2.6258400000000001E-2</v>
      </c>
      <c r="G147" s="10">
        <v>47265.120000000003</v>
      </c>
      <c r="H147" s="37">
        <f t="shared" si="9"/>
        <v>4.7265120000000004E-3</v>
      </c>
      <c r="I147" s="10">
        <v>309849.12</v>
      </c>
      <c r="J147" s="37">
        <f t="shared" si="10"/>
        <v>3.0984912E-2</v>
      </c>
      <c r="K147" s="9" t="s">
        <v>18</v>
      </c>
      <c r="L147" s="9" t="s">
        <v>19</v>
      </c>
    </row>
    <row r="148" spans="1:12" ht="13.8" x14ac:dyDescent="0.3">
      <c r="A148" s="7">
        <f t="shared" si="11"/>
        <v>146</v>
      </c>
      <c r="B148" s="8">
        <v>45078</v>
      </c>
      <c r="C148" s="9" t="s">
        <v>242</v>
      </c>
      <c r="D148" s="9" t="s">
        <v>35</v>
      </c>
      <c r="E148" s="10">
        <v>3781967.8899999997</v>
      </c>
      <c r="F148" s="37">
        <f t="shared" si="8"/>
        <v>0.37819678899999998</v>
      </c>
      <c r="G148" s="10">
        <v>0</v>
      </c>
      <c r="H148" s="37">
        <f t="shared" si="9"/>
        <v>0</v>
      </c>
      <c r="I148" s="10">
        <v>3781967.8899999997</v>
      </c>
      <c r="J148" s="37">
        <f t="shared" si="10"/>
        <v>0.37819678899999998</v>
      </c>
      <c r="K148" s="9" t="s">
        <v>36</v>
      </c>
      <c r="L148" s="9" t="s">
        <v>14</v>
      </c>
    </row>
    <row r="149" spans="1:12" ht="13.8" x14ac:dyDescent="0.3">
      <c r="A149" s="7">
        <f t="shared" si="11"/>
        <v>147</v>
      </c>
      <c r="B149" s="8">
        <v>45078</v>
      </c>
      <c r="C149" s="9" t="s">
        <v>243</v>
      </c>
      <c r="D149" s="9" t="s">
        <v>38</v>
      </c>
      <c r="E149" s="10">
        <v>6994895.4500000002</v>
      </c>
      <c r="F149" s="37">
        <f t="shared" si="8"/>
        <v>0.69948954500000005</v>
      </c>
      <c r="G149" s="10">
        <v>0</v>
      </c>
      <c r="H149" s="37">
        <f t="shared" si="9"/>
        <v>0</v>
      </c>
      <c r="I149" s="10">
        <v>6994895.4500000002</v>
      </c>
      <c r="J149" s="37">
        <f t="shared" si="10"/>
        <v>0.69948954500000005</v>
      </c>
      <c r="K149" s="9" t="s">
        <v>36</v>
      </c>
      <c r="L149" s="9" t="s">
        <v>14</v>
      </c>
    </row>
    <row r="150" spans="1:12" ht="13.8" x14ac:dyDescent="0.3">
      <c r="A150" s="7">
        <f t="shared" si="11"/>
        <v>148</v>
      </c>
      <c r="B150" s="8">
        <v>45078</v>
      </c>
      <c r="C150" s="9" t="s">
        <v>244</v>
      </c>
      <c r="D150" s="9" t="s">
        <v>56</v>
      </c>
      <c r="E150" s="10">
        <v>1349094.82</v>
      </c>
      <c r="F150" s="37">
        <f t="shared" si="8"/>
        <v>0.134909482</v>
      </c>
      <c r="G150" s="10">
        <v>0</v>
      </c>
      <c r="H150" s="37">
        <f t="shared" si="9"/>
        <v>0</v>
      </c>
      <c r="I150" s="10">
        <v>1349094.82</v>
      </c>
      <c r="J150" s="37">
        <f t="shared" si="10"/>
        <v>0.134909482</v>
      </c>
      <c r="K150" s="9" t="s">
        <v>57</v>
      </c>
      <c r="L150" s="9" t="s">
        <v>58</v>
      </c>
    </row>
    <row r="151" spans="1:12" ht="13.8" x14ac:dyDescent="0.3">
      <c r="A151" s="7">
        <f t="shared" si="11"/>
        <v>149</v>
      </c>
      <c r="B151" s="8">
        <v>45078</v>
      </c>
      <c r="C151" s="9" t="s">
        <v>245</v>
      </c>
      <c r="D151" s="9" t="s">
        <v>45</v>
      </c>
      <c r="E151" s="10">
        <v>186027.28</v>
      </c>
      <c r="F151" s="37">
        <f t="shared" si="8"/>
        <v>1.8602727999999999E-2</v>
      </c>
      <c r="G151" s="10">
        <v>0</v>
      </c>
      <c r="H151" s="37">
        <f t="shared" si="9"/>
        <v>0</v>
      </c>
      <c r="I151" s="10">
        <v>186027.28</v>
      </c>
      <c r="J151" s="37">
        <f t="shared" si="10"/>
        <v>1.8602727999999999E-2</v>
      </c>
      <c r="K151" s="9" t="s">
        <v>36</v>
      </c>
      <c r="L151" s="9" t="s">
        <v>46</v>
      </c>
    </row>
    <row r="152" spans="1:12" ht="13.8" x14ac:dyDescent="0.3">
      <c r="A152" s="7">
        <f t="shared" si="11"/>
        <v>150</v>
      </c>
      <c r="B152" s="8">
        <v>45078</v>
      </c>
      <c r="C152" s="9" t="s">
        <v>246</v>
      </c>
      <c r="D152" s="9" t="s">
        <v>60</v>
      </c>
      <c r="E152" s="10">
        <v>1117450.22</v>
      </c>
      <c r="F152" s="37">
        <f t="shared" si="8"/>
        <v>0.111745022</v>
      </c>
      <c r="G152" s="10">
        <v>0</v>
      </c>
      <c r="H152" s="37">
        <f t="shared" si="9"/>
        <v>0</v>
      </c>
      <c r="I152" s="10">
        <v>1117450.22</v>
      </c>
      <c r="J152" s="37">
        <f t="shared" si="10"/>
        <v>0.111745022</v>
      </c>
      <c r="K152" s="9" t="s">
        <v>36</v>
      </c>
      <c r="L152" s="9" t="s">
        <v>61</v>
      </c>
    </row>
    <row r="153" spans="1:12" ht="13.8" x14ac:dyDescent="0.3">
      <c r="A153" s="7">
        <f t="shared" si="11"/>
        <v>151</v>
      </c>
      <c r="B153" s="8">
        <v>45078</v>
      </c>
      <c r="C153" s="9" t="s">
        <v>247</v>
      </c>
      <c r="D153" s="9" t="s">
        <v>77</v>
      </c>
      <c r="E153" s="10">
        <v>115626.03</v>
      </c>
      <c r="F153" s="37">
        <f t="shared" si="8"/>
        <v>1.1562602999999999E-2</v>
      </c>
      <c r="G153" s="10">
        <v>0</v>
      </c>
      <c r="H153" s="37">
        <f t="shared" si="9"/>
        <v>0</v>
      </c>
      <c r="I153" s="10">
        <v>115626.03</v>
      </c>
      <c r="J153" s="37">
        <f t="shared" si="10"/>
        <v>1.1562602999999999E-2</v>
      </c>
      <c r="K153" s="9" t="s">
        <v>57</v>
      </c>
      <c r="L153" s="9" t="s">
        <v>19</v>
      </c>
    </row>
    <row r="154" spans="1:12" ht="13.8" x14ac:dyDescent="0.3">
      <c r="A154" s="7">
        <f t="shared" si="11"/>
        <v>152</v>
      </c>
      <c r="B154" s="8">
        <v>45078</v>
      </c>
      <c r="C154" s="9" t="s">
        <v>248</v>
      </c>
      <c r="D154" s="9" t="s">
        <v>115</v>
      </c>
      <c r="E154" s="10">
        <v>105000</v>
      </c>
      <c r="F154" s="37">
        <f t="shared" si="8"/>
        <v>1.0500000000000001E-2</v>
      </c>
      <c r="G154" s="10">
        <v>18900</v>
      </c>
      <c r="H154" s="37">
        <f t="shared" si="9"/>
        <v>1.89E-3</v>
      </c>
      <c r="I154" s="10">
        <v>123900</v>
      </c>
      <c r="J154" s="37">
        <f t="shared" si="10"/>
        <v>1.239E-2</v>
      </c>
      <c r="K154" s="9" t="s">
        <v>18</v>
      </c>
      <c r="L154" s="9" t="s">
        <v>65</v>
      </c>
    </row>
    <row r="155" spans="1:12" ht="13.8" x14ac:dyDescent="0.3">
      <c r="A155" s="7">
        <f t="shared" si="11"/>
        <v>153</v>
      </c>
      <c r="B155" s="8">
        <v>45078</v>
      </c>
      <c r="C155" s="9" t="s">
        <v>249</v>
      </c>
      <c r="D155" s="9" t="s">
        <v>189</v>
      </c>
      <c r="E155" s="10">
        <v>57013</v>
      </c>
      <c r="F155" s="37">
        <f t="shared" si="8"/>
        <v>5.7013000000000003E-3</v>
      </c>
      <c r="G155" s="10">
        <v>10262.34</v>
      </c>
      <c r="H155" s="37">
        <f t="shared" si="9"/>
        <v>1.026234E-3</v>
      </c>
      <c r="I155" s="10">
        <v>67275.34</v>
      </c>
      <c r="J155" s="37">
        <f t="shared" si="10"/>
        <v>6.7275339999999994E-3</v>
      </c>
      <c r="K155" s="9" t="s">
        <v>18</v>
      </c>
      <c r="L155" s="9" t="s">
        <v>81</v>
      </c>
    </row>
    <row r="156" spans="1:12" ht="13.8" x14ac:dyDescent="0.3">
      <c r="A156" s="7">
        <f t="shared" si="11"/>
        <v>154</v>
      </c>
      <c r="B156" s="8">
        <v>45078</v>
      </c>
      <c r="C156" s="9" t="s">
        <v>250</v>
      </c>
      <c r="D156" s="9" t="s">
        <v>67</v>
      </c>
      <c r="E156" s="10">
        <v>1031250</v>
      </c>
      <c r="F156" s="37">
        <f t="shared" si="8"/>
        <v>0.10312499999999999</v>
      </c>
      <c r="G156" s="10">
        <v>185625</v>
      </c>
      <c r="H156" s="37">
        <f t="shared" si="9"/>
        <v>1.8562499999999999E-2</v>
      </c>
      <c r="I156" s="10">
        <v>1216875</v>
      </c>
      <c r="J156" s="37">
        <f t="shared" si="10"/>
        <v>0.1216875</v>
      </c>
      <c r="K156" s="9" t="s">
        <v>18</v>
      </c>
      <c r="L156" s="9" t="s">
        <v>42</v>
      </c>
    </row>
    <row r="157" spans="1:12" ht="13.8" x14ac:dyDescent="0.3">
      <c r="A157" s="7">
        <f t="shared" si="11"/>
        <v>155</v>
      </c>
      <c r="B157" s="8">
        <v>45078</v>
      </c>
      <c r="C157" s="9" t="s">
        <v>251</v>
      </c>
      <c r="D157" s="9" t="s">
        <v>67</v>
      </c>
      <c r="E157" s="10">
        <v>6043296</v>
      </c>
      <c r="F157" s="37">
        <f t="shared" si="8"/>
        <v>0.60432960000000002</v>
      </c>
      <c r="G157" s="10">
        <v>1087793.28</v>
      </c>
      <c r="H157" s="37">
        <f t="shared" si="9"/>
        <v>0.10877932800000001</v>
      </c>
      <c r="I157" s="10">
        <v>7131089.2800000003</v>
      </c>
      <c r="J157" s="37">
        <f t="shared" si="10"/>
        <v>0.71310892800000003</v>
      </c>
      <c r="K157" s="9" t="s">
        <v>18</v>
      </c>
      <c r="L157" s="9" t="s">
        <v>42</v>
      </c>
    </row>
    <row r="158" spans="1:12" ht="13.8" x14ac:dyDescent="0.3">
      <c r="A158" s="7">
        <f t="shared" si="11"/>
        <v>156</v>
      </c>
      <c r="B158" s="8">
        <v>45078</v>
      </c>
      <c r="C158" s="9" t="s">
        <v>252</v>
      </c>
      <c r="D158" s="9" t="s">
        <v>87</v>
      </c>
      <c r="E158" s="10">
        <v>427475.88</v>
      </c>
      <c r="F158" s="37">
        <f t="shared" si="8"/>
        <v>4.2747588000000003E-2</v>
      </c>
      <c r="G158" s="10">
        <v>0</v>
      </c>
      <c r="H158" s="37">
        <f t="shared" si="9"/>
        <v>0</v>
      </c>
      <c r="I158" s="10">
        <v>427475.88</v>
      </c>
      <c r="J158" s="37">
        <f t="shared" si="10"/>
        <v>4.2747588000000003E-2</v>
      </c>
      <c r="K158" s="9" t="s">
        <v>88</v>
      </c>
      <c r="L158" s="9" t="s">
        <v>89</v>
      </c>
    </row>
    <row r="159" spans="1:12" ht="13.8" x14ac:dyDescent="0.3">
      <c r="A159" s="7">
        <f t="shared" si="11"/>
        <v>157</v>
      </c>
      <c r="B159" s="8">
        <v>45078</v>
      </c>
      <c r="C159" s="9" t="s">
        <v>253</v>
      </c>
      <c r="D159" s="9" t="s">
        <v>181</v>
      </c>
      <c r="E159" s="10">
        <v>35611.24</v>
      </c>
      <c r="F159" s="37">
        <f t="shared" si="8"/>
        <v>3.5611239999999997E-3</v>
      </c>
      <c r="G159" s="10">
        <v>0</v>
      </c>
      <c r="H159" s="37">
        <f t="shared" si="9"/>
        <v>0</v>
      </c>
      <c r="I159" s="10">
        <v>35611.24</v>
      </c>
      <c r="J159" s="37">
        <f t="shared" si="10"/>
        <v>3.5611239999999997E-3</v>
      </c>
      <c r="K159" s="9" t="s">
        <v>84</v>
      </c>
      <c r="L159" s="9" t="s">
        <v>50</v>
      </c>
    </row>
    <row r="160" spans="1:12" ht="13.8" x14ac:dyDescent="0.3">
      <c r="A160" s="7">
        <f t="shared" si="11"/>
        <v>158</v>
      </c>
      <c r="B160" s="8">
        <v>45078</v>
      </c>
      <c r="C160" s="9" t="s">
        <v>254</v>
      </c>
      <c r="D160" s="9" t="s">
        <v>12</v>
      </c>
      <c r="E160" s="10">
        <v>1090406.6599999999</v>
      </c>
      <c r="F160" s="37">
        <f t="shared" si="8"/>
        <v>0.10904066599999999</v>
      </c>
      <c r="G160" s="10">
        <v>0</v>
      </c>
      <c r="H160" s="37">
        <f t="shared" si="9"/>
        <v>0</v>
      </c>
      <c r="I160" s="10">
        <v>1090406.6599999999</v>
      </c>
      <c r="J160" s="37">
        <f t="shared" si="10"/>
        <v>0.10904066599999999</v>
      </c>
      <c r="K160" s="9" t="s">
        <v>13</v>
      </c>
      <c r="L160" s="9" t="s">
        <v>14</v>
      </c>
    </row>
    <row r="161" spans="1:12" ht="13.8" x14ac:dyDescent="0.3">
      <c r="A161" s="7">
        <f t="shared" si="11"/>
        <v>159</v>
      </c>
      <c r="B161" s="8">
        <v>45078</v>
      </c>
      <c r="C161" s="9" t="s">
        <v>255</v>
      </c>
      <c r="D161" s="9" t="s">
        <v>184</v>
      </c>
      <c r="E161" s="10">
        <v>0</v>
      </c>
      <c r="F161" s="37">
        <f t="shared" si="8"/>
        <v>0</v>
      </c>
      <c r="G161" s="10">
        <v>0</v>
      </c>
      <c r="H161" s="37">
        <f t="shared" si="9"/>
        <v>0</v>
      </c>
      <c r="I161" s="10">
        <v>0</v>
      </c>
      <c r="J161" s="37">
        <f t="shared" si="10"/>
        <v>0</v>
      </c>
      <c r="K161" s="9" t="s">
        <v>36</v>
      </c>
      <c r="L161" s="9" t="s">
        <v>19</v>
      </c>
    </row>
    <row r="162" spans="1:12" ht="13.8" x14ac:dyDescent="0.3">
      <c r="A162" s="7">
        <f t="shared" si="11"/>
        <v>160</v>
      </c>
      <c r="B162" s="8">
        <v>45078</v>
      </c>
      <c r="C162" s="9" t="s">
        <v>256</v>
      </c>
      <c r="D162" s="9" t="s">
        <v>184</v>
      </c>
      <c r="E162" s="10">
        <v>287734.3</v>
      </c>
      <c r="F162" s="37">
        <f t="shared" si="8"/>
        <v>2.8773429999999999E-2</v>
      </c>
      <c r="G162" s="10">
        <v>0</v>
      </c>
      <c r="H162" s="37">
        <f t="shared" si="9"/>
        <v>0</v>
      </c>
      <c r="I162" s="10">
        <v>287734.3</v>
      </c>
      <c r="J162" s="37">
        <f t="shared" si="10"/>
        <v>2.8773429999999999E-2</v>
      </c>
      <c r="K162" s="9" t="s">
        <v>36</v>
      </c>
      <c r="L162" s="9" t="s">
        <v>19</v>
      </c>
    </row>
    <row r="163" spans="1:12" ht="13.8" x14ac:dyDescent="0.3">
      <c r="A163" s="7">
        <f t="shared" si="11"/>
        <v>161</v>
      </c>
      <c r="B163" s="8">
        <v>45078</v>
      </c>
      <c r="C163" s="9" t="s">
        <v>257</v>
      </c>
      <c r="D163" s="9" t="s">
        <v>196</v>
      </c>
      <c r="E163" s="10">
        <v>80000</v>
      </c>
      <c r="F163" s="37">
        <f t="shared" si="8"/>
        <v>8.0000000000000002E-3</v>
      </c>
      <c r="G163" s="10">
        <v>14400</v>
      </c>
      <c r="H163" s="37">
        <f t="shared" si="9"/>
        <v>1.4400000000000001E-3</v>
      </c>
      <c r="I163" s="10">
        <v>94400</v>
      </c>
      <c r="J163" s="37">
        <f t="shared" si="10"/>
        <v>9.4400000000000005E-3</v>
      </c>
      <c r="K163" s="9" t="s">
        <v>18</v>
      </c>
      <c r="L163" s="9" t="s">
        <v>14</v>
      </c>
    </row>
    <row r="164" spans="1:12" ht="13.8" x14ac:dyDescent="0.3">
      <c r="A164" s="7">
        <f t="shared" si="11"/>
        <v>162</v>
      </c>
      <c r="B164" s="8">
        <v>45078</v>
      </c>
      <c r="C164" s="9" t="s">
        <v>258</v>
      </c>
      <c r="D164" s="9" t="s">
        <v>259</v>
      </c>
      <c r="E164" s="10">
        <v>149388.49000000002</v>
      </c>
      <c r="F164" s="37">
        <f t="shared" si="8"/>
        <v>1.4938849000000002E-2</v>
      </c>
      <c r="G164" s="10">
        <v>0</v>
      </c>
      <c r="H164" s="37">
        <f t="shared" si="9"/>
        <v>0</v>
      </c>
      <c r="I164" s="10">
        <v>149388.49000000002</v>
      </c>
      <c r="J164" s="37">
        <f t="shared" si="10"/>
        <v>1.4938849000000002E-2</v>
      </c>
      <c r="K164" s="9" t="s">
        <v>36</v>
      </c>
      <c r="L164" s="9" t="s">
        <v>61</v>
      </c>
    </row>
    <row r="165" spans="1:12" ht="13.8" x14ac:dyDescent="0.3">
      <c r="A165" s="7">
        <f t="shared" si="11"/>
        <v>163</v>
      </c>
      <c r="B165" s="8">
        <v>45078</v>
      </c>
      <c r="C165" s="9" t="s">
        <v>260</v>
      </c>
      <c r="D165" s="9" t="s">
        <v>53</v>
      </c>
      <c r="E165" s="10">
        <v>345009.05</v>
      </c>
      <c r="F165" s="37">
        <f t="shared" si="8"/>
        <v>3.4500904999999998E-2</v>
      </c>
      <c r="G165" s="10">
        <v>0</v>
      </c>
      <c r="H165" s="37">
        <f t="shared" si="9"/>
        <v>0</v>
      </c>
      <c r="I165" s="10">
        <v>345009.05</v>
      </c>
      <c r="J165" s="37">
        <f t="shared" si="10"/>
        <v>3.4500904999999998E-2</v>
      </c>
      <c r="K165" s="9" t="s">
        <v>54</v>
      </c>
      <c r="L165" s="9" t="s">
        <v>50</v>
      </c>
    </row>
    <row r="166" spans="1:12" ht="13.8" x14ac:dyDescent="0.3">
      <c r="A166" s="7">
        <f t="shared" si="11"/>
        <v>164</v>
      </c>
      <c r="B166" s="8">
        <v>45078</v>
      </c>
      <c r="C166" s="9" t="s">
        <v>261</v>
      </c>
      <c r="D166" s="9" t="s">
        <v>83</v>
      </c>
      <c r="E166" s="10">
        <v>602397.77</v>
      </c>
      <c r="F166" s="37">
        <f t="shared" si="8"/>
        <v>6.0239777000000001E-2</v>
      </c>
      <c r="G166" s="10">
        <v>0</v>
      </c>
      <c r="H166" s="37">
        <f t="shared" si="9"/>
        <v>0</v>
      </c>
      <c r="I166" s="10">
        <v>602397.77</v>
      </c>
      <c r="J166" s="37">
        <f t="shared" si="10"/>
        <v>6.0239777000000001E-2</v>
      </c>
      <c r="K166" s="9" t="s">
        <v>84</v>
      </c>
      <c r="L166" s="9" t="s">
        <v>85</v>
      </c>
    </row>
    <row r="167" spans="1:12" ht="13.8" x14ac:dyDescent="0.3">
      <c r="A167" s="7">
        <f t="shared" si="11"/>
        <v>165</v>
      </c>
      <c r="B167" s="8">
        <v>45078</v>
      </c>
      <c r="C167" s="9" t="s">
        <v>262</v>
      </c>
      <c r="D167" s="9" t="s">
        <v>96</v>
      </c>
      <c r="E167" s="10">
        <v>1163132.8</v>
      </c>
      <c r="F167" s="37">
        <f t="shared" si="8"/>
        <v>0.11631328</v>
      </c>
      <c r="G167" s="10">
        <v>0</v>
      </c>
      <c r="H167" s="37">
        <f t="shared" si="9"/>
        <v>0</v>
      </c>
      <c r="I167" s="10">
        <v>1163132.8</v>
      </c>
      <c r="J167" s="37">
        <f t="shared" si="10"/>
        <v>0.11631328</v>
      </c>
      <c r="K167" s="9" t="s">
        <v>36</v>
      </c>
      <c r="L167" s="9" t="s">
        <v>97</v>
      </c>
    </row>
    <row r="168" spans="1:12" ht="13.8" x14ac:dyDescent="0.3">
      <c r="A168" s="7">
        <f t="shared" si="11"/>
        <v>166</v>
      </c>
      <c r="B168" s="8">
        <v>45078</v>
      </c>
      <c r="C168" s="9" t="s">
        <v>263</v>
      </c>
      <c r="D168" s="9" t="s">
        <v>94</v>
      </c>
      <c r="E168" s="10">
        <v>68398</v>
      </c>
      <c r="F168" s="37">
        <f t="shared" si="8"/>
        <v>6.8398E-3</v>
      </c>
      <c r="G168" s="10">
        <v>12311.640000000001</v>
      </c>
      <c r="H168" s="37">
        <f t="shared" si="9"/>
        <v>1.2311640000000001E-3</v>
      </c>
      <c r="I168" s="10">
        <v>80709.64</v>
      </c>
      <c r="J168" s="37">
        <f t="shared" si="10"/>
        <v>8.0709639999999999E-3</v>
      </c>
      <c r="K168" s="9" t="s">
        <v>18</v>
      </c>
      <c r="L168" s="9" t="s">
        <v>19</v>
      </c>
    </row>
    <row r="169" spans="1:12" ht="13.8" x14ac:dyDescent="0.3">
      <c r="A169" s="7">
        <f t="shared" si="11"/>
        <v>167</v>
      </c>
      <c r="B169" s="8">
        <v>45078</v>
      </c>
      <c r="C169" s="9" t="s">
        <v>264</v>
      </c>
      <c r="D169" s="9" t="s">
        <v>94</v>
      </c>
      <c r="E169" s="10">
        <v>347550</v>
      </c>
      <c r="F169" s="37">
        <f t="shared" si="8"/>
        <v>3.4755000000000001E-2</v>
      </c>
      <c r="G169" s="10">
        <v>62559</v>
      </c>
      <c r="H169" s="37">
        <f t="shared" si="9"/>
        <v>6.2559E-3</v>
      </c>
      <c r="I169" s="10">
        <v>410109</v>
      </c>
      <c r="J169" s="37">
        <f t="shared" si="10"/>
        <v>4.1010900000000003E-2</v>
      </c>
      <c r="K169" s="9" t="s">
        <v>18</v>
      </c>
      <c r="L169" s="9" t="s">
        <v>19</v>
      </c>
    </row>
    <row r="170" spans="1:12" ht="13.8" x14ac:dyDescent="0.3">
      <c r="A170" s="7">
        <f t="shared" si="11"/>
        <v>168</v>
      </c>
      <c r="B170" s="8">
        <v>45078</v>
      </c>
      <c r="C170" s="9" t="s">
        <v>265</v>
      </c>
      <c r="D170" s="9" t="s">
        <v>266</v>
      </c>
      <c r="E170" s="10">
        <v>198672.78</v>
      </c>
      <c r="F170" s="37">
        <f t="shared" si="8"/>
        <v>1.9867277999999999E-2</v>
      </c>
      <c r="G170" s="10">
        <v>0</v>
      </c>
      <c r="H170" s="37">
        <f t="shared" si="9"/>
        <v>0</v>
      </c>
      <c r="I170" s="10">
        <v>198672.78</v>
      </c>
      <c r="J170" s="37">
        <f t="shared" si="10"/>
        <v>1.9867277999999999E-2</v>
      </c>
      <c r="K170" s="9" t="s">
        <v>84</v>
      </c>
      <c r="L170" s="9" t="s">
        <v>19</v>
      </c>
    </row>
    <row r="171" spans="1:12" ht="13.8" x14ac:dyDescent="0.3">
      <c r="A171" s="7">
        <f t="shared" si="11"/>
        <v>169</v>
      </c>
      <c r="B171" s="8">
        <v>45078</v>
      </c>
      <c r="C171" s="9" t="s">
        <v>267</v>
      </c>
      <c r="D171" s="9" t="s">
        <v>213</v>
      </c>
      <c r="E171" s="10">
        <v>0</v>
      </c>
      <c r="F171" s="37">
        <f t="shared" si="8"/>
        <v>0</v>
      </c>
      <c r="G171" s="10">
        <v>0</v>
      </c>
      <c r="H171" s="37">
        <f t="shared" si="9"/>
        <v>0</v>
      </c>
      <c r="I171" s="10">
        <v>0</v>
      </c>
      <c r="J171" s="37">
        <f t="shared" si="10"/>
        <v>0</v>
      </c>
      <c r="K171" s="9" t="s">
        <v>88</v>
      </c>
      <c r="L171" s="9" t="s">
        <v>81</v>
      </c>
    </row>
    <row r="172" spans="1:12" ht="13.8" x14ac:dyDescent="0.3">
      <c r="A172" s="7">
        <f t="shared" si="11"/>
        <v>170</v>
      </c>
      <c r="B172" s="8">
        <v>45078</v>
      </c>
      <c r="C172" s="9" t="s">
        <v>268</v>
      </c>
      <c r="D172" s="9" t="s">
        <v>109</v>
      </c>
      <c r="E172" s="10">
        <v>1099121.29</v>
      </c>
      <c r="F172" s="37">
        <f t="shared" si="8"/>
        <v>0.109912129</v>
      </c>
      <c r="G172" s="10">
        <v>0</v>
      </c>
      <c r="H172" s="37">
        <f t="shared" si="9"/>
        <v>0</v>
      </c>
      <c r="I172" s="10">
        <v>1099121.29</v>
      </c>
      <c r="J172" s="37">
        <f t="shared" si="10"/>
        <v>0.109912129</v>
      </c>
      <c r="K172" s="9" t="s">
        <v>36</v>
      </c>
      <c r="L172" s="9" t="s">
        <v>46</v>
      </c>
    </row>
    <row r="173" spans="1:12" ht="13.8" x14ac:dyDescent="0.3">
      <c r="A173" s="7">
        <f t="shared" si="11"/>
        <v>171</v>
      </c>
      <c r="B173" s="8">
        <v>45078</v>
      </c>
      <c r="C173" s="9" t="s">
        <v>269</v>
      </c>
      <c r="D173" s="9" t="s">
        <v>213</v>
      </c>
      <c r="E173" s="10">
        <v>147758.99</v>
      </c>
      <c r="F173" s="37">
        <f t="shared" si="8"/>
        <v>1.4775898999999999E-2</v>
      </c>
      <c r="G173" s="10">
        <v>0</v>
      </c>
      <c r="H173" s="37">
        <f t="shared" si="9"/>
        <v>0</v>
      </c>
      <c r="I173" s="10">
        <v>147758.99</v>
      </c>
      <c r="J173" s="37">
        <f t="shared" si="10"/>
        <v>1.4775898999999999E-2</v>
      </c>
      <c r="K173" s="9" t="s">
        <v>88</v>
      </c>
      <c r="L173" s="9" t="s">
        <v>81</v>
      </c>
    </row>
    <row r="174" spans="1:12" ht="13.8" x14ac:dyDescent="0.3">
      <c r="A174" s="7">
        <f t="shared" si="11"/>
        <v>172</v>
      </c>
      <c r="B174" s="8">
        <v>45078</v>
      </c>
      <c r="C174" s="9" t="s">
        <v>270</v>
      </c>
      <c r="D174" s="9" t="s">
        <v>70</v>
      </c>
      <c r="E174" s="10">
        <v>14418718.800000001</v>
      </c>
      <c r="F174" s="37">
        <f t="shared" si="8"/>
        <v>1.4418718800000001</v>
      </c>
      <c r="G174" s="10">
        <v>2595369.38</v>
      </c>
      <c r="H174" s="37">
        <f t="shared" si="9"/>
        <v>0.25953693799999999</v>
      </c>
      <c r="I174" s="10">
        <v>17014088.18</v>
      </c>
      <c r="J174" s="37">
        <f t="shared" si="10"/>
        <v>1.701408818</v>
      </c>
      <c r="K174" s="9" t="s">
        <v>18</v>
      </c>
      <c r="L174" s="9" t="s">
        <v>71</v>
      </c>
    </row>
    <row r="175" spans="1:12" ht="13.8" x14ac:dyDescent="0.3">
      <c r="A175" s="7">
        <f t="shared" si="11"/>
        <v>173</v>
      </c>
      <c r="B175" s="8">
        <v>45078</v>
      </c>
      <c r="C175" s="9" t="s">
        <v>271</v>
      </c>
      <c r="D175" s="9" t="s">
        <v>239</v>
      </c>
      <c r="E175" s="10">
        <v>164041.99000000002</v>
      </c>
      <c r="F175" s="37">
        <f t="shared" si="8"/>
        <v>1.6404199000000001E-2</v>
      </c>
      <c r="G175" s="10">
        <v>0</v>
      </c>
      <c r="H175" s="37">
        <f t="shared" si="9"/>
        <v>0</v>
      </c>
      <c r="I175" s="10">
        <v>164041.99000000002</v>
      </c>
      <c r="J175" s="37">
        <f t="shared" si="10"/>
        <v>1.6404199000000001E-2</v>
      </c>
      <c r="K175" s="9" t="s">
        <v>36</v>
      </c>
      <c r="L175" s="9" t="s">
        <v>50</v>
      </c>
    </row>
    <row r="176" spans="1:12" ht="13.8" x14ac:dyDescent="0.3">
      <c r="A176" s="7">
        <f t="shared" si="11"/>
        <v>174</v>
      </c>
      <c r="B176" s="8">
        <v>45078</v>
      </c>
      <c r="C176" s="9" t="s">
        <v>272</v>
      </c>
      <c r="D176" s="9" t="s">
        <v>107</v>
      </c>
      <c r="E176" s="10">
        <v>298960</v>
      </c>
      <c r="F176" s="37">
        <f t="shared" si="8"/>
        <v>2.9895999999999999E-2</v>
      </c>
      <c r="G176" s="10">
        <v>53812.799999999996</v>
      </c>
      <c r="H176" s="37">
        <f t="shared" si="9"/>
        <v>5.3812799999999996E-3</v>
      </c>
      <c r="I176" s="10">
        <v>352772.8</v>
      </c>
      <c r="J176" s="37">
        <f t="shared" si="10"/>
        <v>3.5277280000000001E-2</v>
      </c>
      <c r="K176" s="9" t="s">
        <v>18</v>
      </c>
      <c r="L176" s="9" t="s">
        <v>65</v>
      </c>
    </row>
    <row r="177" spans="1:12" ht="13.8" x14ac:dyDescent="0.3">
      <c r="A177" s="7">
        <f t="shared" si="11"/>
        <v>175</v>
      </c>
      <c r="B177" s="8">
        <v>45078</v>
      </c>
      <c r="C177" s="9" t="s">
        <v>273</v>
      </c>
      <c r="D177" s="9" t="s">
        <v>99</v>
      </c>
      <c r="E177" s="10">
        <v>819403.47</v>
      </c>
      <c r="F177" s="37">
        <f t="shared" si="8"/>
        <v>8.1940346999999997E-2</v>
      </c>
      <c r="G177" s="10">
        <v>0</v>
      </c>
      <c r="H177" s="37">
        <f t="shared" si="9"/>
        <v>0</v>
      </c>
      <c r="I177" s="10">
        <v>819403.47</v>
      </c>
      <c r="J177" s="37">
        <f t="shared" si="10"/>
        <v>8.1940346999999997E-2</v>
      </c>
      <c r="K177" s="9" t="s">
        <v>57</v>
      </c>
      <c r="L177" s="9" t="s">
        <v>75</v>
      </c>
    </row>
    <row r="178" spans="1:12" ht="13.8" x14ac:dyDescent="0.3">
      <c r="A178" s="7">
        <f t="shared" si="11"/>
        <v>176</v>
      </c>
      <c r="B178" s="8">
        <v>45078</v>
      </c>
      <c r="C178" s="9" t="s">
        <v>274</v>
      </c>
      <c r="D178" s="9" t="s">
        <v>87</v>
      </c>
      <c r="E178" s="10">
        <v>451110.55999999994</v>
      </c>
      <c r="F178" s="37">
        <f t="shared" si="8"/>
        <v>4.5111055999999997E-2</v>
      </c>
      <c r="G178" s="10">
        <v>0</v>
      </c>
      <c r="H178" s="37">
        <f t="shared" si="9"/>
        <v>0</v>
      </c>
      <c r="I178" s="10">
        <v>451110.55999999994</v>
      </c>
      <c r="J178" s="37">
        <f t="shared" si="10"/>
        <v>4.5111055999999997E-2</v>
      </c>
      <c r="K178" s="9" t="s">
        <v>88</v>
      </c>
      <c r="L178" s="9" t="s">
        <v>89</v>
      </c>
    </row>
    <row r="179" spans="1:12" ht="13.8" x14ac:dyDescent="0.3">
      <c r="A179" s="7">
        <f t="shared" si="11"/>
        <v>177</v>
      </c>
      <c r="B179" s="8">
        <v>45078</v>
      </c>
      <c r="C179" s="9" t="s">
        <v>275</v>
      </c>
      <c r="D179" s="9" t="s">
        <v>12</v>
      </c>
      <c r="E179" s="10">
        <v>657016.31999999995</v>
      </c>
      <c r="F179" s="37">
        <f t="shared" si="8"/>
        <v>6.5701631999999996E-2</v>
      </c>
      <c r="G179" s="10">
        <v>0</v>
      </c>
      <c r="H179" s="37">
        <f t="shared" si="9"/>
        <v>0</v>
      </c>
      <c r="I179" s="10">
        <v>657016.31999999995</v>
      </c>
      <c r="J179" s="37">
        <f t="shared" si="10"/>
        <v>6.5701631999999996E-2</v>
      </c>
      <c r="K179" s="9" t="s">
        <v>13</v>
      </c>
      <c r="L179" s="9" t="s">
        <v>14</v>
      </c>
    </row>
    <row r="180" spans="1:12" ht="13.8" x14ac:dyDescent="0.3">
      <c r="A180" s="7">
        <f t="shared" si="11"/>
        <v>178</v>
      </c>
      <c r="B180" s="8">
        <v>45078</v>
      </c>
      <c r="C180" s="9" t="s">
        <v>276</v>
      </c>
      <c r="D180" s="9" t="s">
        <v>131</v>
      </c>
      <c r="E180" s="10">
        <v>688806.8899999999</v>
      </c>
      <c r="F180" s="37">
        <f t="shared" si="8"/>
        <v>6.8880688999999995E-2</v>
      </c>
      <c r="G180" s="10">
        <v>0</v>
      </c>
      <c r="H180" s="37">
        <f t="shared" si="9"/>
        <v>0</v>
      </c>
      <c r="I180" s="10">
        <v>688806.8899999999</v>
      </c>
      <c r="J180" s="37">
        <f t="shared" si="10"/>
        <v>6.8880688999999995E-2</v>
      </c>
      <c r="K180" s="9" t="s">
        <v>57</v>
      </c>
      <c r="L180" s="9" t="s">
        <v>26</v>
      </c>
    </row>
    <row r="181" spans="1:12" ht="13.8" x14ac:dyDescent="0.3">
      <c r="A181" s="7">
        <f t="shared" si="11"/>
        <v>179</v>
      </c>
      <c r="B181" s="8">
        <v>45078</v>
      </c>
      <c r="C181" s="9" t="s">
        <v>277</v>
      </c>
      <c r="D181" s="9" t="s">
        <v>70</v>
      </c>
      <c r="E181" s="10">
        <v>15190224.000000002</v>
      </c>
      <c r="F181" s="37">
        <f t="shared" si="8"/>
        <v>1.5190224000000001</v>
      </c>
      <c r="G181" s="10">
        <v>2734240.32</v>
      </c>
      <c r="H181" s="37">
        <f t="shared" si="9"/>
        <v>0.27342403199999998</v>
      </c>
      <c r="I181" s="10">
        <v>17924464.32</v>
      </c>
      <c r="J181" s="37">
        <f t="shared" si="10"/>
        <v>1.792446432</v>
      </c>
      <c r="K181" s="9" t="s">
        <v>18</v>
      </c>
      <c r="L181" s="9" t="s">
        <v>71</v>
      </c>
    </row>
    <row r="182" spans="1:12" ht="13.8" x14ac:dyDescent="0.3">
      <c r="A182" s="7">
        <f t="shared" si="11"/>
        <v>180</v>
      </c>
      <c r="B182" s="8">
        <v>45078</v>
      </c>
      <c r="C182" s="9" t="s">
        <v>278</v>
      </c>
      <c r="D182" s="9" t="s">
        <v>126</v>
      </c>
      <c r="E182" s="10">
        <v>529438.28999999992</v>
      </c>
      <c r="F182" s="37">
        <f t="shared" si="8"/>
        <v>5.2943828999999991E-2</v>
      </c>
      <c r="G182" s="10">
        <v>0</v>
      </c>
      <c r="H182" s="37">
        <f t="shared" si="9"/>
        <v>0</v>
      </c>
      <c r="I182" s="10">
        <v>529438.28999999992</v>
      </c>
      <c r="J182" s="37">
        <f t="shared" si="10"/>
        <v>5.2943828999999991E-2</v>
      </c>
      <c r="K182" s="9" t="s">
        <v>36</v>
      </c>
      <c r="L182" s="9" t="s">
        <v>19</v>
      </c>
    </row>
    <row r="183" spans="1:12" ht="13.8" x14ac:dyDescent="0.3">
      <c r="A183" s="7">
        <f t="shared" si="11"/>
        <v>181</v>
      </c>
      <c r="B183" s="8">
        <v>45078</v>
      </c>
      <c r="C183" s="9" t="s">
        <v>279</v>
      </c>
      <c r="D183" s="9" t="s">
        <v>83</v>
      </c>
      <c r="E183" s="10">
        <v>734934.82</v>
      </c>
      <c r="F183" s="37">
        <f t="shared" si="8"/>
        <v>7.3493481999999999E-2</v>
      </c>
      <c r="G183" s="10">
        <v>0</v>
      </c>
      <c r="H183" s="37">
        <f t="shared" si="9"/>
        <v>0</v>
      </c>
      <c r="I183" s="10">
        <v>734934.82</v>
      </c>
      <c r="J183" s="37">
        <f t="shared" si="10"/>
        <v>7.3493481999999999E-2</v>
      </c>
      <c r="K183" s="9" t="s">
        <v>84</v>
      </c>
      <c r="L183" s="9" t="s">
        <v>85</v>
      </c>
    </row>
    <row r="184" spans="1:12" ht="13.8" x14ac:dyDescent="0.3">
      <c r="A184" s="7">
        <f t="shared" si="11"/>
        <v>182</v>
      </c>
      <c r="B184" s="8">
        <v>45078</v>
      </c>
      <c r="C184" s="9" t="s">
        <v>280</v>
      </c>
      <c r="D184" s="9" t="s">
        <v>115</v>
      </c>
      <c r="E184" s="10">
        <v>105000</v>
      </c>
      <c r="F184" s="37">
        <f t="shared" si="8"/>
        <v>1.0500000000000001E-2</v>
      </c>
      <c r="G184" s="10">
        <v>18900</v>
      </c>
      <c r="H184" s="37">
        <f t="shared" si="9"/>
        <v>1.89E-3</v>
      </c>
      <c r="I184" s="10">
        <v>123900</v>
      </c>
      <c r="J184" s="37">
        <f t="shared" si="10"/>
        <v>1.239E-2</v>
      </c>
      <c r="K184" s="9" t="s">
        <v>18</v>
      </c>
      <c r="L184" s="9" t="s">
        <v>65</v>
      </c>
    </row>
    <row r="185" spans="1:12" ht="13.8" x14ac:dyDescent="0.3">
      <c r="A185" s="7">
        <f t="shared" si="11"/>
        <v>183</v>
      </c>
      <c r="B185" s="8">
        <v>45078</v>
      </c>
      <c r="C185" s="9" t="s">
        <v>281</v>
      </c>
      <c r="D185" s="9" t="s">
        <v>153</v>
      </c>
      <c r="E185" s="10">
        <v>839300</v>
      </c>
      <c r="F185" s="37">
        <f t="shared" si="8"/>
        <v>8.3930000000000005E-2</v>
      </c>
      <c r="G185" s="10">
        <v>151074</v>
      </c>
      <c r="H185" s="37">
        <f t="shared" si="9"/>
        <v>1.51074E-2</v>
      </c>
      <c r="I185" s="10">
        <v>990374</v>
      </c>
      <c r="J185" s="37">
        <f t="shared" si="10"/>
        <v>9.9037399999999998E-2</v>
      </c>
      <c r="K185" s="9" t="s">
        <v>18</v>
      </c>
      <c r="L185" s="9" t="s">
        <v>154</v>
      </c>
    </row>
    <row r="186" spans="1:12" ht="13.8" x14ac:dyDescent="0.3">
      <c r="A186" s="7">
        <f t="shared" si="11"/>
        <v>184</v>
      </c>
      <c r="B186" s="8">
        <v>45078</v>
      </c>
      <c r="C186" s="9" t="s">
        <v>282</v>
      </c>
      <c r="D186" s="9" t="s">
        <v>22</v>
      </c>
      <c r="E186" s="10">
        <v>566000</v>
      </c>
      <c r="F186" s="37">
        <f t="shared" si="8"/>
        <v>5.6599999999999998E-2</v>
      </c>
      <c r="G186" s="10">
        <v>101879.99999999999</v>
      </c>
      <c r="H186" s="37">
        <f t="shared" si="9"/>
        <v>1.0187999999999999E-2</v>
      </c>
      <c r="I186" s="10">
        <v>667880</v>
      </c>
      <c r="J186" s="37">
        <f t="shared" si="10"/>
        <v>6.6788E-2</v>
      </c>
      <c r="K186" s="9" t="s">
        <v>18</v>
      </c>
      <c r="L186" s="9" t="s">
        <v>14</v>
      </c>
    </row>
    <row r="187" spans="1:12" ht="13.8" x14ac:dyDescent="0.3">
      <c r="A187" s="7">
        <f t="shared" si="11"/>
        <v>185</v>
      </c>
      <c r="B187" s="8">
        <v>45078</v>
      </c>
      <c r="C187" s="9" t="s">
        <v>283</v>
      </c>
      <c r="D187" s="9" t="s">
        <v>266</v>
      </c>
      <c r="E187" s="10">
        <v>114848.23999999999</v>
      </c>
      <c r="F187" s="37">
        <f t="shared" si="8"/>
        <v>1.1484823999999999E-2</v>
      </c>
      <c r="G187" s="10">
        <v>0</v>
      </c>
      <c r="H187" s="37">
        <f t="shared" si="9"/>
        <v>0</v>
      </c>
      <c r="I187" s="10">
        <v>114848.23999999999</v>
      </c>
      <c r="J187" s="37">
        <f t="shared" si="10"/>
        <v>1.1484823999999999E-2</v>
      </c>
      <c r="K187" s="9" t="s">
        <v>84</v>
      </c>
      <c r="L187" s="9" t="s">
        <v>19</v>
      </c>
    </row>
    <row r="188" spans="1:12" ht="13.8" x14ac:dyDescent="0.3">
      <c r="A188" s="7">
        <f t="shared" si="11"/>
        <v>186</v>
      </c>
      <c r="B188" s="8">
        <v>45078</v>
      </c>
      <c r="C188" s="9" t="s">
        <v>284</v>
      </c>
      <c r="D188" s="9" t="s">
        <v>128</v>
      </c>
      <c r="E188" s="10">
        <v>1640823.7</v>
      </c>
      <c r="F188" s="37">
        <f t="shared" si="8"/>
        <v>0.16408237000000001</v>
      </c>
      <c r="G188" s="10">
        <v>0</v>
      </c>
      <c r="H188" s="37">
        <f t="shared" si="9"/>
        <v>0</v>
      </c>
      <c r="I188" s="10">
        <v>1640823.7</v>
      </c>
      <c r="J188" s="37">
        <f t="shared" si="10"/>
        <v>0.16408237000000001</v>
      </c>
      <c r="K188" s="9" t="s">
        <v>84</v>
      </c>
      <c r="L188" s="9" t="s">
        <v>42</v>
      </c>
    </row>
    <row r="189" spans="1:12" ht="13.8" x14ac:dyDescent="0.3">
      <c r="A189" s="7">
        <f t="shared" si="11"/>
        <v>187</v>
      </c>
      <c r="B189" s="8">
        <v>45078</v>
      </c>
      <c r="C189" s="9" t="s">
        <v>285</v>
      </c>
      <c r="D189" s="9" t="s">
        <v>209</v>
      </c>
      <c r="E189" s="10">
        <v>152000</v>
      </c>
      <c r="F189" s="37">
        <f t="shared" si="8"/>
        <v>1.52E-2</v>
      </c>
      <c r="G189" s="10">
        <v>27360</v>
      </c>
      <c r="H189" s="37">
        <f t="shared" si="9"/>
        <v>2.7360000000000002E-3</v>
      </c>
      <c r="I189" s="10">
        <v>179360</v>
      </c>
      <c r="J189" s="37">
        <f t="shared" si="10"/>
        <v>1.7936000000000001E-2</v>
      </c>
      <c r="K189" s="9" t="s">
        <v>18</v>
      </c>
      <c r="L189" s="9" t="s">
        <v>65</v>
      </c>
    </row>
    <row r="190" spans="1:12" ht="13.8" x14ac:dyDescent="0.3">
      <c r="A190" s="7">
        <f t="shared" si="11"/>
        <v>188</v>
      </c>
      <c r="B190" s="8">
        <v>45078</v>
      </c>
      <c r="C190" s="9" t="s">
        <v>286</v>
      </c>
      <c r="D190" s="9" t="s">
        <v>12</v>
      </c>
      <c r="E190" s="10">
        <v>109123.73</v>
      </c>
      <c r="F190" s="37">
        <f t="shared" si="8"/>
        <v>1.0912373E-2</v>
      </c>
      <c r="G190" s="10">
        <v>0</v>
      </c>
      <c r="H190" s="37">
        <f t="shared" si="9"/>
        <v>0</v>
      </c>
      <c r="I190" s="10">
        <v>109123.73</v>
      </c>
      <c r="J190" s="37">
        <f t="shared" si="10"/>
        <v>1.0912373E-2</v>
      </c>
      <c r="K190" s="9" t="s">
        <v>13</v>
      </c>
      <c r="L190" s="9" t="s">
        <v>14</v>
      </c>
    </row>
    <row r="191" spans="1:12" ht="13.8" x14ac:dyDescent="0.3">
      <c r="A191" s="7">
        <f t="shared" si="11"/>
        <v>189</v>
      </c>
      <c r="B191" s="8">
        <v>45078</v>
      </c>
      <c r="C191" s="9" t="s">
        <v>287</v>
      </c>
      <c r="D191" s="9" t="s">
        <v>135</v>
      </c>
      <c r="E191" s="10">
        <v>1456104.37</v>
      </c>
      <c r="F191" s="37">
        <f t="shared" si="8"/>
        <v>0.14561043700000001</v>
      </c>
      <c r="G191" s="10">
        <v>0</v>
      </c>
      <c r="H191" s="37">
        <f t="shared" si="9"/>
        <v>0</v>
      </c>
      <c r="I191" s="10">
        <v>1456104.37</v>
      </c>
      <c r="J191" s="37">
        <f t="shared" si="10"/>
        <v>0.14561043700000001</v>
      </c>
      <c r="K191" s="9" t="s">
        <v>36</v>
      </c>
      <c r="L191" s="9" t="s">
        <v>136</v>
      </c>
    </row>
    <row r="192" spans="1:12" ht="13.8" x14ac:dyDescent="0.3">
      <c r="A192" s="7">
        <f t="shared" si="11"/>
        <v>190</v>
      </c>
      <c r="B192" s="8">
        <v>45078</v>
      </c>
      <c r="C192" s="9" t="s">
        <v>288</v>
      </c>
      <c r="D192" s="9" t="s">
        <v>144</v>
      </c>
      <c r="E192" s="10">
        <v>4367276.59</v>
      </c>
      <c r="F192" s="37">
        <f t="shared" si="8"/>
        <v>0.43672765899999999</v>
      </c>
      <c r="G192" s="10">
        <v>0</v>
      </c>
      <c r="H192" s="37">
        <f t="shared" si="9"/>
        <v>0</v>
      </c>
      <c r="I192" s="10">
        <v>4367276.59</v>
      </c>
      <c r="J192" s="37">
        <f t="shared" si="10"/>
        <v>0.43672765899999999</v>
      </c>
      <c r="K192" s="9" t="s">
        <v>36</v>
      </c>
      <c r="L192" s="9" t="s">
        <v>145</v>
      </c>
    </row>
    <row r="193" spans="1:12" ht="13.8" x14ac:dyDescent="0.3">
      <c r="A193" s="7">
        <f t="shared" si="11"/>
        <v>191</v>
      </c>
      <c r="B193" s="8">
        <v>45078</v>
      </c>
      <c r="C193" s="9" t="s">
        <v>289</v>
      </c>
      <c r="D193" s="9" t="s">
        <v>142</v>
      </c>
      <c r="E193" s="10">
        <v>1163704</v>
      </c>
      <c r="F193" s="37">
        <f t="shared" si="8"/>
        <v>0.1163704</v>
      </c>
      <c r="G193" s="10">
        <v>209466.72</v>
      </c>
      <c r="H193" s="37">
        <f t="shared" si="9"/>
        <v>2.0946672E-2</v>
      </c>
      <c r="I193" s="10">
        <v>1373170.7200000002</v>
      </c>
      <c r="J193" s="37">
        <f t="shared" si="10"/>
        <v>0.13731707200000001</v>
      </c>
      <c r="K193" s="9" t="s">
        <v>18</v>
      </c>
      <c r="L193" s="9" t="s">
        <v>19</v>
      </c>
    </row>
    <row r="194" spans="1:12" ht="13.8" x14ac:dyDescent="0.3">
      <c r="A194" s="7">
        <f t="shared" si="11"/>
        <v>192</v>
      </c>
      <c r="B194" s="8">
        <v>45078</v>
      </c>
      <c r="C194" s="9" t="s">
        <v>290</v>
      </c>
      <c r="D194" s="9" t="s">
        <v>144</v>
      </c>
      <c r="E194" s="10">
        <v>2489317.52</v>
      </c>
      <c r="F194" s="37">
        <f t="shared" si="8"/>
        <v>0.24893175200000001</v>
      </c>
      <c r="G194" s="10">
        <v>0</v>
      </c>
      <c r="H194" s="37">
        <f t="shared" si="9"/>
        <v>0</v>
      </c>
      <c r="I194" s="10">
        <v>2489317.52</v>
      </c>
      <c r="J194" s="37">
        <f t="shared" si="10"/>
        <v>0.24893175200000001</v>
      </c>
      <c r="K194" s="9" t="s">
        <v>36</v>
      </c>
      <c r="L194" s="9" t="s">
        <v>145</v>
      </c>
    </row>
    <row r="195" spans="1:12" ht="13.8" x14ac:dyDescent="0.3">
      <c r="A195" s="7">
        <f t="shared" si="11"/>
        <v>193</v>
      </c>
      <c r="B195" s="8">
        <v>45078</v>
      </c>
      <c r="C195" s="9" t="s">
        <v>291</v>
      </c>
      <c r="D195" s="9" t="s">
        <v>45</v>
      </c>
      <c r="E195" s="10">
        <v>205069.31</v>
      </c>
      <c r="F195" s="37">
        <f t="shared" si="8"/>
        <v>2.0506930999999999E-2</v>
      </c>
      <c r="G195" s="10">
        <v>0</v>
      </c>
      <c r="H195" s="37">
        <f t="shared" si="9"/>
        <v>0</v>
      </c>
      <c r="I195" s="10">
        <v>205069.31</v>
      </c>
      <c r="J195" s="37">
        <f t="shared" si="10"/>
        <v>2.0506930999999999E-2</v>
      </c>
      <c r="K195" s="9" t="s">
        <v>36</v>
      </c>
      <c r="L195" s="9" t="s">
        <v>46</v>
      </c>
    </row>
    <row r="196" spans="1:12" ht="13.8" x14ac:dyDescent="0.3">
      <c r="A196" s="7">
        <f t="shared" si="11"/>
        <v>194</v>
      </c>
      <c r="B196" s="8">
        <v>45078</v>
      </c>
      <c r="C196" s="9" t="s">
        <v>292</v>
      </c>
      <c r="D196" s="9" t="s">
        <v>138</v>
      </c>
      <c r="E196" s="10">
        <v>656329.48</v>
      </c>
      <c r="F196" s="37">
        <f t="shared" ref="F196:F259" si="12">E196/10000000</f>
        <v>6.5632947999999997E-2</v>
      </c>
      <c r="G196" s="10">
        <v>0</v>
      </c>
      <c r="H196" s="37">
        <f t="shared" ref="H196:H259" si="13">G196/10000000</f>
        <v>0</v>
      </c>
      <c r="I196" s="10">
        <v>656329.48</v>
      </c>
      <c r="J196" s="37">
        <f t="shared" ref="J196:J259" si="14">I196/10000000</f>
        <v>6.5632947999999997E-2</v>
      </c>
      <c r="K196" s="9" t="s">
        <v>36</v>
      </c>
      <c r="L196" s="9" t="s">
        <v>89</v>
      </c>
    </row>
    <row r="197" spans="1:12" ht="13.8" x14ac:dyDescent="0.3">
      <c r="A197" s="7">
        <f t="shared" ref="A197:A260" si="15">A196+1</f>
        <v>195</v>
      </c>
      <c r="B197" s="8">
        <v>45078</v>
      </c>
      <c r="C197" s="9" t="s">
        <v>293</v>
      </c>
      <c r="D197" s="9" t="s">
        <v>133</v>
      </c>
      <c r="E197" s="10">
        <v>781096.16</v>
      </c>
      <c r="F197" s="37">
        <f t="shared" si="12"/>
        <v>7.8109616000000007E-2</v>
      </c>
      <c r="G197" s="10">
        <v>0</v>
      </c>
      <c r="H197" s="37">
        <f t="shared" si="13"/>
        <v>0</v>
      </c>
      <c r="I197" s="10">
        <v>781096.16</v>
      </c>
      <c r="J197" s="37">
        <f t="shared" si="14"/>
        <v>7.8109616000000007E-2</v>
      </c>
      <c r="K197" s="9" t="s">
        <v>84</v>
      </c>
      <c r="L197" s="9" t="s">
        <v>61</v>
      </c>
    </row>
    <row r="198" spans="1:12" ht="13.8" x14ac:dyDescent="0.3">
      <c r="A198" s="7">
        <f t="shared" si="15"/>
        <v>196</v>
      </c>
      <c r="B198" s="8">
        <v>45078</v>
      </c>
      <c r="C198" s="9" t="s">
        <v>294</v>
      </c>
      <c r="D198" s="9" t="s">
        <v>117</v>
      </c>
      <c r="E198" s="10">
        <v>2994912.2</v>
      </c>
      <c r="F198" s="37">
        <f t="shared" si="12"/>
        <v>0.29949122</v>
      </c>
      <c r="G198" s="10">
        <v>0</v>
      </c>
      <c r="H198" s="37">
        <f t="shared" si="13"/>
        <v>0</v>
      </c>
      <c r="I198" s="10">
        <v>2994912.2</v>
      </c>
      <c r="J198" s="37">
        <f t="shared" si="14"/>
        <v>0.29949122</v>
      </c>
      <c r="K198" s="9" t="s">
        <v>36</v>
      </c>
      <c r="L198" s="9" t="s">
        <v>89</v>
      </c>
    </row>
    <row r="199" spans="1:12" ht="13.8" x14ac:dyDescent="0.3">
      <c r="A199" s="7">
        <f t="shared" si="15"/>
        <v>197</v>
      </c>
      <c r="B199" s="8">
        <v>45078</v>
      </c>
      <c r="C199" s="9" t="s">
        <v>295</v>
      </c>
      <c r="D199" s="9" t="s">
        <v>117</v>
      </c>
      <c r="E199" s="10">
        <v>2084085.68</v>
      </c>
      <c r="F199" s="37">
        <f t="shared" si="12"/>
        <v>0.20840856799999999</v>
      </c>
      <c r="G199" s="10">
        <v>0</v>
      </c>
      <c r="H199" s="37">
        <f t="shared" si="13"/>
        <v>0</v>
      </c>
      <c r="I199" s="10">
        <v>2084085.68</v>
      </c>
      <c r="J199" s="37">
        <f t="shared" si="14"/>
        <v>0.20840856799999999</v>
      </c>
      <c r="K199" s="9" t="s">
        <v>36</v>
      </c>
      <c r="L199" s="9" t="s">
        <v>89</v>
      </c>
    </row>
    <row r="200" spans="1:12" ht="13.8" x14ac:dyDescent="0.3">
      <c r="A200" s="7">
        <f t="shared" si="15"/>
        <v>198</v>
      </c>
      <c r="B200" s="8">
        <v>45078</v>
      </c>
      <c r="C200" s="9" t="s">
        <v>296</v>
      </c>
      <c r="D200" s="9" t="s">
        <v>117</v>
      </c>
      <c r="E200" s="10">
        <v>908158.24</v>
      </c>
      <c r="F200" s="37">
        <f t="shared" si="12"/>
        <v>9.0815824000000003E-2</v>
      </c>
      <c r="G200" s="10">
        <v>0</v>
      </c>
      <c r="H200" s="37">
        <f t="shared" si="13"/>
        <v>0</v>
      </c>
      <c r="I200" s="10">
        <v>908158.24</v>
      </c>
      <c r="J200" s="37">
        <f t="shared" si="14"/>
        <v>9.0815824000000003E-2</v>
      </c>
      <c r="K200" s="9" t="s">
        <v>36</v>
      </c>
      <c r="L200" s="9" t="s">
        <v>89</v>
      </c>
    </row>
    <row r="201" spans="1:12" ht="13.8" x14ac:dyDescent="0.3">
      <c r="A201" s="7">
        <f t="shared" si="15"/>
        <v>199</v>
      </c>
      <c r="B201" s="8">
        <v>45078</v>
      </c>
      <c r="C201" s="9" t="s">
        <v>297</v>
      </c>
      <c r="D201" s="9" t="s">
        <v>117</v>
      </c>
      <c r="E201" s="10">
        <v>2680045.96</v>
      </c>
      <c r="F201" s="37">
        <f t="shared" si="12"/>
        <v>0.26800459599999998</v>
      </c>
      <c r="G201" s="10">
        <v>0</v>
      </c>
      <c r="H201" s="37">
        <f t="shared" si="13"/>
        <v>0</v>
      </c>
      <c r="I201" s="10">
        <v>2680045.96</v>
      </c>
      <c r="J201" s="37">
        <f t="shared" si="14"/>
        <v>0.26800459599999998</v>
      </c>
      <c r="K201" s="9" t="s">
        <v>36</v>
      </c>
      <c r="L201" s="9" t="s">
        <v>89</v>
      </c>
    </row>
    <row r="202" spans="1:12" ht="13.8" x14ac:dyDescent="0.3">
      <c r="A202" s="7">
        <f t="shared" si="15"/>
        <v>200</v>
      </c>
      <c r="B202" s="8">
        <v>45078</v>
      </c>
      <c r="C202" s="9" t="s">
        <v>298</v>
      </c>
      <c r="D202" s="9" t="s">
        <v>117</v>
      </c>
      <c r="E202" s="10">
        <v>1968316.5</v>
      </c>
      <c r="F202" s="37">
        <f t="shared" si="12"/>
        <v>0.19683165</v>
      </c>
      <c r="G202" s="10">
        <v>0</v>
      </c>
      <c r="H202" s="37">
        <f t="shared" si="13"/>
        <v>0</v>
      </c>
      <c r="I202" s="10">
        <v>1968316.5</v>
      </c>
      <c r="J202" s="37">
        <f t="shared" si="14"/>
        <v>0.19683165</v>
      </c>
      <c r="K202" s="9" t="s">
        <v>36</v>
      </c>
      <c r="L202" s="9" t="s">
        <v>89</v>
      </c>
    </row>
    <row r="203" spans="1:12" ht="13.8" x14ac:dyDescent="0.3">
      <c r="A203" s="7">
        <f t="shared" si="15"/>
        <v>201</v>
      </c>
      <c r="B203" s="8">
        <v>45078</v>
      </c>
      <c r="C203" s="9" t="s">
        <v>299</v>
      </c>
      <c r="D203" s="9" t="s">
        <v>25</v>
      </c>
      <c r="E203" s="10">
        <v>1093764</v>
      </c>
      <c r="F203" s="37">
        <f t="shared" si="12"/>
        <v>0.1093764</v>
      </c>
      <c r="G203" s="10">
        <v>196877.52</v>
      </c>
      <c r="H203" s="37">
        <f t="shared" si="13"/>
        <v>1.9687751999999999E-2</v>
      </c>
      <c r="I203" s="10">
        <v>1290641.5199999998</v>
      </c>
      <c r="J203" s="37">
        <f t="shared" si="14"/>
        <v>0.12906415199999999</v>
      </c>
      <c r="K203" s="9" t="s">
        <v>18</v>
      </c>
      <c r="L203" s="9" t="s">
        <v>26</v>
      </c>
    </row>
    <row r="204" spans="1:12" ht="13.8" x14ac:dyDescent="0.3">
      <c r="A204" s="7">
        <f t="shared" si="15"/>
        <v>202</v>
      </c>
      <c r="B204" s="8">
        <v>45078</v>
      </c>
      <c r="C204" s="9" t="s">
        <v>300</v>
      </c>
      <c r="D204" s="9" t="s">
        <v>107</v>
      </c>
      <c r="E204" s="10">
        <v>344080</v>
      </c>
      <c r="F204" s="37">
        <f t="shared" si="12"/>
        <v>3.4408000000000001E-2</v>
      </c>
      <c r="G204" s="10">
        <v>61934.399999999994</v>
      </c>
      <c r="H204" s="37">
        <f t="shared" si="13"/>
        <v>6.1934399999999997E-3</v>
      </c>
      <c r="I204" s="10">
        <v>406014.4</v>
      </c>
      <c r="J204" s="37">
        <f t="shared" si="14"/>
        <v>4.0601440000000003E-2</v>
      </c>
      <c r="K204" s="9" t="s">
        <v>18</v>
      </c>
      <c r="L204" s="9" t="s">
        <v>65</v>
      </c>
    </row>
    <row r="205" spans="1:12" ht="13.8" x14ac:dyDescent="0.3">
      <c r="A205" s="7">
        <f t="shared" si="15"/>
        <v>203</v>
      </c>
      <c r="B205" s="8">
        <v>45078</v>
      </c>
      <c r="C205" s="9" t="s">
        <v>301</v>
      </c>
      <c r="D205" s="9" t="s">
        <v>25</v>
      </c>
      <c r="E205" s="10">
        <v>518000</v>
      </c>
      <c r="F205" s="37">
        <f t="shared" si="12"/>
        <v>5.1799999999999999E-2</v>
      </c>
      <c r="G205" s="10">
        <v>93240</v>
      </c>
      <c r="H205" s="37">
        <f t="shared" si="13"/>
        <v>9.3240000000000007E-3</v>
      </c>
      <c r="I205" s="10">
        <v>611240</v>
      </c>
      <c r="J205" s="37">
        <f t="shared" si="14"/>
        <v>6.1123999999999998E-2</v>
      </c>
      <c r="K205" s="9" t="s">
        <v>18</v>
      </c>
      <c r="L205" s="9" t="s">
        <v>26</v>
      </c>
    </row>
    <row r="206" spans="1:12" ht="13.8" x14ac:dyDescent="0.3">
      <c r="A206" s="7">
        <f t="shared" si="15"/>
        <v>204</v>
      </c>
      <c r="B206" s="8">
        <v>45078</v>
      </c>
      <c r="C206" s="9" t="s">
        <v>302</v>
      </c>
      <c r="D206" s="9" t="s">
        <v>25</v>
      </c>
      <c r="E206" s="10">
        <v>308000</v>
      </c>
      <c r="F206" s="37">
        <f t="shared" si="12"/>
        <v>3.0800000000000001E-2</v>
      </c>
      <c r="G206" s="10">
        <v>55440</v>
      </c>
      <c r="H206" s="37">
        <f t="shared" si="13"/>
        <v>5.5440000000000003E-3</v>
      </c>
      <c r="I206" s="10">
        <v>363440</v>
      </c>
      <c r="J206" s="37">
        <f t="shared" si="14"/>
        <v>3.6344000000000001E-2</v>
      </c>
      <c r="K206" s="9" t="s">
        <v>18</v>
      </c>
      <c r="L206" s="9" t="s">
        <v>26</v>
      </c>
    </row>
    <row r="207" spans="1:12" ht="13.8" x14ac:dyDescent="0.3">
      <c r="A207" s="7">
        <f t="shared" si="15"/>
        <v>205</v>
      </c>
      <c r="B207" s="8">
        <v>45078</v>
      </c>
      <c r="C207" s="9" t="s">
        <v>303</v>
      </c>
      <c r="D207" s="9" t="s">
        <v>25</v>
      </c>
      <c r="E207" s="10">
        <v>735000</v>
      </c>
      <c r="F207" s="37">
        <f t="shared" si="12"/>
        <v>7.3499999999999996E-2</v>
      </c>
      <c r="G207" s="10">
        <v>132300</v>
      </c>
      <c r="H207" s="37">
        <f t="shared" si="13"/>
        <v>1.323E-2</v>
      </c>
      <c r="I207" s="10">
        <v>867300</v>
      </c>
      <c r="J207" s="37">
        <f t="shared" si="14"/>
        <v>8.6730000000000002E-2</v>
      </c>
      <c r="K207" s="9" t="s">
        <v>18</v>
      </c>
      <c r="L207" s="9" t="s">
        <v>26</v>
      </c>
    </row>
    <row r="208" spans="1:12" ht="13.8" x14ac:dyDescent="0.3">
      <c r="A208" s="7">
        <f t="shared" si="15"/>
        <v>206</v>
      </c>
      <c r="B208" s="8">
        <v>45078</v>
      </c>
      <c r="C208" s="9" t="s">
        <v>304</v>
      </c>
      <c r="D208" s="9" t="s">
        <v>25</v>
      </c>
      <c r="E208" s="10">
        <v>336000</v>
      </c>
      <c r="F208" s="37">
        <f t="shared" si="12"/>
        <v>3.3599999999999998E-2</v>
      </c>
      <c r="G208" s="10">
        <v>60480.000000000007</v>
      </c>
      <c r="H208" s="37">
        <f t="shared" si="13"/>
        <v>6.0480000000000004E-3</v>
      </c>
      <c r="I208" s="10">
        <v>396480</v>
      </c>
      <c r="J208" s="37">
        <f t="shared" si="14"/>
        <v>3.9648000000000003E-2</v>
      </c>
      <c r="K208" s="9" t="s">
        <v>18</v>
      </c>
      <c r="L208" s="9" t="s">
        <v>26</v>
      </c>
    </row>
    <row r="209" spans="1:12" ht="13.8" x14ac:dyDescent="0.3">
      <c r="A209" s="7">
        <f t="shared" si="15"/>
        <v>207</v>
      </c>
      <c r="B209" s="8">
        <v>45078</v>
      </c>
      <c r="C209" s="9" t="s">
        <v>305</v>
      </c>
      <c r="D209" s="9" t="s">
        <v>25</v>
      </c>
      <c r="E209" s="10">
        <v>826000.00000000012</v>
      </c>
      <c r="F209" s="37">
        <f t="shared" si="12"/>
        <v>8.2600000000000007E-2</v>
      </c>
      <c r="G209" s="10">
        <v>148680</v>
      </c>
      <c r="H209" s="37">
        <f t="shared" si="13"/>
        <v>1.4867999999999999E-2</v>
      </c>
      <c r="I209" s="10">
        <v>974680</v>
      </c>
      <c r="J209" s="37">
        <f t="shared" si="14"/>
        <v>9.7467999999999999E-2</v>
      </c>
      <c r="K209" s="9" t="s">
        <v>18</v>
      </c>
      <c r="L209" s="9" t="s">
        <v>26</v>
      </c>
    </row>
    <row r="210" spans="1:12" ht="13.8" x14ac:dyDescent="0.3">
      <c r="A210" s="7">
        <f t="shared" si="15"/>
        <v>208</v>
      </c>
      <c r="B210" s="8">
        <v>45078</v>
      </c>
      <c r="C210" s="9" t="s">
        <v>306</v>
      </c>
      <c r="D210" s="9" t="s">
        <v>196</v>
      </c>
      <c r="E210" s="10">
        <v>509999.99999999994</v>
      </c>
      <c r="F210" s="37">
        <f t="shared" si="12"/>
        <v>5.0999999999999997E-2</v>
      </c>
      <c r="G210" s="10">
        <v>91800</v>
      </c>
      <c r="H210" s="37">
        <f t="shared" si="13"/>
        <v>9.1800000000000007E-3</v>
      </c>
      <c r="I210" s="10">
        <v>601800</v>
      </c>
      <c r="J210" s="37">
        <f t="shared" si="14"/>
        <v>6.0179999999999997E-2</v>
      </c>
      <c r="K210" s="9" t="s">
        <v>18</v>
      </c>
      <c r="L210" s="9" t="s">
        <v>14</v>
      </c>
    </row>
    <row r="211" spans="1:12" ht="13.8" x14ac:dyDescent="0.3">
      <c r="A211" s="7">
        <f t="shared" si="15"/>
        <v>209</v>
      </c>
      <c r="B211" s="8">
        <v>45078</v>
      </c>
      <c r="C211" s="9" t="s">
        <v>307</v>
      </c>
      <c r="D211" s="9" t="s">
        <v>217</v>
      </c>
      <c r="E211" s="10">
        <v>645000</v>
      </c>
      <c r="F211" s="37">
        <f t="shared" si="12"/>
        <v>6.4500000000000002E-2</v>
      </c>
      <c r="G211" s="10">
        <v>116100</v>
      </c>
      <c r="H211" s="37">
        <f t="shared" si="13"/>
        <v>1.1610000000000001E-2</v>
      </c>
      <c r="I211" s="10">
        <v>761100</v>
      </c>
      <c r="J211" s="37">
        <f t="shared" si="14"/>
        <v>7.6109999999999997E-2</v>
      </c>
      <c r="K211" s="9" t="s">
        <v>18</v>
      </c>
      <c r="L211" s="9" t="s">
        <v>42</v>
      </c>
    </row>
    <row r="212" spans="1:12" ht="13.8" x14ac:dyDescent="0.3">
      <c r="A212" s="7">
        <f t="shared" si="15"/>
        <v>210</v>
      </c>
      <c r="B212" s="8">
        <v>45078</v>
      </c>
      <c r="C212" s="9" t="s">
        <v>308</v>
      </c>
      <c r="D212" s="9" t="s">
        <v>202</v>
      </c>
      <c r="E212" s="10">
        <v>1953792.13</v>
      </c>
      <c r="F212" s="37">
        <f t="shared" si="12"/>
        <v>0.195379213</v>
      </c>
      <c r="G212" s="10">
        <v>0</v>
      </c>
      <c r="H212" s="37">
        <f t="shared" si="13"/>
        <v>0</v>
      </c>
      <c r="I212" s="10">
        <v>1953792.13</v>
      </c>
      <c r="J212" s="37">
        <f t="shared" si="14"/>
        <v>0.195379213</v>
      </c>
      <c r="K212" s="9" t="s">
        <v>88</v>
      </c>
      <c r="L212" s="9" t="s">
        <v>19</v>
      </c>
    </row>
    <row r="213" spans="1:12" ht="13.8" x14ac:dyDescent="0.3">
      <c r="A213" s="7">
        <f t="shared" si="15"/>
        <v>211</v>
      </c>
      <c r="B213" s="8">
        <v>45078</v>
      </c>
      <c r="C213" s="9" t="s">
        <v>309</v>
      </c>
      <c r="D213" s="9" t="s">
        <v>144</v>
      </c>
      <c r="E213" s="10">
        <v>-238055.88</v>
      </c>
      <c r="F213" s="37">
        <f t="shared" si="12"/>
        <v>-2.3805587999999999E-2</v>
      </c>
      <c r="G213" s="10">
        <v>0</v>
      </c>
      <c r="H213" s="37">
        <f t="shared" si="13"/>
        <v>0</v>
      </c>
      <c r="I213" s="10">
        <v>-238055.88</v>
      </c>
      <c r="J213" s="37">
        <f t="shared" si="14"/>
        <v>-2.3805587999999999E-2</v>
      </c>
      <c r="K213" s="9" t="s">
        <v>36</v>
      </c>
      <c r="L213" s="9" t="s">
        <v>145</v>
      </c>
    </row>
    <row r="214" spans="1:12" ht="13.8" x14ac:dyDescent="0.3">
      <c r="A214" s="7">
        <f t="shared" si="15"/>
        <v>212</v>
      </c>
      <c r="B214" s="8">
        <v>45108</v>
      </c>
      <c r="C214" s="9" t="s">
        <v>310</v>
      </c>
      <c r="D214" s="9" t="s">
        <v>17</v>
      </c>
      <c r="E214" s="10">
        <v>262584</v>
      </c>
      <c r="F214" s="37">
        <f t="shared" si="12"/>
        <v>2.6258400000000001E-2</v>
      </c>
      <c r="G214" s="10">
        <v>47265.120000000003</v>
      </c>
      <c r="H214" s="37">
        <f t="shared" si="13"/>
        <v>4.7265120000000004E-3</v>
      </c>
      <c r="I214" s="10">
        <v>309849.12</v>
      </c>
      <c r="J214" s="37">
        <f t="shared" si="14"/>
        <v>3.0984912E-2</v>
      </c>
      <c r="K214" s="9" t="s">
        <v>18</v>
      </c>
      <c r="L214" s="9" t="s">
        <v>19</v>
      </c>
    </row>
    <row r="215" spans="1:12" ht="13.8" x14ac:dyDescent="0.3">
      <c r="A215" s="7">
        <f t="shared" si="15"/>
        <v>213</v>
      </c>
      <c r="B215" s="8">
        <v>45108</v>
      </c>
      <c r="C215" s="9" t="s">
        <v>311</v>
      </c>
      <c r="D215" s="9" t="s">
        <v>35</v>
      </c>
      <c r="E215" s="10">
        <v>3739565.4</v>
      </c>
      <c r="F215" s="37">
        <f t="shared" si="12"/>
        <v>0.37395654</v>
      </c>
      <c r="G215" s="10">
        <v>0</v>
      </c>
      <c r="H215" s="37">
        <f t="shared" si="13"/>
        <v>0</v>
      </c>
      <c r="I215" s="10">
        <v>3739565.4</v>
      </c>
      <c r="J215" s="37">
        <f t="shared" si="14"/>
        <v>0.37395654</v>
      </c>
      <c r="K215" s="9" t="s">
        <v>36</v>
      </c>
      <c r="L215" s="9" t="s">
        <v>14</v>
      </c>
    </row>
    <row r="216" spans="1:12" ht="13.8" x14ac:dyDescent="0.3">
      <c r="A216" s="7">
        <f t="shared" si="15"/>
        <v>214</v>
      </c>
      <c r="B216" s="8">
        <v>45108</v>
      </c>
      <c r="C216" s="9" t="s">
        <v>312</v>
      </c>
      <c r="D216" s="9" t="s">
        <v>38</v>
      </c>
      <c r="E216" s="10">
        <v>6892277.46</v>
      </c>
      <c r="F216" s="37">
        <f t="shared" si="12"/>
        <v>0.68922774600000003</v>
      </c>
      <c r="G216" s="10">
        <v>0</v>
      </c>
      <c r="H216" s="37">
        <f t="shared" si="13"/>
        <v>0</v>
      </c>
      <c r="I216" s="10">
        <v>6892277.46</v>
      </c>
      <c r="J216" s="37">
        <f t="shared" si="14"/>
        <v>0.68922774600000003</v>
      </c>
      <c r="K216" s="9" t="s">
        <v>36</v>
      </c>
      <c r="L216" s="9" t="s">
        <v>14</v>
      </c>
    </row>
    <row r="217" spans="1:12" ht="13.8" x14ac:dyDescent="0.3">
      <c r="A217" s="7">
        <f t="shared" si="15"/>
        <v>215</v>
      </c>
      <c r="B217" s="8">
        <v>45108</v>
      </c>
      <c r="C217" s="9" t="s">
        <v>313</v>
      </c>
      <c r="D217" s="9" t="s">
        <v>60</v>
      </c>
      <c r="E217" s="10">
        <v>1193459.49</v>
      </c>
      <c r="F217" s="37">
        <f t="shared" si="12"/>
        <v>0.11934594899999999</v>
      </c>
      <c r="G217" s="10">
        <v>0</v>
      </c>
      <c r="H217" s="37">
        <f t="shared" si="13"/>
        <v>0</v>
      </c>
      <c r="I217" s="10">
        <v>1193459.49</v>
      </c>
      <c r="J217" s="37">
        <f t="shared" si="14"/>
        <v>0.11934594899999999</v>
      </c>
      <c r="K217" s="9" t="s">
        <v>36</v>
      </c>
      <c r="L217" s="9" t="s">
        <v>61</v>
      </c>
    </row>
    <row r="218" spans="1:12" ht="13.8" x14ac:dyDescent="0.3">
      <c r="A218" s="7">
        <f t="shared" si="15"/>
        <v>216</v>
      </c>
      <c r="B218" s="8">
        <v>45108</v>
      </c>
      <c r="C218" s="9" t="s">
        <v>314</v>
      </c>
      <c r="D218" s="9" t="s">
        <v>77</v>
      </c>
      <c r="E218" s="10">
        <v>115549.69</v>
      </c>
      <c r="F218" s="37">
        <f t="shared" si="12"/>
        <v>1.1554969E-2</v>
      </c>
      <c r="G218" s="10">
        <v>0</v>
      </c>
      <c r="H218" s="37">
        <f t="shared" si="13"/>
        <v>0</v>
      </c>
      <c r="I218" s="10">
        <v>115549.69</v>
      </c>
      <c r="J218" s="37">
        <f t="shared" si="14"/>
        <v>1.1554969E-2</v>
      </c>
      <c r="K218" s="9" t="s">
        <v>57</v>
      </c>
      <c r="L218" s="9" t="s">
        <v>19</v>
      </c>
    </row>
    <row r="219" spans="1:12" ht="13.8" x14ac:dyDescent="0.3">
      <c r="A219" s="7">
        <f t="shared" si="15"/>
        <v>217</v>
      </c>
      <c r="B219" s="8">
        <v>45108</v>
      </c>
      <c r="C219" s="9" t="s">
        <v>315</v>
      </c>
      <c r="D219" s="9" t="s">
        <v>56</v>
      </c>
      <c r="E219" s="10">
        <v>1515226.55</v>
      </c>
      <c r="F219" s="37">
        <f t="shared" si="12"/>
        <v>0.15152265500000001</v>
      </c>
      <c r="G219" s="10">
        <v>0</v>
      </c>
      <c r="H219" s="37">
        <f t="shared" si="13"/>
        <v>0</v>
      </c>
      <c r="I219" s="10">
        <v>1515226.55</v>
      </c>
      <c r="J219" s="37">
        <f t="shared" si="14"/>
        <v>0.15152265500000001</v>
      </c>
      <c r="K219" s="9" t="s">
        <v>57</v>
      </c>
      <c r="L219" s="9" t="s">
        <v>58</v>
      </c>
    </row>
    <row r="220" spans="1:12" ht="13.8" x14ac:dyDescent="0.3">
      <c r="A220" s="7">
        <f t="shared" si="15"/>
        <v>218</v>
      </c>
      <c r="B220" s="8">
        <v>45108</v>
      </c>
      <c r="C220" s="9" t="s">
        <v>316</v>
      </c>
      <c r="D220" s="9" t="s">
        <v>70</v>
      </c>
      <c r="E220" s="10">
        <v>15190224.000000002</v>
      </c>
      <c r="F220" s="37">
        <f t="shared" si="12"/>
        <v>1.5190224000000001</v>
      </c>
      <c r="G220" s="10">
        <v>2734240.32</v>
      </c>
      <c r="H220" s="37">
        <f t="shared" si="13"/>
        <v>0.27342403199999998</v>
      </c>
      <c r="I220" s="10">
        <v>17924464.32</v>
      </c>
      <c r="J220" s="37">
        <f t="shared" si="14"/>
        <v>1.792446432</v>
      </c>
      <c r="K220" s="9" t="s">
        <v>18</v>
      </c>
      <c r="L220" s="9" t="s">
        <v>71</v>
      </c>
    </row>
    <row r="221" spans="1:12" ht="13.8" x14ac:dyDescent="0.3">
      <c r="A221" s="7">
        <f t="shared" si="15"/>
        <v>219</v>
      </c>
      <c r="B221" s="8">
        <v>45108</v>
      </c>
      <c r="C221" s="9" t="s">
        <v>317</v>
      </c>
      <c r="D221" s="9" t="s">
        <v>70</v>
      </c>
      <c r="E221" s="10">
        <v>14418718.800000001</v>
      </c>
      <c r="F221" s="37">
        <f t="shared" si="12"/>
        <v>1.4418718800000001</v>
      </c>
      <c r="G221" s="10">
        <v>2595369.38</v>
      </c>
      <c r="H221" s="37">
        <f t="shared" si="13"/>
        <v>0.25953693799999999</v>
      </c>
      <c r="I221" s="10">
        <v>17014088.18</v>
      </c>
      <c r="J221" s="37">
        <f t="shared" si="14"/>
        <v>1.701408818</v>
      </c>
      <c r="K221" s="9" t="s">
        <v>18</v>
      </c>
      <c r="L221" s="9" t="s">
        <v>71</v>
      </c>
    </row>
    <row r="222" spans="1:12" ht="13.8" x14ac:dyDescent="0.3">
      <c r="A222" s="7">
        <f t="shared" si="15"/>
        <v>220</v>
      </c>
      <c r="B222" s="8">
        <v>45108</v>
      </c>
      <c r="C222" s="9" t="s">
        <v>318</v>
      </c>
      <c r="D222" s="9" t="s">
        <v>87</v>
      </c>
      <c r="E222" s="10">
        <v>391502.03</v>
      </c>
      <c r="F222" s="37">
        <f t="shared" si="12"/>
        <v>3.9150203000000001E-2</v>
      </c>
      <c r="G222" s="10">
        <v>0</v>
      </c>
      <c r="H222" s="37">
        <f t="shared" si="13"/>
        <v>0</v>
      </c>
      <c r="I222" s="10">
        <v>391502.03</v>
      </c>
      <c r="J222" s="37">
        <f t="shared" si="14"/>
        <v>3.9150203000000001E-2</v>
      </c>
      <c r="K222" s="9" t="s">
        <v>88</v>
      </c>
      <c r="L222" s="9" t="s">
        <v>89</v>
      </c>
    </row>
    <row r="223" spans="1:12" ht="13.8" x14ac:dyDescent="0.3">
      <c r="A223" s="7">
        <f t="shared" si="15"/>
        <v>221</v>
      </c>
      <c r="B223" s="8">
        <v>45108</v>
      </c>
      <c r="C223" s="9" t="s">
        <v>319</v>
      </c>
      <c r="D223" s="9" t="s">
        <v>67</v>
      </c>
      <c r="E223" s="10">
        <v>838499.99999999988</v>
      </c>
      <c r="F223" s="37">
        <f t="shared" si="12"/>
        <v>8.3849999999999994E-2</v>
      </c>
      <c r="G223" s="10">
        <v>150930</v>
      </c>
      <c r="H223" s="37">
        <f t="shared" si="13"/>
        <v>1.5093000000000001E-2</v>
      </c>
      <c r="I223" s="10">
        <v>989430</v>
      </c>
      <c r="J223" s="37">
        <f t="shared" si="14"/>
        <v>9.8943000000000003E-2</v>
      </c>
      <c r="K223" s="9" t="s">
        <v>18</v>
      </c>
      <c r="L223" s="9" t="s">
        <v>42</v>
      </c>
    </row>
    <row r="224" spans="1:12" ht="13.8" x14ac:dyDescent="0.3">
      <c r="A224" s="7">
        <f t="shared" si="15"/>
        <v>222</v>
      </c>
      <c r="B224" s="8">
        <v>45108</v>
      </c>
      <c r="C224" s="9" t="s">
        <v>320</v>
      </c>
      <c r="D224" s="9" t="s">
        <v>67</v>
      </c>
      <c r="E224" s="10">
        <v>6024566</v>
      </c>
      <c r="F224" s="37">
        <f t="shared" si="12"/>
        <v>0.60245660000000001</v>
      </c>
      <c r="G224" s="10">
        <v>1084421.8799999999</v>
      </c>
      <c r="H224" s="37">
        <f t="shared" si="13"/>
        <v>0.10844218799999999</v>
      </c>
      <c r="I224" s="10">
        <v>7108987.8799999999</v>
      </c>
      <c r="J224" s="37">
        <f t="shared" si="14"/>
        <v>0.71089878799999995</v>
      </c>
      <c r="K224" s="9" t="s">
        <v>18</v>
      </c>
      <c r="L224" s="9" t="s">
        <v>42</v>
      </c>
    </row>
    <row r="225" spans="1:12" ht="13.8" x14ac:dyDescent="0.3">
      <c r="A225" s="7">
        <f t="shared" si="15"/>
        <v>223</v>
      </c>
      <c r="B225" s="8">
        <v>45108</v>
      </c>
      <c r="C225" s="9" t="s">
        <v>321</v>
      </c>
      <c r="D225" s="9" t="s">
        <v>83</v>
      </c>
      <c r="E225" s="10">
        <v>1223173.1399999999</v>
      </c>
      <c r="F225" s="37">
        <f t="shared" si="12"/>
        <v>0.122317314</v>
      </c>
      <c r="G225" s="10">
        <v>0</v>
      </c>
      <c r="H225" s="37">
        <f t="shared" si="13"/>
        <v>0</v>
      </c>
      <c r="I225" s="10">
        <v>1223173.1399999999</v>
      </c>
      <c r="J225" s="37">
        <f t="shared" si="14"/>
        <v>0.122317314</v>
      </c>
      <c r="K225" s="9" t="s">
        <v>84</v>
      </c>
      <c r="L225" s="9" t="s">
        <v>85</v>
      </c>
    </row>
    <row r="226" spans="1:12" ht="13.8" x14ac:dyDescent="0.3">
      <c r="A226" s="7">
        <f t="shared" si="15"/>
        <v>224</v>
      </c>
      <c r="B226" s="8">
        <v>45108</v>
      </c>
      <c r="C226" s="9" t="s">
        <v>322</v>
      </c>
      <c r="D226" s="9" t="s">
        <v>213</v>
      </c>
      <c r="E226" s="10">
        <v>147783.25</v>
      </c>
      <c r="F226" s="37">
        <f t="shared" si="12"/>
        <v>1.4778325E-2</v>
      </c>
      <c r="G226" s="10">
        <v>0</v>
      </c>
      <c r="H226" s="37">
        <f t="shared" si="13"/>
        <v>0</v>
      </c>
      <c r="I226" s="10">
        <v>147783.25</v>
      </c>
      <c r="J226" s="37">
        <f t="shared" si="14"/>
        <v>1.4778325E-2</v>
      </c>
      <c r="K226" s="9" t="s">
        <v>88</v>
      </c>
      <c r="L226" s="9" t="s">
        <v>81</v>
      </c>
    </row>
    <row r="227" spans="1:12" ht="13.8" x14ac:dyDescent="0.3">
      <c r="A227" s="7">
        <f t="shared" si="15"/>
        <v>225</v>
      </c>
      <c r="B227" s="8">
        <v>45108</v>
      </c>
      <c r="C227" s="9" t="s">
        <v>323</v>
      </c>
      <c r="D227" s="9" t="s">
        <v>67</v>
      </c>
      <c r="E227" s="10">
        <v>348364.80000000005</v>
      </c>
      <c r="F227" s="37">
        <f t="shared" si="12"/>
        <v>3.4836480000000003E-2</v>
      </c>
      <c r="G227" s="10">
        <v>62705.66</v>
      </c>
      <c r="H227" s="37">
        <f t="shared" si="13"/>
        <v>6.270566E-3</v>
      </c>
      <c r="I227" s="10">
        <v>411070.46</v>
      </c>
      <c r="J227" s="37">
        <f t="shared" si="14"/>
        <v>4.1107046000000001E-2</v>
      </c>
      <c r="K227" s="9" t="s">
        <v>18</v>
      </c>
      <c r="L227" s="9" t="s">
        <v>42</v>
      </c>
    </row>
    <row r="228" spans="1:12" ht="13.8" x14ac:dyDescent="0.3">
      <c r="A228" s="7">
        <f t="shared" si="15"/>
        <v>226</v>
      </c>
      <c r="B228" s="8">
        <v>45108</v>
      </c>
      <c r="C228" s="9" t="s">
        <v>324</v>
      </c>
      <c r="D228" s="9" t="s">
        <v>67</v>
      </c>
      <c r="E228" s="10">
        <v>0</v>
      </c>
      <c r="F228" s="37">
        <f t="shared" si="12"/>
        <v>0</v>
      </c>
      <c r="G228" s="10">
        <v>0</v>
      </c>
      <c r="H228" s="37">
        <f t="shared" si="13"/>
        <v>0</v>
      </c>
      <c r="I228" s="10">
        <v>0</v>
      </c>
      <c r="J228" s="37">
        <f t="shared" si="14"/>
        <v>0</v>
      </c>
      <c r="K228" s="9" t="s">
        <v>18</v>
      </c>
      <c r="L228" s="9" t="s">
        <v>42</v>
      </c>
    </row>
    <row r="229" spans="1:12" ht="13.8" x14ac:dyDescent="0.3">
      <c r="A229" s="7">
        <f t="shared" si="15"/>
        <v>227</v>
      </c>
      <c r="B229" s="8">
        <v>45108</v>
      </c>
      <c r="C229" s="9" t="s">
        <v>325</v>
      </c>
      <c r="D229" s="9" t="s">
        <v>107</v>
      </c>
      <c r="E229" s="10">
        <v>314000</v>
      </c>
      <c r="F229" s="37">
        <f t="shared" si="12"/>
        <v>3.1399999999999997E-2</v>
      </c>
      <c r="G229" s="10">
        <v>56520</v>
      </c>
      <c r="H229" s="37">
        <f t="shared" si="13"/>
        <v>5.6519999999999999E-3</v>
      </c>
      <c r="I229" s="10">
        <v>370520</v>
      </c>
      <c r="J229" s="37">
        <f t="shared" si="14"/>
        <v>3.7052000000000002E-2</v>
      </c>
      <c r="K229" s="9" t="s">
        <v>18</v>
      </c>
      <c r="L229" s="9" t="s">
        <v>65</v>
      </c>
    </row>
    <row r="230" spans="1:12" ht="13.8" x14ac:dyDescent="0.3">
      <c r="A230" s="7">
        <f t="shared" si="15"/>
        <v>228</v>
      </c>
      <c r="B230" s="8">
        <v>45108</v>
      </c>
      <c r="C230" s="9" t="s">
        <v>326</v>
      </c>
      <c r="D230" s="9" t="s">
        <v>239</v>
      </c>
      <c r="E230" s="10">
        <v>164149.70000000001</v>
      </c>
      <c r="F230" s="37">
        <f t="shared" si="12"/>
        <v>1.6414970000000001E-2</v>
      </c>
      <c r="G230" s="10">
        <v>0</v>
      </c>
      <c r="H230" s="37">
        <f t="shared" si="13"/>
        <v>0</v>
      </c>
      <c r="I230" s="10">
        <v>164149.70000000001</v>
      </c>
      <c r="J230" s="37">
        <f t="shared" si="14"/>
        <v>1.6414970000000001E-2</v>
      </c>
      <c r="K230" s="9" t="s">
        <v>36</v>
      </c>
      <c r="L230" s="9" t="s">
        <v>50</v>
      </c>
    </row>
    <row r="231" spans="1:12" ht="13.8" x14ac:dyDescent="0.3">
      <c r="A231" s="7">
        <f t="shared" si="15"/>
        <v>229</v>
      </c>
      <c r="B231" s="8">
        <v>45108</v>
      </c>
      <c r="C231" s="9" t="s">
        <v>327</v>
      </c>
      <c r="D231" s="9" t="s">
        <v>67</v>
      </c>
      <c r="E231" s="10">
        <v>6514701.2999999998</v>
      </c>
      <c r="F231" s="37">
        <f t="shared" si="12"/>
        <v>0.65147012999999998</v>
      </c>
      <c r="G231" s="10">
        <v>1172646.24</v>
      </c>
      <c r="H231" s="37">
        <f t="shared" si="13"/>
        <v>0.117264624</v>
      </c>
      <c r="I231" s="10">
        <v>7687347.54</v>
      </c>
      <c r="J231" s="37">
        <f t="shared" si="14"/>
        <v>0.76873475400000002</v>
      </c>
      <c r="K231" s="9" t="s">
        <v>18</v>
      </c>
      <c r="L231" s="9" t="s">
        <v>42</v>
      </c>
    </row>
    <row r="232" spans="1:12" ht="13.8" x14ac:dyDescent="0.3">
      <c r="A232" s="7">
        <f t="shared" si="15"/>
        <v>230</v>
      </c>
      <c r="B232" s="8">
        <v>45108</v>
      </c>
      <c r="C232" s="9" t="s">
        <v>328</v>
      </c>
      <c r="D232" s="9" t="s">
        <v>49</v>
      </c>
      <c r="E232" s="10">
        <v>537500</v>
      </c>
      <c r="F232" s="37">
        <f t="shared" si="12"/>
        <v>5.3749999999999999E-2</v>
      </c>
      <c r="G232" s="10">
        <v>96750</v>
      </c>
      <c r="H232" s="37">
        <f t="shared" si="13"/>
        <v>9.6749999999999996E-3</v>
      </c>
      <c r="I232" s="10">
        <v>634250</v>
      </c>
      <c r="J232" s="37">
        <f t="shared" si="14"/>
        <v>6.3424999999999995E-2</v>
      </c>
      <c r="K232" s="9" t="s">
        <v>18</v>
      </c>
      <c r="L232" s="9" t="s">
        <v>50</v>
      </c>
    </row>
    <row r="233" spans="1:12" ht="13.8" x14ac:dyDescent="0.3">
      <c r="A233" s="7">
        <f t="shared" si="15"/>
        <v>231</v>
      </c>
      <c r="B233" s="8">
        <v>45108</v>
      </c>
      <c r="C233" s="9" t="s">
        <v>329</v>
      </c>
      <c r="D233" s="9" t="s">
        <v>94</v>
      </c>
      <c r="E233" s="10">
        <v>328408.00000000006</v>
      </c>
      <c r="F233" s="37">
        <f t="shared" si="12"/>
        <v>3.2840800000000003E-2</v>
      </c>
      <c r="G233" s="10">
        <v>59113.439999999995</v>
      </c>
      <c r="H233" s="37">
        <f t="shared" si="13"/>
        <v>5.9113439999999998E-3</v>
      </c>
      <c r="I233" s="10">
        <v>387521.44</v>
      </c>
      <c r="J233" s="37">
        <f t="shared" si="14"/>
        <v>3.8752144000000002E-2</v>
      </c>
      <c r="K233" s="9" t="s">
        <v>18</v>
      </c>
      <c r="L233" s="9" t="s">
        <v>19</v>
      </c>
    </row>
    <row r="234" spans="1:12" ht="13.8" x14ac:dyDescent="0.3">
      <c r="A234" s="7">
        <f t="shared" si="15"/>
        <v>232</v>
      </c>
      <c r="B234" s="8">
        <v>45108</v>
      </c>
      <c r="C234" s="9" t="s">
        <v>330</v>
      </c>
      <c r="D234" s="9" t="s">
        <v>209</v>
      </c>
      <c r="E234" s="10">
        <v>152000</v>
      </c>
      <c r="F234" s="37">
        <f t="shared" si="12"/>
        <v>1.52E-2</v>
      </c>
      <c r="G234" s="10">
        <v>27360</v>
      </c>
      <c r="H234" s="37">
        <f t="shared" si="13"/>
        <v>2.7360000000000002E-3</v>
      </c>
      <c r="I234" s="10">
        <v>179360</v>
      </c>
      <c r="J234" s="37">
        <f t="shared" si="14"/>
        <v>1.7936000000000001E-2</v>
      </c>
      <c r="K234" s="9" t="s">
        <v>18</v>
      </c>
      <c r="L234" s="9" t="s">
        <v>65</v>
      </c>
    </row>
    <row r="235" spans="1:12" ht="13.8" x14ac:dyDescent="0.3">
      <c r="A235" s="7">
        <f t="shared" si="15"/>
        <v>233</v>
      </c>
      <c r="B235" s="8">
        <v>45108</v>
      </c>
      <c r="C235" s="9" t="s">
        <v>331</v>
      </c>
      <c r="D235" s="9" t="s">
        <v>111</v>
      </c>
      <c r="E235" s="10">
        <v>285587.73</v>
      </c>
      <c r="F235" s="37">
        <f t="shared" si="12"/>
        <v>2.8558772999999999E-2</v>
      </c>
      <c r="G235" s="10">
        <v>0</v>
      </c>
      <c r="H235" s="37">
        <f t="shared" si="13"/>
        <v>0</v>
      </c>
      <c r="I235" s="10">
        <v>285587.73</v>
      </c>
      <c r="J235" s="37">
        <f t="shared" si="14"/>
        <v>2.8558772999999999E-2</v>
      </c>
      <c r="K235" s="9" t="s">
        <v>36</v>
      </c>
      <c r="L235" s="9" t="s">
        <v>71</v>
      </c>
    </row>
    <row r="236" spans="1:12" ht="13.8" x14ac:dyDescent="0.3">
      <c r="A236" s="7">
        <f t="shared" si="15"/>
        <v>234</v>
      </c>
      <c r="B236" s="8">
        <v>45108</v>
      </c>
      <c r="C236" s="9" t="s">
        <v>332</v>
      </c>
      <c r="D236" s="9" t="s">
        <v>181</v>
      </c>
      <c r="E236" s="10">
        <v>203445.44999999998</v>
      </c>
      <c r="F236" s="37">
        <f t="shared" si="12"/>
        <v>2.0344544999999999E-2</v>
      </c>
      <c r="G236" s="10">
        <v>0</v>
      </c>
      <c r="H236" s="37">
        <f t="shared" si="13"/>
        <v>0</v>
      </c>
      <c r="I236" s="10">
        <v>203445.44999999998</v>
      </c>
      <c r="J236" s="37">
        <f t="shared" si="14"/>
        <v>2.0344544999999999E-2</v>
      </c>
      <c r="K236" s="9" t="s">
        <v>84</v>
      </c>
      <c r="L236" s="9" t="s">
        <v>50</v>
      </c>
    </row>
    <row r="237" spans="1:12" ht="13.8" x14ac:dyDescent="0.3">
      <c r="A237" s="7">
        <f t="shared" si="15"/>
        <v>235</v>
      </c>
      <c r="B237" s="8">
        <v>45108</v>
      </c>
      <c r="C237" s="9" t="s">
        <v>333</v>
      </c>
      <c r="D237" s="9" t="s">
        <v>96</v>
      </c>
      <c r="E237" s="10">
        <v>573633.23</v>
      </c>
      <c r="F237" s="37">
        <f t="shared" si="12"/>
        <v>5.7363323000000001E-2</v>
      </c>
      <c r="G237" s="10">
        <v>0</v>
      </c>
      <c r="H237" s="37">
        <f t="shared" si="13"/>
        <v>0</v>
      </c>
      <c r="I237" s="10">
        <v>573633.23</v>
      </c>
      <c r="J237" s="37">
        <f t="shared" si="14"/>
        <v>5.7363323000000001E-2</v>
      </c>
      <c r="K237" s="9" t="s">
        <v>36</v>
      </c>
      <c r="L237" s="9" t="s">
        <v>97</v>
      </c>
    </row>
    <row r="238" spans="1:12" ht="13.8" x14ac:dyDescent="0.3">
      <c r="A238" s="7">
        <f t="shared" si="15"/>
        <v>236</v>
      </c>
      <c r="B238" s="8">
        <v>45108</v>
      </c>
      <c r="C238" s="9" t="s">
        <v>334</v>
      </c>
      <c r="D238" s="9" t="s">
        <v>335</v>
      </c>
      <c r="E238" s="10">
        <v>65000</v>
      </c>
      <c r="F238" s="37">
        <f t="shared" si="12"/>
        <v>6.4999999999999997E-3</v>
      </c>
      <c r="G238" s="10">
        <v>11700</v>
      </c>
      <c r="H238" s="37">
        <f t="shared" si="13"/>
        <v>1.17E-3</v>
      </c>
      <c r="I238" s="10">
        <v>76700</v>
      </c>
      <c r="J238" s="37">
        <f t="shared" si="14"/>
        <v>7.6699999999999997E-3</v>
      </c>
      <c r="K238" s="9" t="s">
        <v>18</v>
      </c>
      <c r="L238" s="9" t="s">
        <v>81</v>
      </c>
    </row>
    <row r="239" spans="1:12" ht="13.8" x14ac:dyDescent="0.3">
      <c r="A239" s="7">
        <f t="shared" si="15"/>
        <v>237</v>
      </c>
      <c r="B239" s="8">
        <v>45108</v>
      </c>
      <c r="C239" s="9" t="s">
        <v>336</v>
      </c>
      <c r="D239" s="9" t="s">
        <v>109</v>
      </c>
      <c r="E239" s="10">
        <v>1197998.68</v>
      </c>
      <c r="F239" s="37">
        <f t="shared" si="12"/>
        <v>0.11979986799999999</v>
      </c>
      <c r="G239" s="10">
        <v>0</v>
      </c>
      <c r="H239" s="37">
        <f t="shared" si="13"/>
        <v>0</v>
      </c>
      <c r="I239" s="10">
        <v>1197998.68</v>
      </c>
      <c r="J239" s="37">
        <f t="shared" si="14"/>
        <v>0.11979986799999999</v>
      </c>
      <c r="K239" s="9" t="s">
        <v>36</v>
      </c>
      <c r="L239" s="9" t="s">
        <v>46</v>
      </c>
    </row>
    <row r="240" spans="1:12" ht="13.8" x14ac:dyDescent="0.3">
      <c r="A240" s="7">
        <f t="shared" si="15"/>
        <v>238</v>
      </c>
      <c r="B240" s="8">
        <v>45108</v>
      </c>
      <c r="C240" s="9" t="s">
        <v>337</v>
      </c>
      <c r="D240" s="9" t="s">
        <v>99</v>
      </c>
      <c r="E240" s="10">
        <v>426334.33999999997</v>
      </c>
      <c r="F240" s="37">
        <f t="shared" si="12"/>
        <v>4.2633433999999998E-2</v>
      </c>
      <c r="G240" s="10">
        <v>0</v>
      </c>
      <c r="H240" s="37">
        <f t="shared" si="13"/>
        <v>0</v>
      </c>
      <c r="I240" s="10">
        <v>426334.33999999997</v>
      </c>
      <c r="J240" s="37">
        <f t="shared" si="14"/>
        <v>4.2633433999999998E-2</v>
      </c>
      <c r="K240" s="9" t="s">
        <v>57</v>
      </c>
      <c r="L240" s="9" t="s">
        <v>75</v>
      </c>
    </row>
    <row r="241" spans="1:12" ht="13.8" x14ac:dyDescent="0.3">
      <c r="A241" s="7">
        <f t="shared" si="15"/>
        <v>239</v>
      </c>
      <c r="B241" s="8">
        <v>45108</v>
      </c>
      <c r="C241" s="9" t="s">
        <v>338</v>
      </c>
      <c r="D241" s="9" t="s">
        <v>45</v>
      </c>
      <c r="E241" s="10">
        <v>421854.51999999996</v>
      </c>
      <c r="F241" s="37">
        <f t="shared" si="12"/>
        <v>4.2185451999999998E-2</v>
      </c>
      <c r="G241" s="10">
        <v>0</v>
      </c>
      <c r="H241" s="37">
        <f t="shared" si="13"/>
        <v>0</v>
      </c>
      <c r="I241" s="10">
        <v>421854.51999999996</v>
      </c>
      <c r="J241" s="37">
        <f t="shared" si="14"/>
        <v>4.2185451999999998E-2</v>
      </c>
      <c r="K241" s="9" t="s">
        <v>36</v>
      </c>
      <c r="L241" s="9" t="s">
        <v>46</v>
      </c>
    </row>
    <row r="242" spans="1:12" ht="13.8" x14ac:dyDescent="0.3">
      <c r="A242" s="7">
        <f t="shared" si="15"/>
        <v>240</v>
      </c>
      <c r="B242" s="8">
        <v>45108</v>
      </c>
      <c r="C242" s="9" t="s">
        <v>339</v>
      </c>
      <c r="D242" s="9" t="s">
        <v>45</v>
      </c>
      <c r="E242" s="10">
        <v>388993.52999999997</v>
      </c>
      <c r="F242" s="37">
        <f t="shared" si="12"/>
        <v>3.8899352999999998E-2</v>
      </c>
      <c r="G242" s="10">
        <v>0</v>
      </c>
      <c r="H242" s="37">
        <f t="shared" si="13"/>
        <v>0</v>
      </c>
      <c r="I242" s="10">
        <v>388993.52999999997</v>
      </c>
      <c r="J242" s="37">
        <f t="shared" si="14"/>
        <v>3.8899352999999998E-2</v>
      </c>
      <c r="K242" s="9" t="s">
        <v>36</v>
      </c>
      <c r="L242" s="9" t="s">
        <v>46</v>
      </c>
    </row>
    <row r="243" spans="1:12" ht="13.8" x14ac:dyDescent="0.3">
      <c r="A243" s="7">
        <f t="shared" si="15"/>
        <v>241</v>
      </c>
      <c r="B243" s="8">
        <v>45108</v>
      </c>
      <c r="C243" s="9" t="s">
        <v>340</v>
      </c>
      <c r="D243" s="9" t="s">
        <v>87</v>
      </c>
      <c r="E243" s="10">
        <v>346915.4</v>
      </c>
      <c r="F243" s="37">
        <f t="shared" si="12"/>
        <v>3.469154E-2</v>
      </c>
      <c r="G243" s="10">
        <v>0</v>
      </c>
      <c r="H243" s="37">
        <f t="shared" si="13"/>
        <v>0</v>
      </c>
      <c r="I243" s="10">
        <v>346915.4</v>
      </c>
      <c r="J243" s="37">
        <f t="shared" si="14"/>
        <v>3.469154E-2</v>
      </c>
      <c r="K243" s="9" t="s">
        <v>88</v>
      </c>
      <c r="L243" s="9" t="s">
        <v>89</v>
      </c>
    </row>
    <row r="244" spans="1:12" ht="13.8" x14ac:dyDescent="0.3">
      <c r="A244" s="7">
        <f t="shared" si="15"/>
        <v>242</v>
      </c>
      <c r="B244" s="8">
        <v>45108</v>
      </c>
      <c r="C244" s="9" t="s">
        <v>341</v>
      </c>
      <c r="D244" s="9" t="s">
        <v>107</v>
      </c>
      <c r="E244" s="10">
        <v>314000</v>
      </c>
      <c r="F244" s="37">
        <f t="shared" si="12"/>
        <v>3.1399999999999997E-2</v>
      </c>
      <c r="G244" s="10">
        <v>56520</v>
      </c>
      <c r="H244" s="37">
        <f t="shared" si="13"/>
        <v>5.6519999999999999E-3</v>
      </c>
      <c r="I244" s="10">
        <v>370520</v>
      </c>
      <c r="J244" s="37">
        <f t="shared" si="14"/>
        <v>3.7052000000000002E-2</v>
      </c>
      <c r="K244" s="9" t="s">
        <v>18</v>
      </c>
      <c r="L244" s="9" t="s">
        <v>65</v>
      </c>
    </row>
    <row r="245" spans="1:12" ht="13.8" x14ac:dyDescent="0.3">
      <c r="A245" s="7">
        <f t="shared" si="15"/>
        <v>243</v>
      </c>
      <c r="B245" s="8">
        <v>45108</v>
      </c>
      <c r="C245" s="9" t="s">
        <v>342</v>
      </c>
      <c r="D245" s="9" t="s">
        <v>131</v>
      </c>
      <c r="E245" s="10">
        <v>1127701.3800000001</v>
      </c>
      <c r="F245" s="37">
        <f t="shared" si="12"/>
        <v>0.11277013800000001</v>
      </c>
      <c r="G245" s="10">
        <v>0</v>
      </c>
      <c r="H245" s="37">
        <f t="shared" si="13"/>
        <v>0</v>
      </c>
      <c r="I245" s="10">
        <v>1127701.3800000001</v>
      </c>
      <c r="J245" s="37">
        <f t="shared" si="14"/>
        <v>0.11277013800000001</v>
      </c>
      <c r="K245" s="9" t="s">
        <v>57</v>
      </c>
      <c r="L245" s="9" t="s">
        <v>26</v>
      </c>
    </row>
    <row r="246" spans="1:12" ht="13.8" x14ac:dyDescent="0.3">
      <c r="A246" s="7">
        <f t="shared" si="15"/>
        <v>244</v>
      </c>
      <c r="B246" s="8">
        <v>45108</v>
      </c>
      <c r="C246" s="9" t="s">
        <v>343</v>
      </c>
      <c r="D246" s="9" t="s">
        <v>117</v>
      </c>
      <c r="E246" s="10">
        <v>673394.05</v>
      </c>
      <c r="F246" s="37">
        <f t="shared" si="12"/>
        <v>6.7339405000000005E-2</v>
      </c>
      <c r="G246" s="10">
        <v>0</v>
      </c>
      <c r="H246" s="37">
        <f t="shared" si="13"/>
        <v>0</v>
      </c>
      <c r="I246" s="10">
        <v>673394.05</v>
      </c>
      <c r="J246" s="37">
        <f t="shared" si="14"/>
        <v>6.7339405000000005E-2</v>
      </c>
      <c r="K246" s="9" t="s">
        <v>36</v>
      </c>
      <c r="L246" s="9" t="s">
        <v>89</v>
      </c>
    </row>
    <row r="247" spans="1:12" ht="13.8" x14ac:dyDescent="0.3">
      <c r="A247" s="7">
        <f t="shared" si="15"/>
        <v>245</v>
      </c>
      <c r="B247" s="8">
        <v>45108</v>
      </c>
      <c r="C247" s="9" t="s">
        <v>344</v>
      </c>
      <c r="D247" s="9" t="s">
        <v>117</v>
      </c>
      <c r="E247" s="10">
        <v>3959307.5900000003</v>
      </c>
      <c r="F247" s="37">
        <f t="shared" si="12"/>
        <v>0.39593075900000002</v>
      </c>
      <c r="G247" s="10">
        <v>0</v>
      </c>
      <c r="H247" s="37">
        <f t="shared" si="13"/>
        <v>0</v>
      </c>
      <c r="I247" s="10">
        <v>3959307.5900000003</v>
      </c>
      <c r="J247" s="37">
        <f t="shared" si="14"/>
        <v>0.39593075900000002</v>
      </c>
      <c r="K247" s="9" t="s">
        <v>36</v>
      </c>
      <c r="L247" s="9" t="s">
        <v>89</v>
      </c>
    </row>
    <row r="248" spans="1:12" ht="13.8" x14ac:dyDescent="0.3">
      <c r="A248" s="7">
        <f t="shared" si="15"/>
        <v>246</v>
      </c>
      <c r="B248" s="8">
        <v>45108</v>
      </c>
      <c r="C248" s="9" t="s">
        <v>345</v>
      </c>
      <c r="D248" s="9" t="s">
        <v>117</v>
      </c>
      <c r="E248" s="10">
        <v>1685505.6900000002</v>
      </c>
      <c r="F248" s="37">
        <f t="shared" si="12"/>
        <v>0.16855056900000001</v>
      </c>
      <c r="G248" s="10">
        <v>0</v>
      </c>
      <c r="H248" s="37">
        <f t="shared" si="13"/>
        <v>0</v>
      </c>
      <c r="I248" s="10">
        <v>1685505.6900000002</v>
      </c>
      <c r="J248" s="37">
        <f t="shared" si="14"/>
        <v>0.16855056900000001</v>
      </c>
      <c r="K248" s="9" t="s">
        <v>36</v>
      </c>
      <c r="L248" s="9" t="s">
        <v>89</v>
      </c>
    </row>
    <row r="249" spans="1:12" ht="13.8" x14ac:dyDescent="0.3">
      <c r="A249" s="7">
        <f t="shared" si="15"/>
        <v>247</v>
      </c>
      <c r="B249" s="8">
        <v>45108</v>
      </c>
      <c r="C249" s="9" t="s">
        <v>346</v>
      </c>
      <c r="D249" s="9" t="s">
        <v>83</v>
      </c>
      <c r="E249" s="10">
        <v>1186315.54</v>
      </c>
      <c r="F249" s="37">
        <f t="shared" si="12"/>
        <v>0.118631554</v>
      </c>
      <c r="G249" s="10">
        <v>0</v>
      </c>
      <c r="H249" s="37">
        <f t="shared" si="13"/>
        <v>0</v>
      </c>
      <c r="I249" s="10">
        <v>1186315.54</v>
      </c>
      <c r="J249" s="37">
        <f t="shared" si="14"/>
        <v>0.118631554</v>
      </c>
      <c r="K249" s="9" t="s">
        <v>84</v>
      </c>
      <c r="L249" s="9" t="s">
        <v>85</v>
      </c>
    </row>
    <row r="250" spans="1:12" ht="13.8" x14ac:dyDescent="0.3">
      <c r="A250" s="7">
        <f t="shared" si="15"/>
        <v>248</v>
      </c>
      <c r="B250" s="8">
        <v>45108</v>
      </c>
      <c r="C250" s="9" t="s">
        <v>347</v>
      </c>
      <c r="D250" s="9" t="s">
        <v>126</v>
      </c>
      <c r="E250" s="10">
        <v>653190.79</v>
      </c>
      <c r="F250" s="37">
        <f t="shared" si="12"/>
        <v>6.5319079000000002E-2</v>
      </c>
      <c r="G250" s="10">
        <v>0</v>
      </c>
      <c r="H250" s="37">
        <f t="shared" si="13"/>
        <v>0</v>
      </c>
      <c r="I250" s="10">
        <v>653190.79</v>
      </c>
      <c r="J250" s="37">
        <f t="shared" si="14"/>
        <v>6.5319079000000002E-2</v>
      </c>
      <c r="K250" s="9" t="s">
        <v>36</v>
      </c>
      <c r="L250" s="9" t="s">
        <v>19</v>
      </c>
    </row>
    <row r="251" spans="1:12" ht="13.8" x14ac:dyDescent="0.3">
      <c r="A251" s="7">
        <f t="shared" si="15"/>
        <v>249</v>
      </c>
      <c r="B251" s="8">
        <v>45108</v>
      </c>
      <c r="C251" s="9" t="s">
        <v>348</v>
      </c>
      <c r="D251" s="9" t="s">
        <v>209</v>
      </c>
      <c r="E251" s="10">
        <v>152000</v>
      </c>
      <c r="F251" s="37">
        <f t="shared" si="12"/>
        <v>1.52E-2</v>
      </c>
      <c r="G251" s="10">
        <v>27360</v>
      </c>
      <c r="H251" s="37">
        <f t="shared" si="13"/>
        <v>2.7360000000000002E-3</v>
      </c>
      <c r="I251" s="10">
        <v>179360</v>
      </c>
      <c r="J251" s="37">
        <f t="shared" si="14"/>
        <v>1.7936000000000001E-2</v>
      </c>
      <c r="K251" s="9" t="s">
        <v>18</v>
      </c>
      <c r="L251" s="9" t="s">
        <v>65</v>
      </c>
    </row>
    <row r="252" spans="1:12" ht="13.8" x14ac:dyDescent="0.3">
      <c r="A252" s="7">
        <f t="shared" si="15"/>
        <v>250</v>
      </c>
      <c r="B252" s="8">
        <v>45108</v>
      </c>
      <c r="C252" s="9" t="s">
        <v>349</v>
      </c>
      <c r="D252" s="9" t="s">
        <v>350</v>
      </c>
      <c r="E252" s="10">
        <v>88000</v>
      </c>
      <c r="F252" s="37">
        <f t="shared" si="12"/>
        <v>8.8000000000000005E-3</v>
      </c>
      <c r="G252" s="10">
        <v>15839.999999999998</v>
      </c>
      <c r="H252" s="37">
        <f t="shared" si="13"/>
        <v>1.5839999999999999E-3</v>
      </c>
      <c r="I252" s="10">
        <v>103839.99999999999</v>
      </c>
      <c r="J252" s="37">
        <f t="shared" si="14"/>
        <v>1.0383999999999999E-2</v>
      </c>
      <c r="K252" s="9" t="s">
        <v>18</v>
      </c>
      <c r="L252" s="9" t="s">
        <v>351</v>
      </c>
    </row>
    <row r="253" spans="1:12" ht="13.8" x14ac:dyDescent="0.3">
      <c r="A253" s="7">
        <f t="shared" si="15"/>
        <v>251</v>
      </c>
      <c r="B253" s="8">
        <v>45108</v>
      </c>
      <c r="C253" s="9" t="s">
        <v>352</v>
      </c>
      <c r="D253" s="9" t="s">
        <v>239</v>
      </c>
      <c r="E253" s="10">
        <v>164406.07999999999</v>
      </c>
      <c r="F253" s="37">
        <f t="shared" si="12"/>
        <v>1.6440607999999999E-2</v>
      </c>
      <c r="G253" s="10">
        <v>0</v>
      </c>
      <c r="H253" s="37">
        <f t="shared" si="13"/>
        <v>0</v>
      </c>
      <c r="I253" s="10">
        <v>164406.07999999999</v>
      </c>
      <c r="J253" s="37">
        <f t="shared" si="14"/>
        <v>1.6440607999999999E-2</v>
      </c>
      <c r="K253" s="9" t="s">
        <v>36</v>
      </c>
      <c r="L253" s="9" t="s">
        <v>50</v>
      </c>
    </row>
    <row r="254" spans="1:12" ht="13.8" x14ac:dyDescent="0.3">
      <c r="A254" s="7">
        <f t="shared" si="15"/>
        <v>252</v>
      </c>
      <c r="B254" s="8">
        <v>45108</v>
      </c>
      <c r="C254" s="9" t="s">
        <v>353</v>
      </c>
      <c r="D254" s="9" t="s">
        <v>266</v>
      </c>
      <c r="E254" s="10">
        <v>896160.48</v>
      </c>
      <c r="F254" s="37">
        <f t="shared" si="12"/>
        <v>8.9616048000000004E-2</v>
      </c>
      <c r="G254" s="10">
        <v>0</v>
      </c>
      <c r="H254" s="37">
        <f t="shared" si="13"/>
        <v>0</v>
      </c>
      <c r="I254" s="10">
        <v>896160.48</v>
      </c>
      <c r="J254" s="37">
        <f t="shared" si="14"/>
        <v>8.9616048000000004E-2</v>
      </c>
      <c r="K254" s="9" t="s">
        <v>84</v>
      </c>
      <c r="L254" s="9" t="s">
        <v>19</v>
      </c>
    </row>
    <row r="255" spans="1:12" ht="13.8" x14ac:dyDescent="0.3">
      <c r="A255" s="7">
        <f t="shared" si="15"/>
        <v>253</v>
      </c>
      <c r="B255" s="8">
        <v>45108</v>
      </c>
      <c r="C255" s="9" t="s">
        <v>354</v>
      </c>
      <c r="D255" s="9" t="s">
        <v>70</v>
      </c>
      <c r="E255" s="10">
        <v>16047639</v>
      </c>
      <c r="F255" s="37">
        <f t="shared" si="12"/>
        <v>1.6047639</v>
      </c>
      <c r="G255" s="10">
        <v>2888575.02</v>
      </c>
      <c r="H255" s="37">
        <f t="shared" si="13"/>
        <v>0.28885750199999999</v>
      </c>
      <c r="I255" s="10">
        <v>18936214.02</v>
      </c>
      <c r="J255" s="37">
        <f t="shared" si="14"/>
        <v>1.893621402</v>
      </c>
      <c r="K255" s="9" t="s">
        <v>18</v>
      </c>
      <c r="L255" s="9" t="s">
        <v>71</v>
      </c>
    </row>
    <row r="256" spans="1:12" ht="13.8" x14ac:dyDescent="0.3">
      <c r="A256" s="7">
        <f t="shared" si="15"/>
        <v>254</v>
      </c>
      <c r="B256" s="8">
        <v>45108</v>
      </c>
      <c r="C256" s="9" t="s">
        <v>355</v>
      </c>
      <c r="D256" s="9" t="s">
        <v>135</v>
      </c>
      <c r="E256" s="10">
        <v>1435762.46</v>
      </c>
      <c r="F256" s="37">
        <f t="shared" si="12"/>
        <v>0.14357624599999999</v>
      </c>
      <c r="G256" s="10">
        <v>0</v>
      </c>
      <c r="H256" s="37">
        <f t="shared" si="13"/>
        <v>0</v>
      </c>
      <c r="I256" s="10">
        <v>1435762.46</v>
      </c>
      <c r="J256" s="37">
        <f t="shared" si="14"/>
        <v>0.14357624599999999</v>
      </c>
      <c r="K256" s="9" t="s">
        <v>36</v>
      </c>
      <c r="L256" s="9" t="s">
        <v>136</v>
      </c>
    </row>
    <row r="257" spans="1:12" ht="13.8" x14ac:dyDescent="0.3">
      <c r="A257" s="7">
        <f t="shared" si="15"/>
        <v>255</v>
      </c>
      <c r="B257" s="8">
        <v>45108</v>
      </c>
      <c r="C257" s="9" t="s">
        <v>356</v>
      </c>
      <c r="D257" s="9" t="s">
        <v>153</v>
      </c>
      <c r="E257" s="10">
        <v>821800</v>
      </c>
      <c r="F257" s="37">
        <f t="shared" si="12"/>
        <v>8.2180000000000003E-2</v>
      </c>
      <c r="G257" s="10">
        <v>147924</v>
      </c>
      <c r="H257" s="37">
        <f t="shared" si="13"/>
        <v>1.4792400000000001E-2</v>
      </c>
      <c r="I257" s="10">
        <v>969724</v>
      </c>
      <c r="J257" s="37">
        <f t="shared" si="14"/>
        <v>9.69724E-2</v>
      </c>
      <c r="K257" s="9" t="s">
        <v>18</v>
      </c>
      <c r="L257" s="9" t="s">
        <v>154</v>
      </c>
    </row>
    <row r="258" spans="1:12" ht="13.8" x14ac:dyDescent="0.3">
      <c r="A258" s="7">
        <f t="shared" si="15"/>
        <v>256</v>
      </c>
      <c r="B258" s="8">
        <v>45108</v>
      </c>
      <c r="C258" s="9" t="s">
        <v>357</v>
      </c>
      <c r="D258" s="9" t="s">
        <v>142</v>
      </c>
      <c r="E258" s="10">
        <v>315360</v>
      </c>
      <c r="F258" s="37">
        <f t="shared" si="12"/>
        <v>3.1536000000000002E-2</v>
      </c>
      <c r="G258" s="10">
        <v>56764.800000000003</v>
      </c>
      <c r="H258" s="37">
        <f t="shared" si="13"/>
        <v>5.6764800000000002E-3</v>
      </c>
      <c r="I258" s="10">
        <v>372124.8</v>
      </c>
      <c r="J258" s="37">
        <f t="shared" si="14"/>
        <v>3.7212479999999999E-2</v>
      </c>
      <c r="K258" s="9" t="s">
        <v>18</v>
      </c>
      <c r="L258" s="9" t="s">
        <v>19</v>
      </c>
    </row>
    <row r="259" spans="1:12" ht="13.8" x14ac:dyDescent="0.3">
      <c r="A259" s="7">
        <f t="shared" si="15"/>
        <v>257</v>
      </c>
      <c r="B259" s="8">
        <v>45108</v>
      </c>
      <c r="C259" s="9" t="s">
        <v>358</v>
      </c>
      <c r="D259" s="9" t="s">
        <v>138</v>
      </c>
      <c r="E259" s="10">
        <v>673628.82</v>
      </c>
      <c r="F259" s="37">
        <f t="shared" si="12"/>
        <v>6.7362881999999999E-2</v>
      </c>
      <c r="G259" s="10">
        <v>0</v>
      </c>
      <c r="H259" s="37">
        <f t="shared" si="13"/>
        <v>0</v>
      </c>
      <c r="I259" s="10">
        <v>673628.82</v>
      </c>
      <c r="J259" s="37">
        <f t="shared" si="14"/>
        <v>6.7362881999999999E-2</v>
      </c>
      <c r="K259" s="9" t="s">
        <v>36</v>
      </c>
      <c r="L259" s="9" t="s">
        <v>89</v>
      </c>
    </row>
    <row r="260" spans="1:12" ht="13.8" x14ac:dyDescent="0.3">
      <c r="A260" s="7">
        <f t="shared" si="15"/>
        <v>258</v>
      </c>
      <c r="B260" s="8">
        <v>45108</v>
      </c>
      <c r="C260" s="9" t="s">
        <v>359</v>
      </c>
      <c r="D260" s="9" t="s">
        <v>25</v>
      </c>
      <c r="E260" s="10">
        <v>294000</v>
      </c>
      <c r="F260" s="37">
        <f t="shared" ref="F260:F323" si="16">E260/10000000</f>
        <v>2.9399999999999999E-2</v>
      </c>
      <c r="G260" s="10">
        <v>52920</v>
      </c>
      <c r="H260" s="37">
        <f t="shared" ref="H260:H323" si="17">G260/10000000</f>
        <v>5.2919999999999998E-3</v>
      </c>
      <c r="I260" s="10">
        <v>346920</v>
      </c>
      <c r="J260" s="37">
        <f t="shared" ref="J260:J323" si="18">I260/10000000</f>
        <v>3.4692000000000001E-2</v>
      </c>
      <c r="K260" s="9" t="s">
        <v>18</v>
      </c>
      <c r="L260" s="9" t="s">
        <v>26</v>
      </c>
    </row>
    <row r="261" spans="1:12" ht="13.8" x14ac:dyDescent="0.3">
      <c r="A261" s="7">
        <f t="shared" ref="A261:A324" si="19">A260+1</f>
        <v>259</v>
      </c>
      <c r="B261" s="8">
        <v>45108</v>
      </c>
      <c r="C261" s="9" t="s">
        <v>360</v>
      </c>
      <c r="D261" s="9" t="s">
        <v>25</v>
      </c>
      <c r="E261" s="10">
        <v>294000</v>
      </c>
      <c r="F261" s="37">
        <f t="shared" si="16"/>
        <v>2.9399999999999999E-2</v>
      </c>
      <c r="G261" s="10">
        <v>52920</v>
      </c>
      <c r="H261" s="37">
        <f t="shared" si="17"/>
        <v>5.2919999999999998E-3</v>
      </c>
      <c r="I261" s="10">
        <v>346920</v>
      </c>
      <c r="J261" s="37">
        <f t="shared" si="18"/>
        <v>3.4692000000000001E-2</v>
      </c>
      <c r="K261" s="9" t="s">
        <v>18</v>
      </c>
      <c r="L261" s="9" t="s">
        <v>26</v>
      </c>
    </row>
    <row r="262" spans="1:12" ht="13.8" x14ac:dyDescent="0.3">
      <c r="A262" s="7">
        <f t="shared" si="19"/>
        <v>260</v>
      </c>
      <c r="B262" s="8">
        <v>45108</v>
      </c>
      <c r="C262" s="9" t="s">
        <v>361</v>
      </c>
      <c r="D262" s="9" t="s">
        <v>25</v>
      </c>
      <c r="E262" s="10">
        <v>266000</v>
      </c>
      <c r="F262" s="37">
        <f t="shared" si="16"/>
        <v>2.6599999999999999E-2</v>
      </c>
      <c r="G262" s="10">
        <v>47880</v>
      </c>
      <c r="H262" s="37">
        <f t="shared" si="17"/>
        <v>4.7879999999999997E-3</v>
      </c>
      <c r="I262" s="10">
        <v>313880</v>
      </c>
      <c r="J262" s="37">
        <f t="shared" si="18"/>
        <v>3.1387999999999999E-2</v>
      </c>
      <c r="K262" s="9" t="s">
        <v>18</v>
      </c>
      <c r="L262" s="9" t="s">
        <v>26</v>
      </c>
    </row>
    <row r="263" spans="1:12" ht="13.8" x14ac:dyDescent="0.3">
      <c r="A263" s="7">
        <f t="shared" si="19"/>
        <v>261</v>
      </c>
      <c r="B263" s="8">
        <v>45108</v>
      </c>
      <c r="C263" s="9" t="s">
        <v>362</v>
      </c>
      <c r="D263" s="9" t="s">
        <v>25</v>
      </c>
      <c r="E263" s="10">
        <v>294000</v>
      </c>
      <c r="F263" s="37">
        <f t="shared" si="16"/>
        <v>2.9399999999999999E-2</v>
      </c>
      <c r="G263" s="10">
        <v>52920</v>
      </c>
      <c r="H263" s="37">
        <f t="shared" si="17"/>
        <v>5.2919999999999998E-3</v>
      </c>
      <c r="I263" s="10">
        <v>346920</v>
      </c>
      <c r="J263" s="37">
        <f t="shared" si="18"/>
        <v>3.4692000000000001E-2</v>
      </c>
      <c r="K263" s="9" t="s">
        <v>18</v>
      </c>
      <c r="L263" s="9" t="s">
        <v>26</v>
      </c>
    </row>
    <row r="264" spans="1:12" ht="13.8" x14ac:dyDescent="0.3">
      <c r="A264" s="7">
        <f t="shared" si="19"/>
        <v>262</v>
      </c>
      <c r="B264" s="8">
        <v>45108</v>
      </c>
      <c r="C264" s="9" t="s">
        <v>363</v>
      </c>
      <c r="D264" s="9" t="s">
        <v>133</v>
      </c>
      <c r="E264" s="10">
        <v>905980.10000000009</v>
      </c>
      <c r="F264" s="37">
        <f t="shared" si="16"/>
        <v>9.0598010000000007E-2</v>
      </c>
      <c r="G264" s="10">
        <v>0</v>
      </c>
      <c r="H264" s="37">
        <f t="shared" si="17"/>
        <v>0</v>
      </c>
      <c r="I264" s="10">
        <v>905980.10000000009</v>
      </c>
      <c r="J264" s="37">
        <f t="shared" si="18"/>
        <v>9.0598010000000007E-2</v>
      </c>
      <c r="K264" s="9" t="s">
        <v>84</v>
      </c>
      <c r="L264" s="9" t="s">
        <v>61</v>
      </c>
    </row>
    <row r="265" spans="1:12" ht="13.8" x14ac:dyDescent="0.3">
      <c r="A265" s="7">
        <f t="shared" si="19"/>
        <v>263</v>
      </c>
      <c r="B265" s="8">
        <v>45108</v>
      </c>
      <c r="C265" s="9" t="s">
        <v>364</v>
      </c>
      <c r="D265" s="9" t="s">
        <v>144</v>
      </c>
      <c r="E265" s="10">
        <v>4382957.72</v>
      </c>
      <c r="F265" s="37">
        <f t="shared" si="16"/>
        <v>0.43829577199999997</v>
      </c>
      <c r="G265" s="10">
        <v>0</v>
      </c>
      <c r="H265" s="37">
        <f t="shared" si="17"/>
        <v>0</v>
      </c>
      <c r="I265" s="10">
        <v>4382957.72</v>
      </c>
      <c r="J265" s="37">
        <f t="shared" si="18"/>
        <v>0.43829577199999997</v>
      </c>
      <c r="K265" s="9" t="s">
        <v>36</v>
      </c>
      <c r="L265" s="9" t="s">
        <v>145</v>
      </c>
    </row>
    <row r="266" spans="1:12" ht="13.8" x14ac:dyDescent="0.3">
      <c r="A266" s="7">
        <f t="shared" si="19"/>
        <v>264</v>
      </c>
      <c r="B266" s="8">
        <v>45108</v>
      </c>
      <c r="C266" s="9" t="s">
        <v>365</v>
      </c>
      <c r="D266" s="9" t="s">
        <v>366</v>
      </c>
      <c r="E266" s="10">
        <v>1109760</v>
      </c>
      <c r="F266" s="37">
        <f t="shared" si="16"/>
        <v>0.11097600000000001</v>
      </c>
      <c r="G266" s="10">
        <v>199756.79999999999</v>
      </c>
      <c r="H266" s="37">
        <f t="shared" si="17"/>
        <v>1.9975679999999999E-2</v>
      </c>
      <c r="I266" s="10">
        <v>1309516.7999999998</v>
      </c>
      <c r="J266" s="37">
        <f t="shared" si="18"/>
        <v>0.13095167999999999</v>
      </c>
      <c r="K266" s="9" t="s">
        <v>18</v>
      </c>
      <c r="L266" s="9" t="s">
        <v>19</v>
      </c>
    </row>
    <row r="267" spans="1:12" ht="13.8" x14ac:dyDescent="0.3">
      <c r="A267" s="7">
        <f t="shared" si="19"/>
        <v>265</v>
      </c>
      <c r="B267" s="8">
        <v>45108</v>
      </c>
      <c r="C267" s="9" t="s">
        <v>367</v>
      </c>
      <c r="D267" s="9" t="s">
        <v>144</v>
      </c>
      <c r="E267" s="10">
        <v>2098957.38</v>
      </c>
      <c r="F267" s="37">
        <f t="shared" si="16"/>
        <v>0.209895738</v>
      </c>
      <c r="G267" s="10">
        <v>0</v>
      </c>
      <c r="H267" s="37">
        <f t="shared" si="17"/>
        <v>0</v>
      </c>
      <c r="I267" s="10">
        <v>2098957.38</v>
      </c>
      <c r="J267" s="37">
        <f t="shared" si="18"/>
        <v>0.209895738</v>
      </c>
      <c r="K267" s="9" t="s">
        <v>36</v>
      </c>
      <c r="L267" s="9" t="s">
        <v>145</v>
      </c>
    </row>
    <row r="268" spans="1:12" ht="13.8" x14ac:dyDescent="0.3">
      <c r="A268" s="7">
        <f t="shared" si="19"/>
        <v>266</v>
      </c>
      <c r="B268" s="8">
        <v>45108</v>
      </c>
      <c r="C268" s="9" t="s">
        <v>368</v>
      </c>
      <c r="D268" s="9" t="s">
        <v>49</v>
      </c>
      <c r="E268" s="10">
        <v>537500</v>
      </c>
      <c r="F268" s="37">
        <f t="shared" si="16"/>
        <v>5.3749999999999999E-2</v>
      </c>
      <c r="G268" s="10">
        <v>96750</v>
      </c>
      <c r="H268" s="37">
        <f t="shared" si="17"/>
        <v>9.6749999999999996E-3</v>
      </c>
      <c r="I268" s="10">
        <v>634250</v>
      </c>
      <c r="J268" s="37">
        <f t="shared" si="18"/>
        <v>6.3424999999999995E-2</v>
      </c>
      <c r="K268" s="9" t="s">
        <v>18</v>
      </c>
      <c r="L268" s="9" t="s">
        <v>50</v>
      </c>
    </row>
    <row r="269" spans="1:12" ht="13.8" x14ac:dyDescent="0.3">
      <c r="A269" s="7">
        <f t="shared" si="19"/>
        <v>267</v>
      </c>
      <c r="B269" s="8">
        <v>45108</v>
      </c>
      <c r="C269" s="9" t="s">
        <v>369</v>
      </c>
      <c r="D269" s="9" t="s">
        <v>196</v>
      </c>
      <c r="E269" s="10">
        <v>509999.99999999994</v>
      </c>
      <c r="F269" s="37">
        <f t="shared" si="16"/>
        <v>5.0999999999999997E-2</v>
      </c>
      <c r="G269" s="10">
        <v>91800</v>
      </c>
      <c r="H269" s="37">
        <f t="shared" si="17"/>
        <v>9.1800000000000007E-3</v>
      </c>
      <c r="I269" s="10">
        <v>601800</v>
      </c>
      <c r="J269" s="37">
        <f t="shared" si="18"/>
        <v>6.0179999999999997E-2</v>
      </c>
      <c r="K269" s="9" t="s">
        <v>18</v>
      </c>
      <c r="L269" s="9" t="s">
        <v>14</v>
      </c>
    </row>
    <row r="270" spans="1:12" ht="13.8" x14ac:dyDescent="0.3">
      <c r="A270" s="7">
        <f t="shared" si="19"/>
        <v>268</v>
      </c>
      <c r="B270" s="8">
        <v>45108</v>
      </c>
      <c r="C270" s="9" t="s">
        <v>370</v>
      </c>
      <c r="D270" s="9" t="s">
        <v>128</v>
      </c>
      <c r="E270" s="10">
        <v>1489278.55</v>
      </c>
      <c r="F270" s="37">
        <f t="shared" si="16"/>
        <v>0.148927855</v>
      </c>
      <c r="G270" s="10">
        <v>0</v>
      </c>
      <c r="H270" s="37">
        <f t="shared" si="17"/>
        <v>0</v>
      </c>
      <c r="I270" s="10">
        <v>1489278.55</v>
      </c>
      <c r="J270" s="37">
        <f t="shared" si="18"/>
        <v>0.148927855</v>
      </c>
      <c r="K270" s="9" t="s">
        <v>84</v>
      </c>
      <c r="L270" s="9" t="s">
        <v>42</v>
      </c>
    </row>
    <row r="271" spans="1:12" ht="13.8" x14ac:dyDescent="0.3">
      <c r="A271" s="7">
        <f t="shared" si="19"/>
        <v>269</v>
      </c>
      <c r="B271" s="8">
        <v>45108</v>
      </c>
      <c r="C271" s="9" t="s">
        <v>371</v>
      </c>
      <c r="D271" s="9" t="s">
        <v>372</v>
      </c>
      <c r="E271" s="10">
        <v>900000</v>
      </c>
      <c r="F271" s="37">
        <f t="shared" si="16"/>
        <v>0.09</v>
      </c>
      <c r="G271" s="10">
        <v>162000</v>
      </c>
      <c r="H271" s="37">
        <f t="shared" si="17"/>
        <v>1.6199999999999999E-2</v>
      </c>
      <c r="I271" s="10">
        <v>1062000</v>
      </c>
      <c r="J271" s="37">
        <f t="shared" si="18"/>
        <v>0.1062</v>
      </c>
      <c r="K271" s="9" t="s">
        <v>18</v>
      </c>
      <c r="L271" s="9" t="s">
        <v>154</v>
      </c>
    </row>
    <row r="272" spans="1:12" ht="13.8" x14ac:dyDescent="0.3">
      <c r="A272" s="7">
        <f t="shared" si="19"/>
        <v>270</v>
      </c>
      <c r="B272" s="8">
        <v>45108</v>
      </c>
      <c r="C272" s="9" t="s">
        <v>373</v>
      </c>
      <c r="D272" s="9" t="s">
        <v>202</v>
      </c>
      <c r="E272" s="10">
        <v>1101656.6599999999</v>
      </c>
      <c r="F272" s="37">
        <f t="shared" si="16"/>
        <v>0.110165666</v>
      </c>
      <c r="G272" s="10">
        <v>0</v>
      </c>
      <c r="H272" s="37">
        <f t="shared" si="17"/>
        <v>0</v>
      </c>
      <c r="I272" s="10">
        <v>1101656.6599999999</v>
      </c>
      <c r="J272" s="37">
        <f t="shared" si="18"/>
        <v>0.110165666</v>
      </c>
      <c r="K272" s="9" t="s">
        <v>88</v>
      </c>
      <c r="L272" s="9" t="s">
        <v>19</v>
      </c>
    </row>
    <row r="273" spans="1:12" ht="13.8" x14ac:dyDescent="0.3">
      <c r="A273" s="7">
        <f t="shared" si="19"/>
        <v>271</v>
      </c>
      <c r="B273" s="8">
        <v>45108</v>
      </c>
      <c r="C273" s="9" t="s">
        <v>374</v>
      </c>
      <c r="D273" s="9" t="s">
        <v>25</v>
      </c>
      <c r="E273" s="10">
        <v>77220</v>
      </c>
      <c r="F273" s="37">
        <f t="shared" si="16"/>
        <v>7.7219999999999997E-3</v>
      </c>
      <c r="G273" s="10">
        <v>13899.6</v>
      </c>
      <c r="H273" s="37">
        <f t="shared" si="17"/>
        <v>1.38996E-3</v>
      </c>
      <c r="I273" s="10">
        <v>91119.6</v>
      </c>
      <c r="J273" s="37">
        <f t="shared" si="18"/>
        <v>9.1119600000000005E-3</v>
      </c>
      <c r="K273" s="9" t="s">
        <v>18</v>
      </c>
      <c r="L273" s="9" t="s">
        <v>26</v>
      </c>
    </row>
    <row r="274" spans="1:12" ht="13.8" x14ac:dyDescent="0.3">
      <c r="A274" s="7">
        <f t="shared" si="19"/>
        <v>272</v>
      </c>
      <c r="B274" s="8">
        <v>45108</v>
      </c>
      <c r="C274" s="9" t="s">
        <v>375</v>
      </c>
      <c r="D274" s="9" t="s">
        <v>70</v>
      </c>
      <c r="E274" s="10">
        <v>-15190224.000000002</v>
      </c>
      <c r="F274" s="37">
        <f t="shared" si="16"/>
        <v>-1.5190224000000001</v>
      </c>
      <c r="G274" s="10">
        <v>-2734240.32</v>
      </c>
      <c r="H274" s="37">
        <f t="shared" si="17"/>
        <v>-0.27342403199999998</v>
      </c>
      <c r="I274" s="10">
        <v>-17924464.32</v>
      </c>
      <c r="J274" s="37">
        <f t="shared" si="18"/>
        <v>-1.792446432</v>
      </c>
      <c r="K274" s="9" t="s">
        <v>18</v>
      </c>
      <c r="L274" s="9" t="s">
        <v>71</v>
      </c>
    </row>
    <row r="275" spans="1:12" ht="13.8" x14ac:dyDescent="0.3">
      <c r="A275" s="7">
        <f t="shared" si="19"/>
        <v>273</v>
      </c>
      <c r="B275" s="8">
        <v>45108</v>
      </c>
      <c r="C275" s="9" t="s">
        <v>376</v>
      </c>
      <c r="D275" s="9" t="s">
        <v>70</v>
      </c>
      <c r="E275" s="10">
        <v>-14418718.800000001</v>
      </c>
      <c r="F275" s="37">
        <f t="shared" si="16"/>
        <v>-1.4418718800000001</v>
      </c>
      <c r="G275" s="10">
        <v>-2595369.38</v>
      </c>
      <c r="H275" s="37">
        <f t="shared" si="17"/>
        <v>-0.25953693799999999</v>
      </c>
      <c r="I275" s="10">
        <v>-17014088.18</v>
      </c>
      <c r="J275" s="37">
        <f t="shared" si="18"/>
        <v>-1.701408818</v>
      </c>
      <c r="K275" s="9" t="s">
        <v>18</v>
      </c>
      <c r="L275" s="9" t="s">
        <v>71</v>
      </c>
    </row>
    <row r="276" spans="1:12" ht="13.8" x14ac:dyDescent="0.3">
      <c r="A276" s="7">
        <f t="shared" si="19"/>
        <v>274</v>
      </c>
      <c r="B276" s="8">
        <v>45108</v>
      </c>
      <c r="C276" s="9" t="s">
        <v>377</v>
      </c>
      <c r="D276" s="9" t="s">
        <v>67</v>
      </c>
      <c r="E276" s="10">
        <v>-838499.99999999988</v>
      </c>
      <c r="F276" s="37">
        <f t="shared" si="16"/>
        <v>-8.3849999999999994E-2</v>
      </c>
      <c r="G276" s="10">
        <v>-150930</v>
      </c>
      <c r="H276" s="37">
        <f t="shared" si="17"/>
        <v>-1.5093000000000001E-2</v>
      </c>
      <c r="I276" s="10">
        <v>-989430</v>
      </c>
      <c r="J276" s="37">
        <f t="shared" si="18"/>
        <v>-9.8943000000000003E-2</v>
      </c>
      <c r="K276" s="9" t="s">
        <v>18</v>
      </c>
      <c r="L276" s="9" t="s">
        <v>42</v>
      </c>
    </row>
    <row r="277" spans="1:12" ht="13.8" x14ac:dyDescent="0.3">
      <c r="A277" s="7">
        <f t="shared" si="19"/>
        <v>275</v>
      </c>
      <c r="B277" s="8">
        <v>45108</v>
      </c>
      <c r="C277" s="9" t="s">
        <v>378</v>
      </c>
      <c r="D277" s="9" t="s">
        <v>67</v>
      </c>
      <c r="E277" s="10">
        <v>-6024566</v>
      </c>
      <c r="F277" s="37">
        <f t="shared" si="16"/>
        <v>-0.60245660000000001</v>
      </c>
      <c r="G277" s="10">
        <v>-1084421.8799999999</v>
      </c>
      <c r="H277" s="37">
        <f t="shared" si="17"/>
        <v>-0.10844218799999999</v>
      </c>
      <c r="I277" s="10">
        <v>-7108987.8799999999</v>
      </c>
      <c r="J277" s="37">
        <f t="shared" si="18"/>
        <v>-0.71089878799999995</v>
      </c>
      <c r="K277" s="9" t="s">
        <v>18</v>
      </c>
      <c r="L277" s="9" t="s">
        <v>42</v>
      </c>
    </row>
    <row r="278" spans="1:12" ht="13.8" x14ac:dyDescent="0.3">
      <c r="A278" s="7">
        <f t="shared" si="19"/>
        <v>276</v>
      </c>
      <c r="B278" s="8">
        <v>45139</v>
      </c>
      <c r="C278" s="9" t="s">
        <v>379</v>
      </c>
      <c r="D278" s="9" t="s">
        <v>17</v>
      </c>
      <c r="E278" s="10">
        <v>262584</v>
      </c>
      <c r="F278" s="37">
        <f t="shared" si="16"/>
        <v>2.6258400000000001E-2</v>
      </c>
      <c r="G278" s="10">
        <v>47265.120000000003</v>
      </c>
      <c r="H278" s="37">
        <f t="shared" si="17"/>
        <v>4.7265120000000004E-3</v>
      </c>
      <c r="I278" s="10">
        <v>309849.12</v>
      </c>
      <c r="J278" s="37">
        <f t="shared" si="18"/>
        <v>3.0984912E-2</v>
      </c>
      <c r="K278" s="9" t="s">
        <v>18</v>
      </c>
      <c r="L278" s="9" t="s">
        <v>19</v>
      </c>
    </row>
    <row r="279" spans="1:12" ht="13.8" x14ac:dyDescent="0.3">
      <c r="A279" s="7">
        <f t="shared" si="19"/>
        <v>277</v>
      </c>
      <c r="B279" s="8">
        <v>45139</v>
      </c>
      <c r="C279" s="9" t="s">
        <v>380</v>
      </c>
      <c r="D279" s="9" t="s">
        <v>381</v>
      </c>
      <c r="E279" s="10">
        <v>190528.04</v>
      </c>
      <c r="F279" s="37">
        <f t="shared" si="16"/>
        <v>1.9052804E-2</v>
      </c>
      <c r="G279" s="10">
        <v>0</v>
      </c>
      <c r="H279" s="37">
        <f t="shared" si="17"/>
        <v>0</v>
      </c>
      <c r="I279" s="10">
        <v>190528.04</v>
      </c>
      <c r="J279" s="37">
        <f t="shared" si="18"/>
        <v>1.9052804E-2</v>
      </c>
      <c r="K279" s="9" t="s">
        <v>57</v>
      </c>
      <c r="L279" s="9" t="s">
        <v>61</v>
      </c>
    </row>
    <row r="280" spans="1:12" ht="13.8" x14ac:dyDescent="0.3">
      <c r="A280" s="7">
        <f t="shared" si="19"/>
        <v>278</v>
      </c>
      <c r="B280" s="8">
        <v>45139</v>
      </c>
      <c r="C280" s="9" t="s">
        <v>382</v>
      </c>
      <c r="D280" s="9" t="s">
        <v>209</v>
      </c>
      <c r="E280" s="10">
        <v>239000</v>
      </c>
      <c r="F280" s="37">
        <f t="shared" si="16"/>
        <v>2.3900000000000001E-2</v>
      </c>
      <c r="G280" s="10">
        <v>43020</v>
      </c>
      <c r="H280" s="37">
        <f t="shared" si="17"/>
        <v>4.3020000000000003E-3</v>
      </c>
      <c r="I280" s="10">
        <v>282020</v>
      </c>
      <c r="J280" s="37">
        <f t="shared" si="18"/>
        <v>2.8202000000000001E-2</v>
      </c>
      <c r="K280" s="9" t="s">
        <v>18</v>
      </c>
      <c r="L280" s="9" t="s">
        <v>65</v>
      </c>
    </row>
    <row r="281" spans="1:12" ht="13.8" x14ac:dyDescent="0.3">
      <c r="A281" s="7">
        <f t="shared" si="19"/>
        <v>279</v>
      </c>
      <c r="B281" s="8">
        <v>45139</v>
      </c>
      <c r="C281" s="9" t="s">
        <v>383</v>
      </c>
      <c r="D281" s="9" t="s">
        <v>35</v>
      </c>
      <c r="E281" s="10">
        <v>3658746.57</v>
      </c>
      <c r="F281" s="37">
        <f t="shared" si="16"/>
        <v>0.36587465699999999</v>
      </c>
      <c r="G281" s="10">
        <v>0</v>
      </c>
      <c r="H281" s="37">
        <f t="shared" si="17"/>
        <v>0</v>
      </c>
      <c r="I281" s="10">
        <v>3658746.57</v>
      </c>
      <c r="J281" s="37">
        <f t="shared" si="18"/>
        <v>0.36587465699999999</v>
      </c>
      <c r="K281" s="9" t="s">
        <v>36</v>
      </c>
      <c r="L281" s="9" t="s">
        <v>14</v>
      </c>
    </row>
    <row r="282" spans="1:12" ht="13.8" x14ac:dyDescent="0.3">
      <c r="A282" s="7">
        <f t="shared" si="19"/>
        <v>280</v>
      </c>
      <c r="B282" s="8">
        <v>45139</v>
      </c>
      <c r="C282" s="9" t="s">
        <v>384</v>
      </c>
      <c r="D282" s="9" t="s">
        <v>38</v>
      </c>
      <c r="E282" s="10">
        <v>6783450.54</v>
      </c>
      <c r="F282" s="37">
        <f t="shared" si="16"/>
        <v>0.678345054</v>
      </c>
      <c r="G282" s="10">
        <v>0</v>
      </c>
      <c r="H282" s="37">
        <f t="shared" si="17"/>
        <v>0</v>
      </c>
      <c r="I282" s="10">
        <v>6783450.54</v>
      </c>
      <c r="J282" s="37">
        <f t="shared" si="18"/>
        <v>0.678345054</v>
      </c>
      <c r="K282" s="9" t="s">
        <v>36</v>
      </c>
      <c r="L282" s="9" t="s">
        <v>14</v>
      </c>
    </row>
    <row r="283" spans="1:12" ht="13.8" x14ac:dyDescent="0.3">
      <c r="A283" s="7">
        <f t="shared" si="19"/>
        <v>281</v>
      </c>
      <c r="B283" s="8">
        <v>45139</v>
      </c>
      <c r="C283" s="9" t="s">
        <v>385</v>
      </c>
      <c r="D283" s="9" t="s">
        <v>104</v>
      </c>
      <c r="E283" s="10">
        <v>119758</v>
      </c>
      <c r="F283" s="37">
        <f t="shared" si="16"/>
        <v>1.19758E-2</v>
      </c>
      <c r="G283" s="10">
        <v>21556.44</v>
      </c>
      <c r="H283" s="37">
        <f t="shared" si="17"/>
        <v>2.155644E-3</v>
      </c>
      <c r="I283" s="10">
        <v>141314.44</v>
      </c>
      <c r="J283" s="37">
        <f t="shared" si="18"/>
        <v>1.4131444E-2</v>
      </c>
      <c r="K283" s="9" t="s">
        <v>18</v>
      </c>
      <c r="L283" s="9" t="s">
        <v>89</v>
      </c>
    </row>
    <row r="284" spans="1:12" ht="13.8" x14ac:dyDescent="0.3">
      <c r="A284" s="7">
        <f t="shared" si="19"/>
        <v>282</v>
      </c>
      <c r="B284" s="8">
        <v>45139</v>
      </c>
      <c r="C284" s="9" t="s">
        <v>386</v>
      </c>
      <c r="D284" s="9" t="s">
        <v>87</v>
      </c>
      <c r="E284" s="10">
        <v>512497.93</v>
      </c>
      <c r="F284" s="37">
        <f t="shared" si="16"/>
        <v>5.1249793000000002E-2</v>
      </c>
      <c r="G284" s="10">
        <v>0</v>
      </c>
      <c r="H284" s="37">
        <f t="shared" si="17"/>
        <v>0</v>
      </c>
      <c r="I284" s="10">
        <v>512497.93</v>
      </c>
      <c r="J284" s="37">
        <f t="shared" si="18"/>
        <v>5.1249793000000002E-2</v>
      </c>
      <c r="K284" s="9" t="s">
        <v>88</v>
      </c>
      <c r="L284" s="9" t="s">
        <v>89</v>
      </c>
    </row>
    <row r="285" spans="1:12" ht="13.8" x14ac:dyDescent="0.3">
      <c r="A285" s="7">
        <f t="shared" si="19"/>
        <v>283</v>
      </c>
      <c r="B285" s="8">
        <v>45139</v>
      </c>
      <c r="C285" s="9" t="s">
        <v>387</v>
      </c>
      <c r="D285" s="9" t="s">
        <v>77</v>
      </c>
      <c r="E285" s="10">
        <v>115874.85999999999</v>
      </c>
      <c r="F285" s="37">
        <f t="shared" si="16"/>
        <v>1.1587485999999999E-2</v>
      </c>
      <c r="G285" s="10">
        <v>0</v>
      </c>
      <c r="H285" s="37">
        <f t="shared" si="17"/>
        <v>0</v>
      </c>
      <c r="I285" s="10">
        <v>115874.85999999999</v>
      </c>
      <c r="J285" s="37">
        <f t="shared" si="18"/>
        <v>1.1587485999999999E-2</v>
      </c>
      <c r="K285" s="9" t="s">
        <v>57</v>
      </c>
      <c r="L285" s="9" t="s">
        <v>19</v>
      </c>
    </row>
    <row r="286" spans="1:12" ht="13.8" x14ac:dyDescent="0.3">
      <c r="A286" s="7">
        <f t="shared" si="19"/>
        <v>284</v>
      </c>
      <c r="B286" s="8">
        <v>45139</v>
      </c>
      <c r="C286" s="9" t="s">
        <v>388</v>
      </c>
      <c r="D286" s="9" t="s">
        <v>60</v>
      </c>
      <c r="E286" s="10">
        <v>1427117.8</v>
      </c>
      <c r="F286" s="37">
        <f t="shared" si="16"/>
        <v>0.14271178000000001</v>
      </c>
      <c r="G286" s="10">
        <v>0</v>
      </c>
      <c r="H286" s="37">
        <f t="shared" si="17"/>
        <v>0</v>
      </c>
      <c r="I286" s="10">
        <v>1427117.8</v>
      </c>
      <c r="J286" s="37">
        <f t="shared" si="18"/>
        <v>0.14271178000000001</v>
      </c>
      <c r="K286" s="9" t="s">
        <v>36</v>
      </c>
      <c r="L286" s="9" t="s">
        <v>61</v>
      </c>
    </row>
    <row r="287" spans="1:12" ht="13.8" x14ac:dyDescent="0.3">
      <c r="A287" s="7">
        <f t="shared" si="19"/>
        <v>285</v>
      </c>
      <c r="B287" s="8">
        <v>45139</v>
      </c>
      <c r="C287" s="9" t="s">
        <v>389</v>
      </c>
      <c r="D287" s="9" t="s">
        <v>56</v>
      </c>
      <c r="E287" s="10">
        <v>1588352.08</v>
      </c>
      <c r="F287" s="37">
        <f t="shared" si="16"/>
        <v>0.15883520800000001</v>
      </c>
      <c r="G287" s="10">
        <v>0</v>
      </c>
      <c r="H287" s="37">
        <f t="shared" si="17"/>
        <v>0</v>
      </c>
      <c r="I287" s="10">
        <v>1588352.08</v>
      </c>
      <c r="J287" s="37">
        <f t="shared" si="18"/>
        <v>0.15883520800000001</v>
      </c>
      <c r="K287" s="9" t="s">
        <v>57</v>
      </c>
      <c r="L287" s="9" t="s">
        <v>58</v>
      </c>
    </row>
    <row r="288" spans="1:12" ht="13.8" x14ac:dyDescent="0.3">
      <c r="A288" s="7">
        <f t="shared" si="19"/>
        <v>286</v>
      </c>
      <c r="B288" s="8">
        <v>45139</v>
      </c>
      <c r="C288" s="9" t="s">
        <v>390</v>
      </c>
      <c r="D288" s="9" t="s">
        <v>107</v>
      </c>
      <c r="E288" s="10">
        <v>314000</v>
      </c>
      <c r="F288" s="37">
        <f t="shared" si="16"/>
        <v>3.1399999999999997E-2</v>
      </c>
      <c r="G288" s="10">
        <v>56520</v>
      </c>
      <c r="H288" s="37">
        <f t="shared" si="17"/>
        <v>5.6519999999999999E-3</v>
      </c>
      <c r="I288" s="10">
        <v>370520</v>
      </c>
      <c r="J288" s="37">
        <f t="shared" si="18"/>
        <v>3.7052000000000002E-2</v>
      </c>
      <c r="K288" s="9" t="s">
        <v>18</v>
      </c>
      <c r="L288" s="9" t="s">
        <v>65</v>
      </c>
    </row>
    <row r="289" spans="1:12" ht="13.8" x14ac:dyDescent="0.3">
      <c r="A289" s="7">
        <f t="shared" si="19"/>
        <v>287</v>
      </c>
      <c r="B289" s="8">
        <v>45139</v>
      </c>
      <c r="C289" s="9" t="s">
        <v>391</v>
      </c>
      <c r="D289" s="9" t="s">
        <v>239</v>
      </c>
      <c r="E289" s="10">
        <v>165796.24000000002</v>
      </c>
      <c r="F289" s="37">
        <f t="shared" si="16"/>
        <v>1.6579624000000001E-2</v>
      </c>
      <c r="G289" s="10">
        <v>0</v>
      </c>
      <c r="H289" s="37">
        <f t="shared" si="17"/>
        <v>0</v>
      </c>
      <c r="I289" s="10">
        <v>165796.24000000002</v>
      </c>
      <c r="J289" s="37">
        <f t="shared" si="18"/>
        <v>1.6579624000000001E-2</v>
      </c>
      <c r="K289" s="9" t="s">
        <v>36</v>
      </c>
      <c r="L289" s="9" t="s">
        <v>50</v>
      </c>
    </row>
    <row r="290" spans="1:12" ht="13.8" x14ac:dyDescent="0.3">
      <c r="A290" s="7">
        <f t="shared" si="19"/>
        <v>288</v>
      </c>
      <c r="B290" s="8">
        <v>45139</v>
      </c>
      <c r="C290" s="9" t="s">
        <v>392</v>
      </c>
      <c r="D290" s="9" t="s">
        <v>83</v>
      </c>
      <c r="E290" s="10">
        <v>1201260.99</v>
      </c>
      <c r="F290" s="37">
        <f t="shared" si="16"/>
        <v>0.120126099</v>
      </c>
      <c r="G290" s="10">
        <v>0</v>
      </c>
      <c r="H290" s="37">
        <f t="shared" si="17"/>
        <v>0</v>
      </c>
      <c r="I290" s="10">
        <v>1201260.99</v>
      </c>
      <c r="J290" s="37">
        <f t="shared" si="18"/>
        <v>0.120126099</v>
      </c>
      <c r="K290" s="9" t="s">
        <v>84</v>
      </c>
      <c r="L290" s="9" t="s">
        <v>85</v>
      </c>
    </row>
    <row r="291" spans="1:12" ht="13.8" x14ac:dyDescent="0.3">
      <c r="A291" s="7">
        <f t="shared" si="19"/>
        <v>289</v>
      </c>
      <c r="B291" s="8">
        <v>45139</v>
      </c>
      <c r="C291" s="9" t="s">
        <v>393</v>
      </c>
      <c r="D291" s="9" t="s">
        <v>99</v>
      </c>
      <c r="E291" s="10">
        <v>828500.41</v>
      </c>
      <c r="F291" s="37">
        <f t="shared" si="16"/>
        <v>8.2850040999999999E-2</v>
      </c>
      <c r="G291" s="10">
        <v>0</v>
      </c>
      <c r="H291" s="37">
        <f t="shared" si="17"/>
        <v>0</v>
      </c>
      <c r="I291" s="10">
        <v>828500.41</v>
      </c>
      <c r="J291" s="37">
        <f t="shared" si="18"/>
        <v>8.2850040999999999E-2</v>
      </c>
      <c r="K291" s="9" t="s">
        <v>57</v>
      </c>
      <c r="L291" s="9" t="s">
        <v>75</v>
      </c>
    </row>
    <row r="292" spans="1:12" ht="13.8" x14ac:dyDescent="0.3">
      <c r="A292" s="7">
        <f t="shared" si="19"/>
        <v>290</v>
      </c>
      <c r="B292" s="8">
        <v>45139</v>
      </c>
      <c r="C292" s="9" t="s">
        <v>394</v>
      </c>
      <c r="D292" s="9" t="s">
        <v>213</v>
      </c>
      <c r="E292" s="10">
        <v>362348.85000000003</v>
      </c>
      <c r="F292" s="37">
        <f t="shared" si="16"/>
        <v>3.6234885000000001E-2</v>
      </c>
      <c r="G292" s="10">
        <v>0</v>
      </c>
      <c r="H292" s="37">
        <f t="shared" si="17"/>
        <v>0</v>
      </c>
      <c r="I292" s="10">
        <v>362348.85000000003</v>
      </c>
      <c r="J292" s="37">
        <f t="shared" si="18"/>
        <v>3.6234885000000001E-2</v>
      </c>
      <c r="K292" s="9" t="s">
        <v>88</v>
      </c>
      <c r="L292" s="9" t="s">
        <v>81</v>
      </c>
    </row>
    <row r="293" spans="1:12" ht="13.8" x14ac:dyDescent="0.3">
      <c r="A293" s="7">
        <f t="shared" si="19"/>
        <v>291</v>
      </c>
      <c r="B293" s="8">
        <v>45139</v>
      </c>
      <c r="C293" s="9" t="s">
        <v>395</v>
      </c>
      <c r="D293" s="9" t="s">
        <v>67</v>
      </c>
      <c r="E293" s="10">
        <v>7205965.5099999998</v>
      </c>
      <c r="F293" s="37">
        <f t="shared" si="16"/>
        <v>0.72059655099999997</v>
      </c>
      <c r="G293" s="10">
        <v>1297073.8</v>
      </c>
      <c r="H293" s="37">
        <f t="shared" si="17"/>
        <v>0.12970738000000001</v>
      </c>
      <c r="I293" s="10">
        <v>8503039.3100000005</v>
      </c>
      <c r="J293" s="37">
        <f t="shared" si="18"/>
        <v>0.85030393100000001</v>
      </c>
      <c r="K293" s="9" t="s">
        <v>18</v>
      </c>
      <c r="L293" s="9" t="s">
        <v>42</v>
      </c>
    </row>
    <row r="294" spans="1:12" ht="13.8" x14ac:dyDescent="0.3">
      <c r="A294" s="7">
        <f t="shared" si="19"/>
        <v>292</v>
      </c>
      <c r="B294" s="8">
        <v>45139</v>
      </c>
      <c r="C294" s="9" t="s">
        <v>396</v>
      </c>
      <c r="D294" s="9" t="s">
        <v>96</v>
      </c>
      <c r="E294" s="10">
        <v>419405.84</v>
      </c>
      <c r="F294" s="37">
        <f t="shared" si="16"/>
        <v>4.1940584000000003E-2</v>
      </c>
      <c r="G294" s="10">
        <v>0</v>
      </c>
      <c r="H294" s="37">
        <f t="shared" si="17"/>
        <v>0</v>
      </c>
      <c r="I294" s="10">
        <v>419405.84</v>
      </c>
      <c r="J294" s="37">
        <f t="shared" si="18"/>
        <v>4.1940584000000003E-2</v>
      </c>
      <c r="K294" s="9" t="s">
        <v>36</v>
      </c>
      <c r="L294" s="9" t="s">
        <v>97</v>
      </c>
    </row>
    <row r="295" spans="1:12" ht="13.8" x14ac:dyDescent="0.3">
      <c r="A295" s="7">
        <f t="shared" si="19"/>
        <v>293</v>
      </c>
      <c r="B295" s="8">
        <v>45139</v>
      </c>
      <c r="C295" s="9" t="s">
        <v>397</v>
      </c>
      <c r="D295" s="9" t="s">
        <v>94</v>
      </c>
      <c r="E295" s="10">
        <v>349104</v>
      </c>
      <c r="F295" s="37">
        <f t="shared" si="16"/>
        <v>3.4910400000000001E-2</v>
      </c>
      <c r="G295" s="10">
        <v>62838.720000000001</v>
      </c>
      <c r="H295" s="37">
        <f t="shared" si="17"/>
        <v>6.2838720000000002E-3</v>
      </c>
      <c r="I295" s="10">
        <v>411942.72</v>
      </c>
      <c r="J295" s="37">
        <f t="shared" si="18"/>
        <v>4.1194271999999997E-2</v>
      </c>
      <c r="K295" s="9" t="s">
        <v>18</v>
      </c>
      <c r="L295" s="9" t="s">
        <v>19</v>
      </c>
    </row>
    <row r="296" spans="1:12" ht="13.8" x14ac:dyDescent="0.3">
      <c r="A296" s="7">
        <f t="shared" si="19"/>
        <v>294</v>
      </c>
      <c r="B296" s="8">
        <v>45139</v>
      </c>
      <c r="C296" s="9" t="s">
        <v>398</v>
      </c>
      <c r="D296" s="9" t="s">
        <v>366</v>
      </c>
      <c r="E296" s="10">
        <v>1109760</v>
      </c>
      <c r="F296" s="37">
        <f t="shared" si="16"/>
        <v>0.11097600000000001</v>
      </c>
      <c r="G296" s="10">
        <v>199756.79999999999</v>
      </c>
      <c r="H296" s="37">
        <f t="shared" si="17"/>
        <v>1.9975679999999999E-2</v>
      </c>
      <c r="I296" s="10">
        <v>1309516.7999999998</v>
      </c>
      <c r="J296" s="37">
        <f t="shared" si="18"/>
        <v>0.13095167999999999</v>
      </c>
      <c r="K296" s="9" t="s">
        <v>18</v>
      </c>
      <c r="L296" s="9" t="s">
        <v>19</v>
      </c>
    </row>
    <row r="297" spans="1:12" ht="13.8" x14ac:dyDescent="0.3">
      <c r="A297" s="7">
        <f t="shared" si="19"/>
        <v>295</v>
      </c>
      <c r="B297" s="8">
        <v>45139</v>
      </c>
      <c r="C297" s="9" t="s">
        <v>399</v>
      </c>
      <c r="D297" s="9" t="s">
        <v>70</v>
      </c>
      <c r="E297" s="10">
        <v>15159746.800000001</v>
      </c>
      <c r="F297" s="37">
        <f t="shared" si="16"/>
        <v>1.51597468</v>
      </c>
      <c r="G297" s="10">
        <v>2728754.4200000004</v>
      </c>
      <c r="H297" s="37">
        <f t="shared" si="17"/>
        <v>0.27287544200000002</v>
      </c>
      <c r="I297" s="10">
        <v>17888501.219999999</v>
      </c>
      <c r="J297" s="37">
        <f t="shared" si="18"/>
        <v>1.7888501219999999</v>
      </c>
      <c r="K297" s="9" t="s">
        <v>18</v>
      </c>
      <c r="L297" s="9" t="s">
        <v>71</v>
      </c>
    </row>
    <row r="298" spans="1:12" ht="13.8" x14ac:dyDescent="0.3">
      <c r="A298" s="7">
        <f t="shared" si="19"/>
        <v>296</v>
      </c>
      <c r="B298" s="8">
        <v>45139</v>
      </c>
      <c r="C298" s="9" t="s">
        <v>400</v>
      </c>
      <c r="D298" s="9" t="s">
        <v>22</v>
      </c>
      <c r="E298" s="10">
        <v>5862.0000000000009</v>
      </c>
      <c r="F298" s="37">
        <f t="shared" si="16"/>
        <v>5.8620000000000005E-4</v>
      </c>
      <c r="G298" s="10">
        <v>1055.1600000000001</v>
      </c>
      <c r="H298" s="37">
        <f t="shared" si="17"/>
        <v>1.0551600000000001E-4</v>
      </c>
      <c r="I298" s="10">
        <v>6917.16</v>
      </c>
      <c r="J298" s="37">
        <f t="shared" si="18"/>
        <v>6.9171599999999999E-4</v>
      </c>
      <c r="K298" s="9" t="s">
        <v>18</v>
      </c>
      <c r="L298" s="9" t="s">
        <v>14</v>
      </c>
    </row>
    <row r="299" spans="1:12" ht="13.8" x14ac:dyDescent="0.3">
      <c r="A299" s="7">
        <f t="shared" si="19"/>
        <v>297</v>
      </c>
      <c r="B299" s="8">
        <v>45139</v>
      </c>
      <c r="C299" s="9" t="s">
        <v>401</v>
      </c>
      <c r="D299" s="9" t="s">
        <v>87</v>
      </c>
      <c r="E299" s="10">
        <v>442745.55</v>
      </c>
      <c r="F299" s="37">
        <f t="shared" si="16"/>
        <v>4.4274555E-2</v>
      </c>
      <c r="G299" s="10">
        <v>0</v>
      </c>
      <c r="H299" s="37">
        <f t="shared" si="17"/>
        <v>0</v>
      </c>
      <c r="I299" s="10">
        <v>442745.55</v>
      </c>
      <c r="J299" s="37">
        <f t="shared" si="18"/>
        <v>4.4274555E-2</v>
      </c>
      <c r="K299" s="9" t="s">
        <v>88</v>
      </c>
      <c r="L299" s="9" t="s">
        <v>89</v>
      </c>
    </row>
    <row r="300" spans="1:12" ht="13.8" x14ac:dyDescent="0.3">
      <c r="A300" s="7">
        <f t="shared" si="19"/>
        <v>298</v>
      </c>
      <c r="B300" s="8">
        <v>45139</v>
      </c>
      <c r="C300" s="9" t="s">
        <v>402</v>
      </c>
      <c r="D300" s="9" t="s">
        <v>45</v>
      </c>
      <c r="E300" s="10">
        <v>461576.83999999997</v>
      </c>
      <c r="F300" s="37">
        <f t="shared" si="16"/>
        <v>4.6157683999999997E-2</v>
      </c>
      <c r="G300" s="10">
        <v>0</v>
      </c>
      <c r="H300" s="37">
        <f t="shared" si="17"/>
        <v>0</v>
      </c>
      <c r="I300" s="10">
        <v>461576.83999999997</v>
      </c>
      <c r="J300" s="37">
        <f t="shared" si="18"/>
        <v>4.6157683999999997E-2</v>
      </c>
      <c r="K300" s="9" t="s">
        <v>36</v>
      </c>
      <c r="L300" s="9" t="s">
        <v>46</v>
      </c>
    </row>
    <row r="301" spans="1:12" ht="13.8" x14ac:dyDescent="0.3">
      <c r="A301" s="7">
        <f t="shared" si="19"/>
        <v>299</v>
      </c>
      <c r="B301" s="8">
        <v>45139</v>
      </c>
      <c r="C301" s="9" t="s">
        <v>403</v>
      </c>
      <c r="D301" s="9" t="s">
        <v>45</v>
      </c>
      <c r="E301" s="10">
        <v>303559.55</v>
      </c>
      <c r="F301" s="37">
        <f t="shared" si="16"/>
        <v>3.0355955E-2</v>
      </c>
      <c r="G301" s="10">
        <v>0</v>
      </c>
      <c r="H301" s="37">
        <f t="shared" si="17"/>
        <v>0</v>
      </c>
      <c r="I301" s="10">
        <v>303559.55</v>
      </c>
      <c r="J301" s="37">
        <f t="shared" si="18"/>
        <v>3.0355955E-2</v>
      </c>
      <c r="K301" s="9" t="s">
        <v>36</v>
      </c>
      <c r="L301" s="9" t="s">
        <v>46</v>
      </c>
    </row>
    <row r="302" spans="1:12" ht="13.8" x14ac:dyDescent="0.3">
      <c r="A302" s="7">
        <f t="shared" si="19"/>
        <v>300</v>
      </c>
      <c r="B302" s="8">
        <v>45139</v>
      </c>
      <c r="C302" s="9" t="s">
        <v>404</v>
      </c>
      <c r="D302" s="9" t="s">
        <v>109</v>
      </c>
      <c r="E302" s="10">
        <v>1151691.46</v>
      </c>
      <c r="F302" s="37">
        <f t="shared" si="16"/>
        <v>0.115169146</v>
      </c>
      <c r="G302" s="10">
        <v>0</v>
      </c>
      <c r="H302" s="37">
        <f t="shared" si="17"/>
        <v>0</v>
      </c>
      <c r="I302" s="10">
        <v>1151691.46</v>
      </c>
      <c r="J302" s="37">
        <f t="shared" si="18"/>
        <v>0.115169146</v>
      </c>
      <c r="K302" s="9" t="s">
        <v>36</v>
      </c>
      <c r="L302" s="9" t="s">
        <v>46</v>
      </c>
    </row>
    <row r="303" spans="1:12" ht="13.8" x14ac:dyDescent="0.3">
      <c r="A303" s="7">
        <f t="shared" si="19"/>
        <v>301</v>
      </c>
      <c r="B303" s="8">
        <v>45139</v>
      </c>
      <c r="C303" s="9" t="s">
        <v>405</v>
      </c>
      <c r="D303" s="9" t="s">
        <v>406</v>
      </c>
      <c r="E303" s="10">
        <v>66660</v>
      </c>
      <c r="F303" s="37">
        <f t="shared" si="16"/>
        <v>6.6660000000000001E-3</v>
      </c>
      <c r="G303" s="10">
        <v>11998.8</v>
      </c>
      <c r="H303" s="37">
        <f t="shared" si="17"/>
        <v>1.19988E-3</v>
      </c>
      <c r="I303" s="10">
        <v>78658.8</v>
      </c>
      <c r="J303" s="37">
        <f t="shared" si="18"/>
        <v>7.8658800000000004E-3</v>
      </c>
      <c r="K303" s="9" t="s">
        <v>18</v>
      </c>
      <c r="L303" s="9" t="s">
        <v>19</v>
      </c>
    </row>
    <row r="304" spans="1:12" ht="13.8" x14ac:dyDescent="0.3">
      <c r="A304" s="7">
        <f t="shared" si="19"/>
        <v>302</v>
      </c>
      <c r="B304" s="8">
        <v>45139</v>
      </c>
      <c r="C304" s="9" t="s">
        <v>407</v>
      </c>
      <c r="D304" s="9" t="s">
        <v>49</v>
      </c>
      <c r="E304" s="10">
        <v>537500</v>
      </c>
      <c r="F304" s="37">
        <f t="shared" si="16"/>
        <v>5.3749999999999999E-2</v>
      </c>
      <c r="G304" s="10">
        <v>96750</v>
      </c>
      <c r="H304" s="37">
        <f t="shared" si="17"/>
        <v>9.6749999999999996E-3</v>
      </c>
      <c r="I304" s="10">
        <v>634250</v>
      </c>
      <c r="J304" s="37">
        <f t="shared" si="18"/>
        <v>6.3424999999999995E-2</v>
      </c>
      <c r="K304" s="9" t="s">
        <v>18</v>
      </c>
      <c r="L304" s="9" t="s">
        <v>50</v>
      </c>
    </row>
    <row r="305" spans="1:12" ht="13.8" x14ac:dyDescent="0.3">
      <c r="A305" s="7">
        <f t="shared" si="19"/>
        <v>303</v>
      </c>
      <c r="B305" s="8">
        <v>45139</v>
      </c>
      <c r="C305" s="9" t="s">
        <v>408</v>
      </c>
      <c r="D305" s="9" t="s">
        <v>217</v>
      </c>
      <c r="E305" s="10">
        <v>645000</v>
      </c>
      <c r="F305" s="37">
        <f t="shared" si="16"/>
        <v>6.4500000000000002E-2</v>
      </c>
      <c r="G305" s="10">
        <v>116100</v>
      </c>
      <c r="H305" s="37">
        <f t="shared" si="17"/>
        <v>1.1610000000000001E-2</v>
      </c>
      <c r="I305" s="10">
        <v>761100</v>
      </c>
      <c r="J305" s="37">
        <f t="shared" si="18"/>
        <v>7.6109999999999997E-2</v>
      </c>
      <c r="K305" s="9" t="s">
        <v>18</v>
      </c>
      <c r="L305" s="9" t="s">
        <v>42</v>
      </c>
    </row>
    <row r="306" spans="1:12" ht="13.8" x14ac:dyDescent="0.3">
      <c r="A306" s="7">
        <f t="shared" si="19"/>
        <v>304</v>
      </c>
      <c r="B306" s="8">
        <v>45139</v>
      </c>
      <c r="C306" s="9" t="s">
        <v>409</v>
      </c>
      <c r="D306" s="9" t="s">
        <v>83</v>
      </c>
      <c r="E306" s="10">
        <v>881513.44000000006</v>
      </c>
      <c r="F306" s="37">
        <f t="shared" si="16"/>
        <v>8.8151344000000006E-2</v>
      </c>
      <c r="G306" s="10">
        <v>0</v>
      </c>
      <c r="H306" s="37">
        <f t="shared" si="17"/>
        <v>0</v>
      </c>
      <c r="I306" s="10">
        <v>881513.44000000006</v>
      </c>
      <c r="J306" s="37">
        <f t="shared" si="18"/>
        <v>8.8151344000000006E-2</v>
      </c>
      <c r="K306" s="9" t="s">
        <v>84</v>
      </c>
      <c r="L306" s="9" t="s">
        <v>85</v>
      </c>
    </row>
    <row r="307" spans="1:12" ht="13.8" x14ac:dyDescent="0.3">
      <c r="A307" s="7">
        <f t="shared" si="19"/>
        <v>305</v>
      </c>
      <c r="B307" s="8">
        <v>45139</v>
      </c>
      <c r="C307" s="9" t="s">
        <v>410</v>
      </c>
      <c r="D307" s="9" t="s">
        <v>411</v>
      </c>
      <c r="E307" s="10">
        <v>82671.959999999992</v>
      </c>
      <c r="F307" s="37">
        <f t="shared" si="16"/>
        <v>8.2671959999999992E-3</v>
      </c>
      <c r="G307" s="10">
        <v>0</v>
      </c>
      <c r="H307" s="37">
        <f t="shared" si="17"/>
        <v>0</v>
      </c>
      <c r="I307" s="10">
        <v>82671.959999999992</v>
      </c>
      <c r="J307" s="37">
        <f t="shared" si="18"/>
        <v>8.2671959999999992E-3</v>
      </c>
      <c r="K307" s="9" t="s">
        <v>36</v>
      </c>
      <c r="L307" s="9" t="s">
        <v>412</v>
      </c>
    </row>
    <row r="308" spans="1:12" ht="13.8" x14ac:dyDescent="0.3">
      <c r="A308" s="7">
        <f t="shared" si="19"/>
        <v>306</v>
      </c>
      <c r="B308" s="8">
        <v>45139</v>
      </c>
      <c r="C308" s="9" t="s">
        <v>413</v>
      </c>
      <c r="D308" s="9" t="s">
        <v>117</v>
      </c>
      <c r="E308" s="10">
        <v>954789.65</v>
      </c>
      <c r="F308" s="37">
        <f t="shared" si="16"/>
        <v>9.5478964999999999E-2</v>
      </c>
      <c r="G308" s="10">
        <v>0</v>
      </c>
      <c r="H308" s="37">
        <f t="shared" si="17"/>
        <v>0</v>
      </c>
      <c r="I308" s="10">
        <v>954789.65</v>
      </c>
      <c r="J308" s="37">
        <f t="shared" si="18"/>
        <v>9.5478964999999999E-2</v>
      </c>
      <c r="K308" s="9" t="s">
        <v>36</v>
      </c>
      <c r="L308" s="9" t="s">
        <v>89</v>
      </c>
    </row>
    <row r="309" spans="1:12" ht="13.8" x14ac:dyDescent="0.3">
      <c r="A309" s="7">
        <f t="shared" si="19"/>
        <v>307</v>
      </c>
      <c r="B309" s="8">
        <v>45139</v>
      </c>
      <c r="C309" s="9" t="s">
        <v>414</v>
      </c>
      <c r="D309" s="9" t="s">
        <v>117</v>
      </c>
      <c r="E309" s="10">
        <v>5814860.7500000009</v>
      </c>
      <c r="F309" s="37">
        <f t="shared" si="16"/>
        <v>0.58148607500000005</v>
      </c>
      <c r="G309" s="10">
        <v>0</v>
      </c>
      <c r="H309" s="37">
        <f t="shared" si="17"/>
        <v>0</v>
      </c>
      <c r="I309" s="10">
        <v>5814860.7500000009</v>
      </c>
      <c r="J309" s="37">
        <f t="shared" si="18"/>
        <v>0.58148607500000005</v>
      </c>
      <c r="K309" s="9" t="s">
        <v>36</v>
      </c>
      <c r="L309" s="9" t="s">
        <v>89</v>
      </c>
    </row>
    <row r="310" spans="1:12" ht="13.8" x14ac:dyDescent="0.3">
      <c r="A310" s="7">
        <f t="shared" si="19"/>
        <v>308</v>
      </c>
      <c r="B310" s="8">
        <v>45139</v>
      </c>
      <c r="C310" s="9" t="s">
        <v>415</v>
      </c>
      <c r="D310" s="9" t="s">
        <v>117</v>
      </c>
      <c r="E310" s="10">
        <v>1238118.8599999999</v>
      </c>
      <c r="F310" s="37">
        <f t="shared" si="16"/>
        <v>0.12381188599999998</v>
      </c>
      <c r="G310" s="10">
        <v>0</v>
      </c>
      <c r="H310" s="37">
        <f t="shared" si="17"/>
        <v>0</v>
      </c>
      <c r="I310" s="10">
        <v>1238118.8599999999</v>
      </c>
      <c r="J310" s="37">
        <f t="shared" si="18"/>
        <v>0.12381188599999998</v>
      </c>
      <c r="K310" s="9" t="s">
        <v>36</v>
      </c>
      <c r="L310" s="9" t="s">
        <v>89</v>
      </c>
    </row>
    <row r="311" spans="1:12" ht="13.8" x14ac:dyDescent="0.3">
      <c r="A311" s="7">
        <f t="shared" si="19"/>
        <v>309</v>
      </c>
      <c r="B311" s="8">
        <v>45139</v>
      </c>
      <c r="C311" s="9" t="s">
        <v>416</v>
      </c>
      <c r="D311" s="9" t="s">
        <v>126</v>
      </c>
      <c r="E311" s="10">
        <v>1037139.5599999999</v>
      </c>
      <c r="F311" s="37">
        <f t="shared" si="16"/>
        <v>0.103713956</v>
      </c>
      <c r="G311" s="10">
        <v>0</v>
      </c>
      <c r="H311" s="37">
        <f t="shared" si="17"/>
        <v>0</v>
      </c>
      <c r="I311" s="10">
        <v>1037139.5599999999</v>
      </c>
      <c r="J311" s="37">
        <f t="shared" si="18"/>
        <v>0.103713956</v>
      </c>
      <c r="K311" s="9" t="s">
        <v>36</v>
      </c>
      <c r="L311" s="9" t="s">
        <v>19</v>
      </c>
    </row>
    <row r="312" spans="1:12" ht="13.8" x14ac:dyDescent="0.3">
      <c r="A312" s="7">
        <f t="shared" si="19"/>
        <v>310</v>
      </c>
      <c r="B312" s="8">
        <v>45139</v>
      </c>
      <c r="C312" s="9" t="s">
        <v>417</v>
      </c>
      <c r="D312" s="9" t="s">
        <v>153</v>
      </c>
      <c r="E312" s="10">
        <v>848400</v>
      </c>
      <c r="F312" s="37">
        <f t="shared" si="16"/>
        <v>8.4839999999999999E-2</v>
      </c>
      <c r="G312" s="10">
        <v>152712</v>
      </c>
      <c r="H312" s="37">
        <f t="shared" si="17"/>
        <v>1.52712E-2</v>
      </c>
      <c r="I312" s="10">
        <v>1001112</v>
      </c>
      <c r="J312" s="37">
        <f t="shared" si="18"/>
        <v>0.1001112</v>
      </c>
      <c r="K312" s="9" t="s">
        <v>18</v>
      </c>
      <c r="L312" s="9" t="s">
        <v>154</v>
      </c>
    </row>
    <row r="313" spans="1:12" ht="13.8" x14ac:dyDescent="0.3">
      <c r="A313" s="7">
        <f t="shared" si="19"/>
        <v>311</v>
      </c>
      <c r="B313" s="8">
        <v>45139</v>
      </c>
      <c r="C313" s="9" t="s">
        <v>418</v>
      </c>
      <c r="D313" s="9" t="s">
        <v>131</v>
      </c>
      <c r="E313" s="10">
        <v>1055992.06</v>
      </c>
      <c r="F313" s="37">
        <f t="shared" si="16"/>
        <v>0.105599206</v>
      </c>
      <c r="G313" s="10">
        <v>0</v>
      </c>
      <c r="H313" s="37">
        <f t="shared" si="17"/>
        <v>0</v>
      </c>
      <c r="I313" s="10">
        <v>1055992.06</v>
      </c>
      <c r="J313" s="37">
        <f t="shared" si="18"/>
        <v>0.105599206</v>
      </c>
      <c r="K313" s="9" t="s">
        <v>57</v>
      </c>
      <c r="L313" s="9" t="s">
        <v>26</v>
      </c>
    </row>
    <row r="314" spans="1:12" ht="13.8" x14ac:dyDescent="0.3">
      <c r="A314" s="7">
        <f t="shared" si="19"/>
        <v>312</v>
      </c>
      <c r="B314" s="8">
        <v>45139</v>
      </c>
      <c r="C314" s="9" t="s">
        <v>419</v>
      </c>
      <c r="D314" s="9" t="s">
        <v>107</v>
      </c>
      <c r="E314" s="10">
        <v>203440</v>
      </c>
      <c r="F314" s="37">
        <f t="shared" si="16"/>
        <v>2.0344000000000001E-2</v>
      </c>
      <c r="G314" s="10">
        <v>36619.199999999997</v>
      </c>
      <c r="H314" s="37">
        <f t="shared" si="17"/>
        <v>3.6619199999999995E-3</v>
      </c>
      <c r="I314" s="10">
        <v>240059.2</v>
      </c>
      <c r="J314" s="37">
        <f t="shared" si="18"/>
        <v>2.400592E-2</v>
      </c>
      <c r="K314" s="9" t="s">
        <v>18</v>
      </c>
      <c r="L314" s="9" t="s">
        <v>65</v>
      </c>
    </row>
    <row r="315" spans="1:12" ht="13.8" x14ac:dyDescent="0.3">
      <c r="A315" s="7">
        <f t="shared" si="19"/>
        <v>313</v>
      </c>
      <c r="B315" s="8">
        <v>45139</v>
      </c>
      <c r="C315" s="9" t="s">
        <v>420</v>
      </c>
      <c r="D315" s="9" t="s">
        <v>87</v>
      </c>
      <c r="E315" s="10">
        <v>489256.2</v>
      </c>
      <c r="F315" s="37">
        <f t="shared" si="16"/>
        <v>4.8925620000000003E-2</v>
      </c>
      <c r="G315" s="10">
        <v>0</v>
      </c>
      <c r="H315" s="37">
        <f t="shared" si="17"/>
        <v>0</v>
      </c>
      <c r="I315" s="10">
        <v>489256.2</v>
      </c>
      <c r="J315" s="37">
        <f t="shared" si="18"/>
        <v>4.8925620000000003E-2</v>
      </c>
      <c r="K315" s="9" t="s">
        <v>88</v>
      </c>
      <c r="L315" s="9" t="s">
        <v>89</v>
      </c>
    </row>
    <row r="316" spans="1:12" ht="13.8" x14ac:dyDescent="0.3">
      <c r="A316" s="7">
        <f t="shared" si="19"/>
        <v>314</v>
      </c>
      <c r="B316" s="8">
        <v>45139</v>
      </c>
      <c r="C316" s="9" t="s">
        <v>421</v>
      </c>
      <c r="D316" s="9" t="s">
        <v>135</v>
      </c>
      <c r="E316" s="10">
        <v>1429894.1900000002</v>
      </c>
      <c r="F316" s="37">
        <f t="shared" si="16"/>
        <v>0.14298941900000001</v>
      </c>
      <c r="G316" s="10">
        <v>0</v>
      </c>
      <c r="H316" s="37">
        <f t="shared" si="17"/>
        <v>0</v>
      </c>
      <c r="I316" s="10">
        <v>1429894.1900000002</v>
      </c>
      <c r="J316" s="37">
        <f t="shared" si="18"/>
        <v>0.14298941900000001</v>
      </c>
      <c r="K316" s="9" t="s">
        <v>36</v>
      </c>
      <c r="L316" s="9" t="s">
        <v>136</v>
      </c>
    </row>
    <row r="317" spans="1:12" ht="13.8" x14ac:dyDescent="0.3">
      <c r="A317" s="7">
        <f t="shared" si="19"/>
        <v>315</v>
      </c>
      <c r="B317" s="8">
        <v>45139</v>
      </c>
      <c r="C317" s="9" t="s">
        <v>422</v>
      </c>
      <c r="D317" s="9" t="s">
        <v>138</v>
      </c>
      <c r="E317" s="10">
        <v>94576.72</v>
      </c>
      <c r="F317" s="37">
        <f t="shared" si="16"/>
        <v>9.4576720000000003E-3</v>
      </c>
      <c r="G317" s="10">
        <v>0</v>
      </c>
      <c r="H317" s="37">
        <f t="shared" si="17"/>
        <v>0</v>
      </c>
      <c r="I317" s="10">
        <v>94576.72</v>
      </c>
      <c r="J317" s="37">
        <f t="shared" si="18"/>
        <v>9.4576720000000003E-3</v>
      </c>
      <c r="K317" s="9" t="s">
        <v>36</v>
      </c>
      <c r="L317" s="9" t="s">
        <v>89</v>
      </c>
    </row>
    <row r="318" spans="1:12" ht="13.8" x14ac:dyDescent="0.3">
      <c r="A318" s="7">
        <f t="shared" si="19"/>
        <v>316</v>
      </c>
      <c r="B318" s="8">
        <v>45139</v>
      </c>
      <c r="C318" s="9" t="s">
        <v>423</v>
      </c>
      <c r="D318" s="9" t="s">
        <v>196</v>
      </c>
      <c r="E318" s="10">
        <v>509999.99999999994</v>
      </c>
      <c r="F318" s="37">
        <f t="shared" si="16"/>
        <v>5.0999999999999997E-2</v>
      </c>
      <c r="G318" s="10">
        <v>91800</v>
      </c>
      <c r="H318" s="37">
        <f t="shared" si="17"/>
        <v>9.1800000000000007E-3</v>
      </c>
      <c r="I318" s="10">
        <v>601800</v>
      </c>
      <c r="J318" s="37">
        <f t="shared" si="18"/>
        <v>6.0179999999999997E-2</v>
      </c>
      <c r="K318" s="9" t="s">
        <v>18</v>
      </c>
      <c r="L318" s="9" t="s">
        <v>14</v>
      </c>
    </row>
    <row r="319" spans="1:12" ht="13.8" x14ac:dyDescent="0.3">
      <c r="A319" s="7">
        <f t="shared" si="19"/>
        <v>317</v>
      </c>
      <c r="B319" s="8">
        <v>45139</v>
      </c>
      <c r="C319" s="9" t="s">
        <v>424</v>
      </c>
      <c r="D319" s="9" t="s">
        <v>133</v>
      </c>
      <c r="E319" s="10">
        <v>529231.79</v>
      </c>
      <c r="F319" s="37">
        <f t="shared" si="16"/>
        <v>5.2923179000000001E-2</v>
      </c>
      <c r="G319" s="10">
        <v>0</v>
      </c>
      <c r="H319" s="37">
        <f t="shared" si="17"/>
        <v>0</v>
      </c>
      <c r="I319" s="10">
        <v>529231.79</v>
      </c>
      <c r="J319" s="37">
        <f t="shared" si="18"/>
        <v>5.2923179000000001E-2</v>
      </c>
      <c r="K319" s="9" t="s">
        <v>84</v>
      </c>
      <c r="L319" s="9" t="s">
        <v>61</v>
      </c>
    </row>
    <row r="320" spans="1:12" ht="13.8" x14ac:dyDescent="0.3">
      <c r="A320" s="7">
        <f t="shared" si="19"/>
        <v>318</v>
      </c>
      <c r="B320" s="8">
        <v>45139</v>
      </c>
      <c r="C320" s="9" t="s">
        <v>425</v>
      </c>
      <c r="D320" s="9" t="s">
        <v>217</v>
      </c>
      <c r="E320" s="10">
        <v>645000</v>
      </c>
      <c r="F320" s="37">
        <f t="shared" si="16"/>
        <v>6.4500000000000002E-2</v>
      </c>
      <c r="G320" s="10">
        <v>116100</v>
      </c>
      <c r="H320" s="37">
        <f t="shared" si="17"/>
        <v>1.1610000000000001E-2</v>
      </c>
      <c r="I320" s="10">
        <v>761100</v>
      </c>
      <c r="J320" s="37">
        <f t="shared" si="18"/>
        <v>7.6109999999999997E-2</v>
      </c>
      <c r="K320" s="9" t="s">
        <v>18</v>
      </c>
      <c r="L320" s="9" t="s">
        <v>42</v>
      </c>
    </row>
    <row r="321" spans="1:12" ht="13.8" x14ac:dyDescent="0.3">
      <c r="A321" s="7">
        <f t="shared" si="19"/>
        <v>319</v>
      </c>
      <c r="B321" s="8">
        <v>45139</v>
      </c>
      <c r="C321" s="9" t="s">
        <v>426</v>
      </c>
      <c r="D321" s="9" t="s">
        <v>25</v>
      </c>
      <c r="E321" s="10">
        <v>1610000</v>
      </c>
      <c r="F321" s="37">
        <f t="shared" si="16"/>
        <v>0.161</v>
      </c>
      <c r="G321" s="10">
        <v>289800</v>
      </c>
      <c r="H321" s="37">
        <f t="shared" si="17"/>
        <v>2.8979999999999999E-2</v>
      </c>
      <c r="I321" s="10">
        <v>1899800</v>
      </c>
      <c r="J321" s="37">
        <f t="shared" si="18"/>
        <v>0.18998000000000001</v>
      </c>
      <c r="K321" s="9" t="s">
        <v>18</v>
      </c>
      <c r="L321" s="9" t="s">
        <v>26</v>
      </c>
    </row>
    <row r="322" spans="1:12" ht="13.8" x14ac:dyDescent="0.3">
      <c r="A322" s="7">
        <f t="shared" si="19"/>
        <v>320</v>
      </c>
      <c r="B322" s="8">
        <v>45139</v>
      </c>
      <c r="C322" s="9" t="s">
        <v>427</v>
      </c>
      <c r="D322" s="9" t="s">
        <v>25</v>
      </c>
      <c r="E322" s="10">
        <v>2004180.0000000002</v>
      </c>
      <c r="F322" s="37">
        <f t="shared" si="16"/>
        <v>0.20041800000000001</v>
      </c>
      <c r="G322" s="10">
        <v>360752.4</v>
      </c>
      <c r="H322" s="37">
        <f t="shared" si="17"/>
        <v>3.6075240000000001E-2</v>
      </c>
      <c r="I322" s="10">
        <v>2364932.4</v>
      </c>
      <c r="J322" s="37">
        <f t="shared" si="18"/>
        <v>0.23649323999999999</v>
      </c>
      <c r="K322" s="9" t="s">
        <v>18</v>
      </c>
      <c r="L322" s="9" t="s">
        <v>26</v>
      </c>
    </row>
    <row r="323" spans="1:12" ht="13.8" x14ac:dyDescent="0.3">
      <c r="A323" s="7">
        <f t="shared" si="19"/>
        <v>321</v>
      </c>
      <c r="B323" s="8">
        <v>45139</v>
      </c>
      <c r="C323" s="9" t="s">
        <v>428</v>
      </c>
      <c r="D323" s="9" t="s">
        <v>25</v>
      </c>
      <c r="E323" s="10">
        <v>1351000</v>
      </c>
      <c r="F323" s="37">
        <f t="shared" si="16"/>
        <v>0.1351</v>
      </c>
      <c r="G323" s="10">
        <v>243180</v>
      </c>
      <c r="H323" s="37">
        <f t="shared" si="17"/>
        <v>2.4317999999999999E-2</v>
      </c>
      <c r="I323" s="10">
        <v>1594180</v>
      </c>
      <c r="J323" s="37">
        <f t="shared" si="18"/>
        <v>0.159418</v>
      </c>
      <c r="K323" s="9" t="s">
        <v>18</v>
      </c>
      <c r="L323" s="9" t="s">
        <v>26</v>
      </c>
    </row>
    <row r="324" spans="1:12" ht="13.8" x14ac:dyDescent="0.3">
      <c r="A324" s="7">
        <f t="shared" si="19"/>
        <v>322</v>
      </c>
      <c r="B324" s="8">
        <v>45139</v>
      </c>
      <c r="C324" s="9" t="s">
        <v>429</v>
      </c>
      <c r="D324" s="9" t="s">
        <v>25</v>
      </c>
      <c r="E324" s="10">
        <v>280000</v>
      </c>
      <c r="F324" s="37">
        <f t="shared" ref="F324:F387" si="20">E324/10000000</f>
        <v>2.8000000000000001E-2</v>
      </c>
      <c r="G324" s="10">
        <v>50400</v>
      </c>
      <c r="H324" s="37">
        <f t="shared" ref="H324:H387" si="21">G324/10000000</f>
        <v>5.0400000000000002E-3</v>
      </c>
      <c r="I324" s="10">
        <v>330400</v>
      </c>
      <c r="J324" s="37">
        <f t="shared" ref="J324:J387" si="22">I324/10000000</f>
        <v>3.304E-2</v>
      </c>
      <c r="K324" s="9" t="s">
        <v>18</v>
      </c>
      <c r="L324" s="9" t="s">
        <v>26</v>
      </c>
    </row>
    <row r="325" spans="1:12" ht="13.8" x14ac:dyDescent="0.3">
      <c r="A325" s="7">
        <f t="shared" ref="A325:A388" si="23">A324+1</f>
        <v>323</v>
      </c>
      <c r="B325" s="8">
        <v>45139</v>
      </c>
      <c r="C325" s="9" t="s">
        <v>430</v>
      </c>
      <c r="D325" s="9" t="s">
        <v>25</v>
      </c>
      <c r="E325" s="10">
        <v>280000</v>
      </c>
      <c r="F325" s="37">
        <f t="shared" si="20"/>
        <v>2.8000000000000001E-2</v>
      </c>
      <c r="G325" s="10">
        <v>50400</v>
      </c>
      <c r="H325" s="37">
        <f t="shared" si="21"/>
        <v>5.0400000000000002E-3</v>
      </c>
      <c r="I325" s="10">
        <v>330400</v>
      </c>
      <c r="J325" s="37">
        <f t="shared" si="22"/>
        <v>3.304E-2</v>
      </c>
      <c r="K325" s="9" t="s">
        <v>18</v>
      </c>
      <c r="L325" s="9" t="s">
        <v>26</v>
      </c>
    </row>
    <row r="326" spans="1:12" ht="13.8" x14ac:dyDescent="0.3">
      <c r="A326" s="7">
        <f t="shared" si="23"/>
        <v>324</v>
      </c>
      <c r="B326" s="8">
        <v>45139</v>
      </c>
      <c r="C326" s="9" t="s">
        <v>431</v>
      </c>
      <c r="D326" s="9" t="s">
        <v>25</v>
      </c>
      <c r="E326" s="10">
        <v>280000</v>
      </c>
      <c r="F326" s="37">
        <f t="shared" si="20"/>
        <v>2.8000000000000001E-2</v>
      </c>
      <c r="G326" s="10">
        <v>50400</v>
      </c>
      <c r="H326" s="37">
        <f t="shared" si="21"/>
        <v>5.0400000000000002E-3</v>
      </c>
      <c r="I326" s="10">
        <v>330400</v>
      </c>
      <c r="J326" s="37">
        <f t="shared" si="22"/>
        <v>3.304E-2</v>
      </c>
      <c r="K326" s="9" t="s">
        <v>18</v>
      </c>
      <c r="L326" s="9" t="s">
        <v>26</v>
      </c>
    </row>
    <row r="327" spans="1:12" ht="13.8" x14ac:dyDescent="0.3">
      <c r="A327" s="7">
        <f t="shared" si="23"/>
        <v>325</v>
      </c>
      <c r="B327" s="8">
        <v>45139</v>
      </c>
      <c r="C327" s="9" t="s">
        <v>432</v>
      </c>
      <c r="D327" s="9" t="s">
        <v>142</v>
      </c>
      <c r="E327" s="10">
        <v>413910</v>
      </c>
      <c r="F327" s="37">
        <f t="shared" si="20"/>
        <v>4.1390999999999997E-2</v>
      </c>
      <c r="G327" s="10">
        <v>74503.8</v>
      </c>
      <c r="H327" s="37">
        <f t="shared" si="21"/>
        <v>7.4503800000000004E-3</v>
      </c>
      <c r="I327" s="10">
        <v>488413.8</v>
      </c>
      <c r="J327" s="37">
        <f t="shared" si="22"/>
        <v>4.8841379999999997E-2</v>
      </c>
      <c r="K327" s="9" t="s">
        <v>18</v>
      </c>
      <c r="L327" s="9" t="s">
        <v>19</v>
      </c>
    </row>
    <row r="328" spans="1:12" ht="13.8" x14ac:dyDescent="0.3">
      <c r="A328" s="7">
        <f t="shared" si="23"/>
        <v>326</v>
      </c>
      <c r="B328" s="8">
        <v>45139</v>
      </c>
      <c r="C328" s="9" t="s">
        <v>433</v>
      </c>
      <c r="D328" s="9" t="s">
        <v>25</v>
      </c>
      <c r="E328" s="10">
        <v>280000</v>
      </c>
      <c r="F328" s="37">
        <f t="shared" si="20"/>
        <v>2.8000000000000001E-2</v>
      </c>
      <c r="G328" s="10">
        <v>50400</v>
      </c>
      <c r="H328" s="37">
        <f t="shared" si="21"/>
        <v>5.0400000000000002E-3</v>
      </c>
      <c r="I328" s="10">
        <v>330400</v>
      </c>
      <c r="J328" s="37">
        <f t="shared" si="22"/>
        <v>3.304E-2</v>
      </c>
      <c r="K328" s="9" t="s">
        <v>18</v>
      </c>
      <c r="L328" s="9" t="s">
        <v>26</v>
      </c>
    </row>
    <row r="329" spans="1:12" ht="13.8" x14ac:dyDescent="0.3">
      <c r="A329" s="7">
        <f t="shared" si="23"/>
        <v>327</v>
      </c>
      <c r="B329" s="8">
        <v>45139</v>
      </c>
      <c r="C329" s="9" t="s">
        <v>434</v>
      </c>
      <c r="D329" s="9" t="s">
        <v>144</v>
      </c>
      <c r="E329" s="10">
        <v>5003641.1800000006</v>
      </c>
      <c r="F329" s="37">
        <f t="shared" si="20"/>
        <v>0.50036411800000002</v>
      </c>
      <c r="G329" s="10">
        <v>0</v>
      </c>
      <c r="H329" s="37">
        <f t="shared" si="21"/>
        <v>0</v>
      </c>
      <c r="I329" s="10">
        <v>5003641.1800000006</v>
      </c>
      <c r="J329" s="37">
        <f t="shared" si="22"/>
        <v>0.50036411800000002</v>
      </c>
      <c r="K329" s="9" t="s">
        <v>36</v>
      </c>
      <c r="L329" s="9" t="s">
        <v>145</v>
      </c>
    </row>
    <row r="330" spans="1:12" ht="13.8" x14ac:dyDescent="0.3">
      <c r="A330" s="7">
        <f t="shared" si="23"/>
        <v>328</v>
      </c>
      <c r="B330" s="8">
        <v>45139</v>
      </c>
      <c r="C330" s="9" t="s">
        <v>435</v>
      </c>
      <c r="D330" s="9" t="s">
        <v>381</v>
      </c>
      <c r="E330" s="10">
        <v>53956.83</v>
      </c>
      <c r="F330" s="37">
        <f t="shared" si="20"/>
        <v>5.3956830000000001E-3</v>
      </c>
      <c r="G330" s="10">
        <v>0</v>
      </c>
      <c r="H330" s="37">
        <f t="shared" si="21"/>
        <v>0</v>
      </c>
      <c r="I330" s="10">
        <v>53956.83</v>
      </c>
      <c r="J330" s="37">
        <f t="shared" si="22"/>
        <v>5.3956830000000001E-3</v>
      </c>
      <c r="K330" s="9" t="s">
        <v>57</v>
      </c>
      <c r="L330" s="9" t="s">
        <v>61</v>
      </c>
    </row>
    <row r="331" spans="1:12" ht="13.8" x14ac:dyDescent="0.3">
      <c r="A331" s="7">
        <f t="shared" si="23"/>
        <v>329</v>
      </c>
      <c r="B331" s="8">
        <v>45139</v>
      </c>
      <c r="C331" s="9" t="s">
        <v>436</v>
      </c>
      <c r="D331" s="9" t="s">
        <v>381</v>
      </c>
      <c r="E331" s="10">
        <v>0</v>
      </c>
      <c r="F331" s="37">
        <f t="shared" si="20"/>
        <v>0</v>
      </c>
      <c r="G331" s="10">
        <v>0</v>
      </c>
      <c r="H331" s="37">
        <f t="shared" si="21"/>
        <v>0</v>
      </c>
      <c r="I331" s="10">
        <v>0</v>
      </c>
      <c r="J331" s="37">
        <f t="shared" si="22"/>
        <v>0</v>
      </c>
      <c r="K331" s="9" t="s">
        <v>57</v>
      </c>
      <c r="L331" s="9" t="s">
        <v>61</v>
      </c>
    </row>
    <row r="332" spans="1:12" ht="13.8" x14ac:dyDescent="0.3">
      <c r="A332" s="7">
        <f t="shared" si="23"/>
        <v>330</v>
      </c>
      <c r="B332" s="8">
        <v>45139</v>
      </c>
      <c r="C332" s="9" t="s">
        <v>437</v>
      </c>
      <c r="D332" s="9" t="s">
        <v>366</v>
      </c>
      <c r="E332" s="10">
        <v>1561280</v>
      </c>
      <c r="F332" s="37">
        <f t="shared" si="20"/>
        <v>0.15612799999999999</v>
      </c>
      <c r="G332" s="10">
        <v>281030.39999999997</v>
      </c>
      <c r="H332" s="37">
        <f t="shared" si="21"/>
        <v>2.8103039999999996E-2</v>
      </c>
      <c r="I332" s="10">
        <v>1842310.4000000001</v>
      </c>
      <c r="J332" s="37">
        <f t="shared" si="22"/>
        <v>0.18423104000000001</v>
      </c>
      <c r="K332" s="9" t="s">
        <v>18</v>
      </c>
      <c r="L332" s="9" t="s">
        <v>19</v>
      </c>
    </row>
    <row r="333" spans="1:12" ht="13.8" x14ac:dyDescent="0.3">
      <c r="A333" s="7">
        <f t="shared" si="23"/>
        <v>331</v>
      </c>
      <c r="B333" s="8">
        <v>45139</v>
      </c>
      <c r="C333" s="9" t="s">
        <v>438</v>
      </c>
      <c r="D333" s="9" t="s">
        <v>202</v>
      </c>
      <c r="E333" s="10">
        <v>1313264.96</v>
      </c>
      <c r="F333" s="37">
        <f t="shared" si="20"/>
        <v>0.13132649599999999</v>
      </c>
      <c r="G333" s="10">
        <v>0</v>
      </c>
      <c r="H333" s="37">
        <f t="shared" si="21"/>
        <v>0</v>
      </c>
      <c r="I333" s="10">
        <v>1313264.96</v>
      </c>
      <c r="J333" s="37">
        <f t="shared" si="22"/>
        <v>0.13132649599999999</v>
      </c>
      <c r="K333" s="9" t="s">
        <v>88</v>
      </c>
      <c r="L333" s="9" t="s">
        <v>19</v>
      </c>
    </row>
    <row r="334" spans="1:12" ht="13.8" x14ac:dyDescent="0.3">
      <c r="A334" s="7">
        <f t="shared" si="23"/>
        <v>332</v>
      </c>
      <c r="B334" s="8">
        <v>45139</v>
      </c>
      <c r="C334" s="9" t="s">
        <v>439</v>
      </c>
      <c r="D334" s="9" t="s">
        <v>440</v>
      </c>
      <c r="E334" s="10">
        <v>269396.55</v>
      </c>
      <c r="F334" s="37">
        <f t="shared" si="20"/>
        <v>2.6939655E-2</v>
      </c>
      <c r="G334" s="10">
        <v>0</v>
      </c>
      <c r="H334" s="37">
        <f t="shared" si="21"/>
        <v>0</v>
      </c>
      <c r="I334" s="10">
        <v>269396.55</v>
      </c>
      <c r="J334" s="37">
        <f t="shared" si="22"/>
        <v>2.6939655E-2</v>
      </c>
      <c r="K334" s="9" t="s">
        <v>57</v>
      </c>
      <c r="L334" s="9" t="s">
        <v>61</v>
      </c>
    </row>
    <row r="335" spans="1:12" ht="13.8" x14ac:dyDescent="0.3">
      <c r="A335" s="7">
        <f t="shared" si="23"/>
        <v>333</v>
      </c>
      <c r="B335" s="8">
        <v>45139</v>
      </c>
      <c r="C335" s="9" t="s">
        <v>441</v>
      </c>
      <c r="D335" s="9" t="s">
        <v>144</v>
      </c>
      <c r="E335" s="10">
        <v>1974432.32</v>
      </c>
      <c r="F335" s="37">
        <f t="shared" si="20"/>
        <v>0.197443232</v>
      </c>
      <c r="G335" s="10">
        <v>0</v>
      </c>
      <c r="H335" s="37">
        <f t="shared" si="21"/>
        <v>0</v>
      </c>
      <c r="I335" s="10">
        <v>1974432.32</v>
      </c>
      <c r="J335" s="37">
        <f t="shared" si="22"/>
        <v>0.197443232</v>
      </c>
      <c r="K335" s="9" t="s">
        <v>36</v>
      </c>
      <c r="L335" s="9" t="s">
        <v>145</v>
      </c>
    </row>
    <row r="336" spans="1:12" ht="13.8" x14ac:dyDescent="0.3">
      <c r="A336" s="7">
        <f t="shared" si="23"/>
        <v>334</v>
      </c>
      <c r="B336" s="8">
        <v>45139</v>
      </c>
      <c r="C336" s="9" t="s">
        <v>442</v>
      </c>
      <c r="D336" s="9" t="s">
        <v>202</v>
      </c>
      <c r="E336" s="10">
        <v>293723.64</v>
      </c>
      <c r="F336" s="37">
        <f t="shared" si="20"/>
        <v>2.9372364000000001E-2</v>
      </c>
      <c r="G336" s="10">
        <v>0</v>
      </c>
      <c r="H336" s="37">
        <f t="shared" si="21"/>
        <v>0</v>
      </c>
      <c r="I336" s="10">
        <v>293723.64</v>
      </c>
      <c r="J336" s="37">
        <f t="shared" si="22"/>
        <v>2.9372364000000001E-2</v>
      </c>
      <c r="K336" s="9" t="s">
        <v>88</v>
      </c>
      <c r="L336" s="9" t="s">
        <v>19</v>
      </c>
    </row>
    <row r="337" spans="1:12" ht="13.8" x14ac:dyDescent="0.3">
      <c r="A337" s="7">
        <f t="shared" si="23"/>
        <v>335</v>
      </c>
      <c r="B337" s="8">
        <v>45139</v>
      </c>
      <c r="C337" s="9" t="s">
        <v>443</v>
      </c>
      <c r="D337" s="9" t="s">
        <v>202</v>
      </c>
      <c r="E337" s="10">
        <v>1107086.75</v>
      </c>
      <c r="F337" s="37">
        <f t="shared" si="20"/>
        <v>0.11070867500000001</v>
      </c>
      <c r="G337" s="10">
        <v>0</v>
      </c>
      <c r="H337" s="37">
        <f t="shared" si="21"/>
        <v>0</v>
      </c>
      <c r="I337" s="10">
        <v>1107086.75</v>
      </c>
      <c r="J337" s="37">
        <f t="shared" si="22"/>
        <v>0.11070867500000001</v>
      </c>
      <c r="K337" s="9" t="s">
        <v>88</v>
      </c>
      <c r="L337" s="9" t="s">
        <v>19</v>
      </c>
    </row>
    <row r="338" spans="1:12" ht="13.8" x14ac:dyDescent="0.3">
      <c r="A338" s="7">
        <f t="shared" si="23"/>
        <v>336</v>
      </c>
      <c r="B338" s="8">
        <v>45139</v>
      </c>
      <c r="C338" s="9" t="s">
        <v>444</v>
      </c>
      <c r="D338" s="9" t="s">
        <v>366</v>
      </c>
      <c r="E338" s="10">
        <v>-1109760</v>
      </c>
      <c r="F338" s="37">
        <f t="shared" si="20"/>
        <v>-0.11097600000000001</v>
      </c>
      <c r="G338" s="10">
        <v>-199756.79999999999</v>
      </c>
      <c r="H338" s="37">
        <f t="shared" si="21"/>
        <v>-1.9975679999999999E-2</v>
      </c>
      <c r="I338" s="10">
        <v>-1309516.7999999998</v>
      </c>
      <c r="J338" s="37">
        <f t="shared" si="22"/>
        <v>-0.13095167999999999</v>
      </c>
      <c r="K338" s="9" t="s">
        <v>18</v>
      </c>
      <c r="L338" s="9" t="s">
        <v>19</v>
      </c>
    </row>
    <row r="339" spans="1:12" ht="13.8" x14ac:dyDescent="0.3">
      <c r="A339" s="7">
        <f t="shared" si="23"/>
        <v>337</v>
      </c>
      <c r="B339" s="8">
        <v>45139</v>
      </c>
      <c r="C339" s="9" t="s">
        <v>445</v>
      </c>
      <c r="D339" s="9" t="s">
        <v>381</v>
      </c>
      <c r="E339" s="10">
        <v>-188865.90000000002</v>
      </c>
      <c r="F339" s="37">
        <f t="shared" si="20"/>
        <v>-1.8886590000000002E-2</v>
      </c>
      <c r="G339" s="10">
        <v>0</v>
      </c>
      <c r="H339" s="37">
        <f t="shared" si="21"/>
        <v>0</v>
      </c>
      <c r="I339" s="10">
        <v>-188865.90000000002</v>
      </c>
      <c r="J339" s="37">
        <f t="shared" si="22"/>
        <v>-1.8886590000000002E-2</v>
      </c>
      <c r="K339" s="9" t="s">
        <v>57</v>
      </c>
      <c r="L339" s="9" t="s">
        <v>61</v>
      </c>
    </row>
    <row r="340" spans="1:12" ht="13.8" x14ac:dyDescent="0.3">
      <c r="A340" s="7">
        <f t="shared" si="23"/>
        <v>338</v>
      </c>
      <c r="B340" s="8">
        <v>45170</v>
      </c>
      <c r="C340" s="9" t="s">
        <v>446</v>
      </c>
      <c r="D340" s="9" t="s">
        <v>17</v>
      </c>
      <c r="E340" s="10">
        <v>262584</v>
      </c>
      <c r="F340" s="37">
        <f t="shared" si="20"/>
        <v>2.6258400000000001E-2</v>
      </c>
      <c r="G340" s="10">
        <v>47265.120000000003</v>
      </c>
      <c r="H340" s="37">
        <f t="shared" si="21"/>
        <v>4.7265120000000004E-3</v>
      </c>
      <c r="I340" s="10">
        <v>309849.12</v>
      </c>
      <c r="J340" s="37">
        <f t="shared" si="22"/>
        <v>3.0984912E-2</v>
      </c>
      <c r="K340" s="9" t="s">
        <v>18</v>
      </c>
      <c r="L340" s="9" t="s">
        <v>19</v>
      </c>
    </row>
    <row r="341" spans="1:12" ht="13.8" x14ac:dyDescent="0.3">
      <c r="A341" s="7">
        <f t="shared" si="23"/>
        <v>339</v>
      </c>
      <c r="B341" s="8">
        <v>45170</v>
      </c>
      <c r="C341" s="9" t="s">
        <v>447</v>
      </c>
      <c r="D341" s="9" t="s">
        <v>239</v>
      </c>
      <c r="E341" s="10">
        <v>885967.09</v>
      </c>
      <c r="F341" s="37">
        <f t="shared" si="20"/>
        <v>8.8596708999999996E-2</v>
      </c>
      <c r="G341" s="10">
        <v>0</v>
      </c>
      <c r="H341" s="37">
        <f t="shared" si="21"/>
        <v>0</v>
      </c>
      <c r="I341" s="10">
        <v>885967.09</v>
      </c>
      <c r="J341" s="37">
        <f t="shared" si="22"/>
        <v>8.8596708999999996E-2</v>
      </c>
      <c r="K341" s="9" t="s">
        <v>36</v>
      </c>
      <c r="L341" s="9" t="s">
        <v>50</v>
      </c>
    </row>
    <row r="342" spans="1:12" ht="13.8" x14ac:dyDescent="0.3">
      <c r="A342" s="7">
        <f t="shared" si="23"/>
        <v>340</v>
      </c>
      <c r="B342" s="8">
        <v>45170</v>
      </c>
      <c r="C342" s="9" t="s">
        <v>448</v>
      </c>
      <c r="D342" s="9" t="s">
        <v>53</v>
      </c>
      <c r="E342" s="10">
        <v>0</v>
      </c>
      <c r="F342" s="37">
        <f t="shared" si="20"/>
        <v>0</v>
      </c>
      <c r="G342" s="10">
        <v>0</v>
      </c>
      <c r="H342" s="37">
        <f t="shared" si="21"/>
        <v>0</v>
      </c>
      <c r="I342" s="10">
        <v>0</v>
      </c>
      <c r="J342" s="37">
        <f t="shared" si="22"/>
        <v>0</v>
      </c>
      <c r="K342" s="9" t="s">
        <v>54</v>
      </c>
      <c r="L342" s="9" t="s">
        <v>50</v>
      </c>
    </row>
    <row r="343" spans="1:12" ht="13.8" x14ac:dyDescent="0.3">
      <c r="A343" s="7">
        <f t="shared" si="23"/>
        <v>341</v>
      </c>
      <c r="B343" s="8">
        <v>45170</v>
      </c>
      <c r="C343" s="9" t="s">
        <v>449</v>
      </c>
      <c r="D343" s="9" t="s">
        <v>77</v>
      </c>
      <c r="E343" s="10">
        <v>116172.93000000001</v>
      </c>
      <c r="F343" s="37">
        <f t="shared" si="20"/>
        <v>1.1617293000000001E-2</v>
      </c>
      <c r="G343" s="10">
        <v>0</v>
      </c>
      <c r="H343" s="37">
        <f t="shared" si="21"/>
        <v>0</v>
      </c>
      <c r="I343" s="10">
        <v>116172.93000000001</v>
      </c>
      <c r="J343" s="37">
        <f t="shared" si="22"/>
        <v>1.1617293000000001E-2</v>
      </c>
      <c r="K343" s="9" t="s">
        <v>57</v>
      </c>
      <c r="L343" s="9" t="s">
        <v>19</v>
      </c>
    </row>
    <row r="344" spans="1:12" ht="13.8" x14ac:dyDescent="0.3">
      <c r="A344" s="7">
        <f t="shared" si="23"/>
        <v>342</v>
      </c>
      <c r="B344" s="8">
        <v>45170</v>
      </c>
      <c r="C344" s="9" t="s">
        <v>450</v>
      </c>
      <c r="D344" s="9" t="s">
        <v>35</v>
      </c>
      <c r="E344" s="10">
        <v>3251950.21</v>
      </c>
      <c r="F344" s="37">
        <f t="shared" si="20"/>
        <v>0.32519502099999997</v>
      </c>
      <c r="G344" s="10">
        <v>0</v>
      </c>
      <c r="H344" s="37">
        <f t="shared" si="21"/>
        <v>0</v>
      </c>
      <c r="I344" s="10">
        <v>3251950.21</v>
      </c>
      <c r="J344" s="37">
        <f t="shared" si="22"/>
        <v>0.32519502099999997</v>
      </c>
      <c r="K344" s="9" t="s">
        <v>36</v>
      </c>
      <c r="L344" s="9" t="s">
        <v>14</v>
      </c>
    </row>
    <row r="345" spans="1:12" ht="13.8" x14ac:dyDescent="0.3">
      <c r="A345" s="7">
        <f t="shared" si="23"/>
        <v>343</v>
      </c>
      <c r="B345" s="8">
        <v>45170</v>
      </c>
      <c r="C345" s="9" t="s">
        <v>451</v>
      </c>
      <c r="D345" s="9" t="s">
        <v>38</v>
      </c>
      <c r="E345" s="10">
        <v>6336299.3599999994</v>
      </c>
      <c r="F345" s="37">
        <f t="shared" si="20"/>
        <v>0.63362993599999995</v>
      </c>
      <c r="G345" s="10">
        <v>0</v>
      </c>
      <c r="H345" s="37">
        <f t="shared" si="21"/>
        <v>0</v>
      </c>
      <c r="I345" s="10">
        <v>6336299.3599999994</v>
      </c>
      <c r="J345" s="37">
        <f t="shared" si="22"/>
        <v>0.63362993599999995</v>
      </c>
      <c r="K345" s="9" t="s">
        <v>36</v>
      </c>
      <c r="L345" s="9" t="s">
        <v>14</v>
      </c>
    </row>
    <row r="346" spans="1:12" ht="13.8" x14ac:dyDescent="0.3">
      <c r="A346" s="7">
        <f t="shared" si="23"/>
        <v>344</v>
      </c>
      <c r="B346" s="8">
        <v>45170</v>
      </c>
      <c r="C346" s="9" t="s">
        <v>452</v>
      </c>
      <c r="D346" s="9" t="s">
        <v>53</v>
      </c>
      <c r="E346" s="10">
        <v>970402.4</v>
      </c>
      <c r="F346" s="37">
        <f t="shared" si="20"/>
        <v>9.704024E-2</v>
      </c>
      <c r="G346" s="10">
        <v>0</v>
      </c>
      <c r="H346" s="37">
        <f t="shared" si="21"/>
        <v>0</v>
      </c>
      <c r="I346" s="10">
        <v>970402.4</v>
      </c>
      <c r="J346" s="37">
        <f t="shared" si="22"/>
        <v>9.704024E-2</v>
      </c>
      <c r="K346" s="9" t="s">
        <v>54</v>
      </c>
      <c r="L346" s="9" t="s">
        <v>50</v>
      </c>
    </row>
    <row r="347" spans="1:12" ht="13.8" x14ac:dyDescent="0.3">
      <c r="A347" s="7">
        <f t="shared" si="23"/>
        <v>345</v>
      </c>
      <c r="B347" s="8">
        <v>45170</v>
      </c>
      <c r="C347" s="9" t="s">
        <v>453</v>
      </c>
      <c r="D347" s="9" t="s">
        <v>56</v>
      </c>
      <c r="E347" s="10">
        <v>1254364.1000000001</v>
      </c>
      <c r="F347" s="37">
        <f t="shared" si="20"/>
        <v>0.12543641</v>
      </c>
      <c r="G347" s="10">
        <v>0</v>
      </c>
      <c r="H347" s="37">
        <f t="shared" si="21"/>
        <v>0</v>
      </c>
      <c r="I347" s="10">
        <v>1254364.1000000001</v>
      </c>
      <c r="J347" s="37">
        <f t="shared" si="22"/>
        <v>0.12543641</v>
      </c>
      <c r="K347" s="9" t="s">
        <v>57</v>
      </c>
      <c r="L347" s="9" t="s">
        <v>58</v>
      </c>
    </row>
    <row r="348" spans="1:12" ht="13.8" x14ac:dyDescent="0.3">
      <c r="A348" s="7">
        <f t="shared" si="23"/>
        <v>346</v>
      </c>
      <c r="B348" s="8">
        <v>45170</v>
      </c>
      <c r="C348" s="9" t="s">
        <v>454</v>
      </c>
      <c r="D348" s="9" t="s">
        <v>350</v>
      </c>
      <c r="E348" s="10">
        <v>88000</v>
      </c>
      <c r="F348" s="37">
        <f t="shared" si="20"/>
        <v>8.8000000000000005E-3</v>
      </c>
      <c r="G348" s="10">
        <v>15839.999999999998</v>
      </c>
      <c r="H348" s="37">
        <f t="shared" si="21"/>
        <v>1.5839999999999999E-3</v>
      </c>
      <c r="I348" s="10">
        <v>103839.99999999999</v>
      </c>
      <c r="J348" s="37">
        <f t="shared" si="22"/>
        <v>1.0383999999999999E-2</v>
      </c>
      <c r="K348" s="9" t="s">
        <v>18</v>
      </c>
      <c r="L348" s="9" t="s">
        <v>351</v>
      </c>
    </row>
    <row r="349" spans="1:12" ht="13.8" x14ac:dyDescent="0.3">
      <c r="A349" s="7">
        <f t="shared" si="23"/>
        <v>347</v>
      </c>
      <c r="B349" s="8">
        <v>45170</v>
      </c>
      <c r="C349" s="9" t="s">
        <v>455</v>
      </c>
      <c r="D349" s="9" t="s">
        <v>83</v>
      </c>
      <c r="E349" s="10">
        <v>718196.19000000006</v>
      </c>
      <c r="F349" s="37">
        <f t="shared" si="20"/>
        <v>7.1819619000000001E-2</v>
      </c>
      <c r="G349" s="10">
        <v>0</v>
      </c>
      <c r="H349" s="37">
        <f t="shared" si="21"/>
        <v>0</v>
      </c>
      <c r="I349" s="10">
        <v>718196.19000000006</v>
      </c>
      <c r="J349" s="37">
        <f t="shared" si="22"/>
        <v>7.1819619000000001E-2</v>
      </c>
      <c r="K349" s="9" t="s">
        <v>84</v>
      </c>
      <c r="L349" s="9" t="s">
        <v>85</v>
      </c>
    </row>
    <row r="350" spans="1:12" ht="13.8" x14ac:dyDescent="0.3">
      <c r="A350" s="7">
        <f t="shared" si="23"/>
        <v>348</v>
      </c>
      <c r="B350" s="8">
        <v>45170</v>
      </c>
      <c r="C350" s="9" t="s">
        <v>456</v>
      </c>
      <c r="D350" s="9" t="s">
        <v>99</v>
      </c>
      <c r="E350" s="10">
        <v>561704.25</v>
      </c>
      <c r="F350" s="37">
        <f t="shared" si="20"/>
        <v>5.6170425000000003E-2</v>
      </c>
      <c r="G350" s="10">
        <v>0</v>
      </c>
      <c r="H350" s="37">
        <f t="shared" si="21"/>
        <v>0</v>
      </c>
      <c r="I350" s="10">
        <v>561704.25</v>
      </c>
      <c r="J350" s="37">
        <f t="shared" si="22"/>
        <v>5.6170425000000003E-2</v>
      </c>
      <c r="K350" s="9" t="s">
        <v>57</v>
      </c>
      <c r="L350" s="9" t="s">
        <v>75</v>
      </c>
    </row>
    <row r="351" spans="1:12" ht="13.8" x14ac:dyDescent="0.3">
      <c r="A351" s="7">
        <f t="shared" si="23"/>
        <v>349</v>
      </c>
      <c r="B351" s="8">
        <v>45170</v>
      </c>
      <c r="C351" s="9" t="s">
        <v>457</v>
      </c>
      <c r="D351" s="9" t="s">
        <v>60</v>
      </c>
      <c r="E351" s="10">
        <v>1228230.3</v>
      </c>
      <c r="F351" s="37">
        <f t="shared" si="20"/>
        <v>0.12282303</v>
      </c>
      <c r="G351" s="10">
        <v>0</v>
      </c>
      <c r="H351" s="37">
        <f t="shared" si="21"/>
        <v>0</v>
      </c>
      <c r="I351" s="10">
        <v>1228230.3</v>
      </c>
      <c r="J351" s="37">
        <f t="shared" si="22"/>
        <v>0.12282303</v>
      </c>
      <c r="K351" s="9" t="s">
        <v>36</v>
      </c>
      <c r="L351" s="9" t="s">
        <v>61</v>
      </c>
    </row>
    <row r="352" spans="1:12" ht="13.8" x14ac:dyDescent="0.3">
      <c r="A352" s="7">
        <f t="shared" si="23"/>
        <v>350</v>
      </c>
      <c r="B352" s="8">
        <v>45170</v>
      </c>
      <c r="C352" s="9" t="s">
        <v>458</v>
      </c>
      <c r="D352" s="9" t="s">
        <v>67</v>
      </c>
      <c r="E352" s="10">
        <v>7187867.25</v>
      </c>
      <c r="F352" s="37">
        <f t="shared" si="20"/>
        <v>0.71878672499999996</v>
      </c>
      <c r="G352" s="10">
        <v>1293816.1000000001</v>
      </c>
      <c r="H352" s="37">
        <f t="shared" si="21"/>
        <v>0.12938161000000001</v>
      </c>
      <c r="I352" s="10">
        <v>8481683.3499999996</v>
      </c>
      <c r="J352" s="37">
        <f t="shared" si="22"/>
        <v>0.848168335</v>
      </c>
      <c r="K352" s="9" t="s">
        <v>18</v>
      </c>
      <c r="L352" s="9" t="s">
        <v>42</v>
      </c>
    </row>
    <row r="353" spans="1:12" ht="13.8" x14ac:dyDescent="0.3">
      <c r="A353" s="7">
        <f t="shared" si="23"/>
        <v>351</v>
      </c>
      <c r="B353" s="8">
        <v>45170</v>
      </c>
      <c r="C353" s="9" t="s">
        <v>459</v>
      </c>
      <c r="D353" s="9" t="s">
        <v>49</v>
      </c>
      <c r="E353" s="10">
        <v>537500</v>
      </c>
      <c r="F353" s="37">
        <f t="shared" si="20"/>
        <v>5.3749999999999999E-2</v>
      </c>
      <c r="G353" s="10">
        <v>96750</v>
      </c>
      <c r="H353" s="37">
        <f t="shared" si="21"/>
        <v>9.6749999999999996E-3</v>
      </c>
      <c r="I353" s="10">
        <v>634250</v>
      </c>
      <c r="J353" s="37">
        <f t="shared" si="22"/>
        <v>6.3424999999999995E-2</v>
      </c>
      <c r="K353" s="9" t="s">
        <v>18</v>
      </c>
      <c r="L353" s="9" t="s">
        <v>50</v>
      </c>
    </row>
    <row r="354" spans="1:12" ht="13.8" x14ac:dyDescent="0.3">
      <c r="A354" s="7">
        <f t="shared" si="23"/>
        <v>352</v>
      </c>
      <c r="B354" s="8">
        <v>45170</v>
      </c>
      <c r="C354" s="9" t="s">
        <v>460</v>
      </c>
      <c r="D354" s="9" t="s">
        <v>461</v>
      </c>
      <c r="E354" s="10">
        <v>92922.920000000013</v>
      </c>
      <c r="F354" s="37">
        <f t="shared" si="20"/>
        <v>9.2922920000000006E-3</v>
      </c>
      <c r="G354" s="10">
        <v>0</v>
      </c>
      <c r="H354" s="37">
        <f t="shared" si="21"/>
        <v>0</v>
      </c>
      <c r="I354" s="10">
        <v>92922.920000000013</v>
      </c>
      <c r="J354" s="37">
        <f t="shared" si="22"/>
        <v>9.2922920000000006E-3</v>
      </c>
      <c r="K354" s="9" t="s">
        <v>88</v>
      </c>
      <c r="L354" s="9" t="s">
        <v>81</v>
      </c>
    </row>
    <row r="355" spans="1:12" ht="13.8" x14ac:dyDescent="0.3">
      <c r="A355" s="7">
        <f t="shared" si="23"/>
        <v>353</v>
      </c>
      <c r="B355" s="8">
        <v>45170</v>
      </c>
      <c r="C355" s="9" t="s">
        <v>462</v>
      </c>
      <c r="D355" s="9" t="s">
        <v>209</v>
      </c>
      <c r="E355" s="10">
        <v>239000</v>
      </c>
      <c r="F355" s="37">
        <f t="shared" si="20"/>
        <v>2.3900000000000001E-2</v>
      </c>
      <c r="G355" s="10">
        <v>43020</v>
      </c>
      <c r="H355" s="37">
        <f t="shared" si="21"/>
        <v>4.3020000000000003E-3</v>
      </c>
      <c r="I355" s="10">
        <v>282020</v>
      </c>
      <c r="J355" s="37">
        <f t="shared" si="22"/>
        <v>2.8202000000000001E-2</v>
      </c>
      <c r="K355" s="9" t="s">
        <v>18</v>
      </c>
      <c r="L355" s="9" t="s">
        <v>65</v>
      </c>
    </row>
    <row r="356" spans="1:12" ht="13.8" x14ac:dyDescent="0.3">
      <c r="A356" s="7">
        <f t="shared" si="23"/>
        <v>354</v>
      </c>
      <c r="B356" s="8">
        <v>45170</v>
      </c>
      <c r="C356" s="9" t="s">
        <v>463</v>
      </c>
      <c r="D356" s="9" t="s">
        <v>124</v>
      </c>
      <c r="E356" s="10">
        <v>86271.260000000009</v>
      </c>
      <c r="F356" s="37">
        <f t="shared" si="20"/>
        <v>8.6271260000000006E-3</v>
      </c>
      <c r="G356" s="10">
        <v>0</v>
      </c>
      <c r="H356" s="37">
        <f t="shared" si="21"/>
        <v>0</v>
      </c>
      <c r="I356" s="10">
        <v>86271.260000000009</v>
      </c>
      <c r="J356" s="37">
        <f t="shared" si="22"/>
        <v>8.6271260000000006E-3</v>
      </c>
      <c r="K356" s="9" t="s">
        <v>36</v>
      </c>
      <c r="L356" s="9" t="s">
        <v>65</v>
      </c>
    </row>
    <row r="357" spans="1:12" ht="13.8" x14ac:dyDescent="0.3">
      <c r="A357" s="7">
        <f t="shared" si="23"/>
        <v>355</v>
      </c>
      <c r="B357" s="8">
        <v>45170</v>
      </c>
      <c r="C357" s="9" t="s">
        <v>464</v>
      </c>
      <c r="D357" s="9" t="s">
        <v>111</v>
      </c>
      <c r="E357" s="10">
        <v>342932.98</v>
      </c>
      <c r="F357" s="37">
        <f t="shared" si="20"/>
        <v>3.4293298E-2</v>
      </c>
      <c r="G357" s="10">
        <v>0</v>
      </c>
      <c r="H357" s="37">
        <f t="shared" si="21"/>
        <v>0</v>
      </c>
      <c r="I357" s="10">
        <v>342932.98</v>
      </c>
      <c r="J357" s="37">
        <f t="shared" si="22"/>
        <v>3.4293298E-2</v>
      </c>
      <c r="K357" s="9" t="s">
        <v>36</v>
      </c>
      <c r="L357" s="9" t="s">
        <v>71</v>
      </c>
    </row>
    <row r="358" spans="1:12" ht="13.8" x14ac:dyDescent="0.3">
      <c r="A358" s="7">
        <f t="shared" si="23"/>
        <v>356</v>
      </c>
      <c r="B358" s="8">
        <v>45170</v>
      </c>
      <c r="C358" s="9" t="s">
        <v>465</v>
      </c>
      <c r="D358" s="9" t="s">
        <v>111</v>
      </c>
      <c r="E358" s="10">
        <v>379031.19</v>
      </c>
      <c r="F358" s="37">
        <f t="shared" si="20"/>
        <v>3.7903118999999999E-2</v>
      </c>
      <c r="G358" s="10">
        <v>0</v>
      </c>
      <c r="H358" s="37">
        <f t="shared" si="21"/>
        <v>0</v>
      </c>
      <c r="I358" s="10">
        <v>379031.19</v>
      </c>
      <c r="J358" s="37">
        <f t="shared" si="22"/>
        <v>3.7903118999999999E-2</v>
      </c>
      <c r="K358" s="9" t="s">
        <v>36</v>
      </c>
      <c r="L358" s="9" t="s">
        <v>71</v>
      </c>
    </row>
    <row r="359" spans="1:12" ht="13.8" x14ac:dyDescent="0.3">
      <c r="A359" s="7">
        <f t="shared" si="23"/>
        <v>357</v>
      </c>
      <c r="B359" s="8">
        <v>45170</v>
      </c>
      <c r="C359" s="9" t="s">
        <v>466</v>
      </c>
      <c r="D359" s="9" t="s">
        <v>107</v>
      </c>
      <c r="E359" s="10">
        <v>290120</v>
      </c>
      <c r="F359" s="37">
        <f t="shared" si="20"/>
        <v>2.9012E-2</v>
      </c>
      <c r="G359" s="10">
        <v>52221.599999999999</v>
      </c>
      <c r="H359" s="37">
        <f t="shared" si="21"/>
        <v>5.22216E-3</v>
      </c>
      <c r="I359" s="10">
        <v>342341.6</v>
      </c>
      <c r="J359" s="37">
        <f t="shared" si="22"/>
        <v>3.423416E-2</v>
      </c>
      <c r="K359" s="9" t="s">
        <v>18</v>
      </c>
      <c r="L359" s="9" t="s">
        <v>65</v>
      </c>
    </row>
    <row r="360" spans="1:12" ht="13.8" x14ac:dyDescent="0.3">
      <c r="A360" s="7">
        <f t="shared" si="23"/>
        <v>358</v>
      </c>
      <c r="B360" s="8">
        <v>45170</v>
      </c>
      <c r="C360" s="9" t="s">
        <v>467</v>
      </c>
      <c r="D360" s="9" t="s">
        <v>104</v>
      </c>
      <c r="E360" s="10">
        <v>21648</v>
      </c>
      <c r="F360" s="37">
        <f t="shared" si="20"/>
        <v>2.1648000000000001E-3</v>
      </c>
      <c r="G360" s="10">
        <v>3896.6400000000003</v>
      </c>
      <c r="H360" s="37">
        <f t="shared" si="21"/>
        <v>3.8966400000000002E-4</v>
      </c>
      <c r="I360" s="10">
        <v>25544.640000000003</v>
      </c>
      <c r="J360" s="37">
        <f t="shared" si="22"/>
        <v>2.5544640000000002E-3</v>
      </c>
      <c r="K360" s="9" t="s">
        <v>18</v>
      </c>
      <c r="L360" s="9" t="s">
        <v>89</v>
      </c>
    </row>
    <row r="361" spans="1:12" ht="13.8" x14ac:dyDescent="0.3">
      <c r="A361" s="7">
        <f t="shared" si="23"/>
        <v>359</v>
      </c>
      <c r="B361" s="8">
        <v>45170</v>
      </c>
      <c r="C361" s="9" t="s">
        <v>468</v>
      </c>
      <c r="D361" s="9" t="s">
        <v>469</v>
      </c>
      <c r="E361" s="10">
        <v>406340.76999999996</v>
      </c>
      <c r="F361" s="37">
        <f t="shared" si="20"/>
        <v>4.0634076999999998E-2</v>
      </c>
      <c r="G361" s="10">
        <v>0</v>
      </c>
      <c r="H361" s="37">
        <f t="shared" si="21"/>
        <v>0</v>
      </c>
      <c r="I361" s="10">
        <v>406340.76999999996</v>
      </c>
      <c r="J361" s="37">
        <f t="shared" si="22"/>
        <v>4.0634076999999998E-2</v>
      </c>
      <c r="K361" s="9" t="s">
        <v>57</v>
      </c>
      <c r="L361" s="9" t="s">
        <v>154</v>
      </c>
    </row>
    <row r="362" spans="1:12" ht="13.8" x14ac:dyDescent="0.3">
      <c r="A362" s="7">
        <f t="shared" si="23"/>
        <v>360</v>
      </c>
      <c r="B362" s="8">
        <v>45170</v>
      </c>
      <c r="C362" s="9" t="s">
        <v>470</v>
      </c>
      <c r="D362" s="9" t="s">
        <v>213</v>
      </c>
      <c r="E362" s="10">
        <v>830495.80999999994</v>
      </c>
      <c r="F362" s="37">
        <f t="shared" si="20"/>
        <v>8.3049580999999997E-2</v>
      </c>
      <c r="G362" s="10">
        <v>0</v>
      </c>
      <c r="H362" s="37">
        <f t="shared" si="21"/>
        <v>0</v>
      </c>
      <c r="I362" s="10">
        <v>830495.80999999994</v>
      </c>
      <c r="J362" s="37">
        <f t="shared" si="22"/>
        <v>8.3049580999999997E-2</v>
      </c>
      <c r="K362" s="9" t="s">
        <v>88</v>
      </c>
      <c r="L362" s="9" t="s">
        <v>81</v>
      </c>
    </row>
    <row r="363" spans="1:12" ht="13.8" x14ac:dyDescent="0.3">
      <c r="A363" s="7">
        <f t="shared" si="23"/>
        <v>361</v>
      </c>
      <c r="B363" s="8">
        <v>45170</v>
      </c>
      <c r="C363" s="9" t="s">
        <v>471</v>
      </c>
      <c r="D363" s="9" t="s">
        <v>266</v>
      </c>
      <c r="E363" s="10">
        <v>388293.00999999995</v>
      </c>
      <c r="F363" s="37">
        <f t="shared" si="20"/>
        <v>3.8829300999999997E-2</v>
      </c>
      <c r="G363" s="10">
        <v>0</v>
      </c>
      <c r="H363" s="37">
        <f t="shared" si="21"/>
        <v>0</v>
      </c>
      <c r="I363" s="10">
        <v>388293.00999999995</v>
      </c>
      <c r="J363" s="37">
        <f t="shared" si="22"/>
        <v>3.8829300999999997E-2</v>
      </c>
      <c r="K363" s="9" t="s">
        <v>84</v>
      </c>
      <c r="L363" s="9" t="s">
        <v>19</v>
      </c>
    </row>
    <row r="364" spans="1:12" ht="13.8" x14ac:dyDescent="0.3">
      <c r="A364" s="7">
        <f t="shared" si="23"/>
        <v>362</v>
      </c>
      <c r="B364" s="8">
        <v>45170</v>
      </c>
      <c r="C364" s="9" t="s">
        <v>472</v>
      </c>
      <c r="D364" s="9" t="s">
        <v>38</v>
      </c>
      <c r="E364" s="10">
        <v>6559195.2499999991</v>
      </c>
      <c r="F364" s="37">
        <f t="shared" si="20"/>
        <v>0.65591952499999995</v>
      </c>
      <c r="G364" s="10">
        <v>0</v>
      </c>
      <c r="H364" s="37">
        <f t="shared" si="21"/>
        <v>0</v>
      </c>
      <c r="I364" s="10">
        <v>6559195.2499999991</v>
      </c>
      <c r="J364" s="37">
        <f t="shared" si="22"/>
        <v>0.65591952499999995</v>
      </c>
      <c r="K364" s="9" t="s">
        <v>36</v>
      </c>
      <c r="L364" s="9" t="s">
        <v>14</v>
      </c>
    </row>
    <row r="365" spans="1:12" ht="13.8" x14ac:dyDescent="0.3">
      <c r="A365" s="7">
        <f t="shared" si="23"/>
        <v>363</v>
      </c>
      <c r="B365" s="8">
        <v>45170</v>
      </c>
      <c r="C365" s="9" t="s">
        <v>473</v>
      </c>
      <c r="D365" s="9" t="s">
        <v>96</v>
      </c>
      <c r="E365" s="10">
        <v>637657.04</v>
      </c>
      <c r="F365" s="37">
        <f t="shared" si="20"/>
        <v>6.3765704000000006E-2</v>
      </c>
      <c r="G365" s="10">
        <v>0</v>
      </c>
      <c r="H365" s="37">
        <f t="shared" si="21"/>
        <v>0</v>
      </c>
      <c r="I365" s="10">
        <v>637657.04</v>
      </c>
      <c r="J365" s="37">
        <f t="shared" si="22"/>
        <v>6.3765704000000006E-2</v>
      </c>
      <c r="K365" s="9" t="s">
        <v>36</v>
      </c>
      <c r="L365" s="9" t="s">
        <v>97</v>
      </c>
    </row>
    <row r="366" spans="1:12" ht="13.8" x14ac:dyDescent="0.3">
      <c r="A366" s="7">
        <f t="shared" si="23"/>
        <v>364</v>
      </c>
      <c r="B366" s="8">
        <v>45170</v>
      </c>
      <c r="C366" s="9" t="s">
        <v>474</v>
      </c>
      <c r="D366" s="9" t="s">
        <v>94</v>
      </c>
      <c r="E366" s="10">
        <v>348474</v>
      </c>
      <c r="F366" s="37">
        <f t="shared" si="20"/>
        <v>3.4847400000000001E-2</v>
      </c>
      <c r="G366" s="10">
        <v>62725.32</v>
      </c>
      <c r="H366" s="37">
        <f t="shared" si="21"/>
        <v>6.2725319999999999E-3</v>
      </c>
      <c r="I366" s="10">
        <v>411199.32</v>
      </c>
      <c r="J366" s="37">
        <f t="shared" si="22"/>
        <v>4.1119931999999998E-2</v>
      </c>
      <c r="K366" s="9" t="s">
        <v>18</v>
      </c>
      <c r="L366" s="9" t="s">
        <v>19</v>
      </c>
    </row>
    <row r="367" spans="1:12" ht="13.8" x14ac:dyDescent="0.3">
      <c r="A367" s="7">
        <f t="shared" si="23"/>
        <v>365</v>
      </c>
      <c r="B367" s="8">
        <v>45170</v>
      </c>
      <c r="C367" s="9" t="s">
        <v>475</v>
      </c>
      <c r="D367" s="9" t="s">
        <v>35</v>
      </c>
      <c r="E367" s="10">
        <v>718802</v>
      </c>
      <c r="F367" s="37">
        <f t="shared" si="20"/>
        <v>7.1880200000000005E-2</v>
      </c>
      <c r="G367" s="10">
        <v>0</v>
      </c>
      <c r="H367" s="37">
        <f t="shared" si="21"/>
        <v>0</v>
      </c>
      <c r="I367" s="10">
        <v>718802</v>
      </c>
      <c r="J367" s="37">
        <f t="shared" si="22"/>
        <v>7.1880200000000005E-2</v>
      </c>
      <c r="K367" s="9" t="s">
        <v>36</v>
      </c>
      <c r="L367" s="9" t="s">
        <v>14</v>
      </c>
    </row>
    <row r="368" spans="1:12" ht="13.8" x14ac:dyDescent="0.3">
      <c r="A368" s="7">
        <f t="shared" si="23"/>
        <v>366</v>
      </c>
      <c r="B368" s="8">
        <v>45170</v>
      </c>
      <c r="C368" s="9" t="s">
        <v>476</v>
      </c>
      <c r="D368" s="9" t="s">
        <v>109</v>
      </c>
      <c r="E368" s="10">
        <v>1223560.69</v>
      </c>
      <c r="F368" s="37">
        <f t="shared" si="20"/>
        <v>0.122356069</v>
      </c>
      <c r="G368" s="10">
        <v>0</v>
      </c>
      <c r="H368" s="37">
        <f t="shared" si="21"/>
        <v>0</v>
      </c>
      <c r="I368" s="10">
        <v>1223560.69</v>
      </c>
      <c r="J368" s="37">
        <f t="shared" si="22"/>
        <v>0.122356069</v>
      </c>
      <c r="K368" s="9" t="s">
        <v>36</v>
      </c>
      <c r="L368" s="9" t="s">
        <v>46</v>
      </c>
    </row>
    <row r="369" spans="1:12" ht="13.8" x14ac:dyDescent="0.3">
      <c r="A369" s="7">
        <f t="shared" si="23"/>
        <v>367</v>
      </c>
      <c r="B369" s="8">
        <v>45170</v>
      </c>
      <c r="C369" s="9" t="s">
        <v>477</v>
      </c>
      <c r="D369" s="9" t="s">
        <v>83</v>
      </c>
      <c r="E369" s="10">
        <v>746382.84</v>
      </c>
      <c r="F369" s="37">
        <f t="shared" si="20"/>
        <v>7.4638283999999999E-2</v>
      </c>
      <c r="G369" s="10">
        <v>0</v>
      </c>
      <c r="H369" s="37">
        <f t="shared" si="21"/>
        <v>0</v>
      </c>
      <c r="I369" s="10">
        <v>746382.84</v>
      </c>
      <c r="J369" s="37">
        <f t="shared" si="22"/>
        <v>7.4638283999999999E-2</v>
      </c>
      <c r="K369" s="9" t="s">
        <v>84</v>
      </c>
      <c r="L369" s="9" t="s">
        <v>85</v>
      </c>
    </row>
    <row r="370" spans="1:12" ht="13.8" x14ac:dyDescent="0.3">
      <c r="A370" s="7">
        <f t="shared" si="23"/>
        <v>368</v>
      </c>
      <c r="B370" s="8">
        <v>45170</v>
      </c>
      <c r="C370" s="9" t="s">
        <v>478</v>
      </c>
      <c r="D370" s="9" t="s">
        <v>217</v>
      </c>
      <c r="E370" s="10">
        <v>645000</v>
      </c>
      <c r="F370" s="37">
        <f t="shared" si="20"/>
        <v>6.4500000000000002E-2</v>
      </c>
      <c r="G370" s="10">
        <v>116100</v>
      </c>
      <c r="H370" s="37">
        <f t="shared" si="21"/>
        <v>1.1610000000000001E-2</v>
      </c>
      <c r="I370" s="10">
        <v>761100</v>
      </c>
      <c r="J370" s="37">
        <f t="shared" si="22"/>
        <v>7.6109999999999997E-2</v>
      </c>
      <c r="K370" s="9" t="s">
        <v>18</v>
      </c>
      <c r="L370" s="9" t="s">
        <v>42</v>
      </c>
    </row>
    <row r="371" spans="1:12" ht="13.8" x14ac:dyDescent="0.3">
      <c r="A371" s="7">
        <f t="shared" si="23"/>
        <v>369</v>
      </c>
      <c r="B371" s="8">
        <v>45170</v>
      </c>
      <c r="C371" s="9" t="s">
        <v>479</v>
      </c>
      <c r="D371" s="9" t="s">
        <v>45</v>
      </c>
      <c r="E371" s="10">
        <v>1215929.8600000001</v>
      </c>
      <c r="F371" s="37">
        <f t="shared" si="20"/>
        <v>0.12159298600000001</v>
      </c>
      <c r="G371" s="10">
        <v>0</v>
      </c>
      <c r="H371" s="37">
        <f t="shared" si="21"/>
        <v>0</v>
      </c>
      <c r="I371" s="10">
        <v>1215929.8600000001</v>
      </c>
      <c r="J371" s="37">
        <f t="shared" si="22"/>
        <v>0.12159298600000001</v>
      </c>
      <c r="K371" s="9" t="s">
        <v>36</v>
      </c>
      <c r="L371" s="9" t="s">
        <v>46</v>
      </c>
    </row>
    <row r="372" spans="1:12" ht="13.8" x14ac:dyDescent="0.3">
      <c r="A372" s="7">
        <f t="shared" si="23"/>
        <v>370</v>
      </c>
      <c r="B372" s="8">
        <v>45170</v>
      </c>
      <c r="C372" s="9" t="s">
        <v>480</v>
      </c>
      <c r="D372" s="9" t="s">
        <v>117</v>
      </c>
      <c r="E372" s="10">
        <v>956644.76</v>
      </c>
      <c r="F372" s="37">
        <f t="shared" si="20"/>
        <v>9.5664475999999998E-2</v>
      </c>
      <c r="G372" s="10">
        <v>0</v>
      </c>
      <c r="H372" s="37">
        <f t="shared" si="21"/>
        <v>0</v>
      </c>
      <c r="I372" s="10">
        <v>956644.76</v>
      </c>
      <c r="J372" s="37">
        <f t="shared" si="22"/>
        <v>9.5664475999999998E-2</v>
      </c>
      <c r="K372" s="9" t="s">
        <v>36</v>
      </c>
      <c r="L372" s="9" t="s">
        <v>89</v>
      </c>
    </row>
    <row r="373" spans="1:12" ht="13.8" x14ac:dyDescent="0.3">
      <c r="A373" s="7">
        <f t="shared" si="23"/>
        <v>371</v>
      </c>
      <c r="B373" s="8">
        <v>45170</v>
      </c>
      <c r="C373" s="9" t="s">
        <v>481</v>
      </c>
      <c r="D373" s="9" t="s">
        <v>117</v>
      </c>
      <c r="E373" s="10">
        <v>5120579.1899999995</v>
      </c>
      <c r="F373" s="37">
        <f t="shared" si="20"/>
        <v>0.51205791899999997</v>
      </c>
      <c r="G373" s="10">
        <v>0</v>
      </c>
      <c r="H373" s="37">
        <f t="shared" si="21"/>
        <v>0</v>
      </c>
      <c r="I373" s="10">
        <v>5120579.1899999995</v>
      </c>
      <c r="J373" s="37">
        <f t="shared" si="22"/>
        <v>0.51205791899999997</v>
      </c>
      <c r="K373" s="9" t="s">
        <v>36</v>
      </c>
      <c r="L373" s="9" t="s">
        <v>89</v>
      </c>
    </row>
    <row r="374" spans="1:12" ht="13.8" x14ac:dyDescent="0.3">
      <c r="A374" s="7">
        <f t="shared" si="23"/>
        <v>372</v>
      </c>
      <c r="B374" s="8">
        <v>45170</v>
      </c>
      <c r="C374" s="9" t="s">
        <v>482</v>
      </c>
      <c r="D374" s="9" t="s">
        <v>117</v>
      </c>
      <c r="E374" s="10">
        <v>1269762.03</v>
      </c>
      <c r="F374" s="37">
        <f t="shared" si="20"/>
        <v>0.12697620300000001</v>
      </c>
      <c r="G374" s="10">
        <v>0</v>
      </c>
      <c r="H374" s="37">
        <f t="shared" si="21"/>
        <v>0</v>
      </c>
      <c r="I374" s="10">
        <v>1269762.03</v>
      </c>
      <c r="J374" s="37">
        <f t="shared" si="22"/>
        <v>0.12697620300000001</v>
      </c>
      <c r="K374" s="9" t="s">
        <v>36</v>
      </c>
      <c r="L374" s="9" t="s">
        <v>89</v>
      </c>
    </row>
    <row r="375" spans="1:12" ht="13.8" x14ac:dyDescent="0.3">
      <c r="A375" s="7">
        <f t="shared" si="23"/>
        <v>373</v>
      </c>
      <c r="B375" s="8">
        <v>45170</v>
      </c>
      <c r="C375" s="9" t="s">
        <v>483</v>
      </c>
      <c r="D375" s="9" t="s">
        <v>461</v>
      </c>
      <c r="E375" s="10">
        <v>79263.790000000008</v>
      </c>
      <c r="F375" s="37">
        <f t="shared" si="20"/>
        <v>7.9263790000000008E-3</v>
      </c>
      <c r="G375" s="10">
        <v>0</v>
      </c>
      <c r="H375" s="37">
        <f t="shared" si="21"/>
        <v>0</v>
      </c>
      <c r="I375" s="10">
        <v>79263.790000000008</v>
      </c>
      <c r="J375" s="37">
        <f t="shared" si="22"/>
        <v>7.9263790000000008E-3</v>
      </c>
      <c r="K375" s="9" t="s">
        <v>88</v>
      </c>
      <c r="L375" s="9" t="s">
        <v>81</v>
      </c>
    </row>
    <row r="376" spans="1:12" ht="13.8" x14ac:dyDescent="0.3">
      <c r="A376" s="7">
        <f t="shared" si="23"/>
        <v>374</v>
      </c>
      <c r="B376" s="8">
        <v>45170</v>
      </c>
      <c r="C376" s="9" t="s">
        <v>484</v>
      </c>
      <c r="D376" s="9" t="s">
        <v>126</v>
      </c>
      <c r="E376" s="10">
        <v>1188846.3800000001</v>
      </c>
      <c r="F376" s="37">
        <f t="shared" si="20"/>
        <v>0.11888463800000001</v>
      </c>
      <c r="G376" s="10">
        <v>0</v>
      </c>
      <c r="H376" s="37">
        <f t="shared" si="21"/>
        <v>0</v>
      </c>
      <c r="I376" s="10">
        <v>1188846.3800000001</v>
      </c>
      <c r="J376" s="37">
        <f t="shared" si="22"/>
        <v>0.11888463800000001</v>
      </c>
      <c r="K376" s="9" t="s">
        <v>36</v>
      </c>
      <c r="L376" s="9" t="s">
        <v>19</v>
      </c>
    </row>
    <row r="377" spans="1:12" ht="13.8" x14ac:dyDescent="0.3">
      <c r="A377" s="7">
        <f t="shared" si="23"/>
        <v>375</v>
      </c>
      <c r="B377" s="8">
        <v>45170</v>
      </c>
      <c r="C377" s="9" t="s">
        <v>485</v>
      </c>
      <c r="D377" s="9" t="s">
        <v>99</v>
      </c>
      <c r="E377" s="10">
        <v>561330.56000000006</v>
      </c>
      <c r="F377" s="37">
        <f t="shared" si="20"/>
        <v>5.6133056000000008E-2</v>
      </c>
      <c r="G377" s="10">
        <v>0</v>
      </c>
      <c r="H377" s="37">
        <f t="shared" si="21"/>
        <v>0</v>
      </c>
      <c r="I377" s="10">
        <v>561330.56000000006</v>
      </c>
      <c r="J377" s="37">
        <f t="shared" si="22"/>
        <v>5.6133056000000008E-2</v>
      </c>
      <c r="K377" s="9" t="s">
        <v>57</v>
      </c>
      <c r="L377" s="9" t="s">
        <v>75</v>
      </c>
    </row>
    <row r="378" spans="1:12" ht="13.8" x14ac:dyDescent="0.3">
      <c r="A378" s="7">
        <f t="shared" si="23"/>
        <v>376</v>
      </c>
      <c r="B378" s="8">
        <v>45170</v>
      </c>
      <c r="C378" s="9" t="s">
        <v>486</v>
      </c>
      <c r="D378" s="9" t="s">
        <v>49</v>
      </c>
      <c r="E378" s="10">
        <v>537500</v>
      </c>
      <c r="F378" s="37">
        <f t="shared" si="20"/>
        <v>5.3749999999999999E-2</v>
      </c>
      <c r="G378" s="10">
        <v>96750</v>
      </c>
      <c r="H378" s="37">
        <f t="shared" si="21"/>
        <v>9.6749999999999996E-3</v>
      </c>
      <c r="I378" s="10">
        <v>634250</v>
      </c>
      <c r="J378" s="37">
        <f t="shared" si="22"/>
        <v>6.3424999999999995E-2</v>
      </c>
      <c r="K378" s="9" t="s">
        <v>18</v>
      </c>
      <c r="L378" s="9" t="s">
        <v>50</v>
      </c>
    </row>
    <row r="379" spans="1:12" ht="13.8" x14ac:dyDescent="0.3">
      <c r="A379" s="7">
        <f t="shared" si="23"/>
        <v>377</v>
      </c>
      <c r="B379" s="8">
        <v>45170</v>
      </c>
      <c r="C379" s="9" t="s">
        <v>487</v>
      </c>
      <c r="D379" s="9" t="s">
        <v>153</v>
      </c>
      <c r="E379" s="10">
        <v>890399.99999999988</v>
      </c>
      <c r="F379" s="37">
        <f t="shared" si="20"/>
        <v>8.9039999999999994E-2</v>
      </c>
      <c r="G379" s="10">
        <v>160271.99999999997</v>
      </c>
      <c r="H379" s="37">
        <f t="shared" si="21"/>
        <v>1.6027199999999998E-2</v>
      </c>
      <c r="I379" s="10">
        <v>1050672</v>
      </c>
      <c r="J379" s="37">
        <f t="shared" si="22"/>
        <v>0.1050672</v>
      </c>
      <c r="K379" s="9" t="s">
        <v>18</v>
      </c>
      <c r="L379" s="9" t="s">
        <v>154</v>
      </c>
    </row>
    <row r="380" spans="1:12" ht="13.8" x14ac:dyDescent="0.3">
      <c r="A380" s="7">
        <f t="shared" si="23"/>
        <v>378</v>
      </c>
      <c r="B380" s="8">
        <v>45170</v>
      </c>
      <c r="C380" s="9" t="s">
        <v>488</v>
      </c>
      <c r="D380" s="9" t="s">
        <v>196</v>
      </c>
      <c r="E380" s="10">
        <v>0</v>
      </c>
      <c r="F380" s="37">
        <f t="shared" si="20"/>
        <v>0</v>
      </c>
      <c r="G380" s="10">
        <v>91800</v>
      </c>
      <c r="H380" s="37">
        <f t="shared" si="21"/>
        <v>9.1800000000000007E-3</v>
      </c>
      <c r="I380" s="10">
        <v>0</v>
      </c>
      <c r="J380" s="37">
        <f t="shared" si="22"/>
        <v>0</v>
      </c>
      <c r="K380" s="9" t="s">
        <v>18</v>
      </c>
      <c r="L380" s="9" t="s">
        <v>14</v>
      </c>
    </row>
    <row r="381" spans="1:12" ht="13.8" x14ac:dyDescent="0.3">
      <c r="A381" s="7">
        <f t="shared" si="23"/>
        <v>379</v>
      </c>
      <c r="B381" s="8">
        <v>45170</v>
      </c>
      <c r="C381" s="9" t="s">
        <v>489</v>
      </c>
      <c r="D381" s="9" t="s">
        <v>87</v>
      </c>
      <c r="E381" s="10">
        <v>992773.48</v>
      </c>
      <c r="F381" s="37">
        <f t="shared" si="20"/>
        <v>9.9277348000000001E-2</v>
      </c>
      <c r="G381" s="10">
        <v>0</v>
      </c>
      <c r="H381" s="37">
        <f t="shared" si="21"/>
        <v>0</v>
      </c>
      <c r="I381" s="10">
        <v>992773.48</v>
      </c>
      <c r="J381" s="37">
        <f t="shared" si="22"/>
        <v>9.9277348000000001E-2</v>
      </c>
      <c r="K381" s="9" t="s">
        <v>88</v>
      </c>
      <c r="L381" s="9" t="s">
        <v>89</v>
      </c>
    </row>
    <row r="382" spans="1:12" ht="13.8" x14ac:dyDescent="0.3">
      <c r="A382" s="7">
        <f t="shared" si="23"/>
        <v>380</v>
      </c>
      <c r="B382" s="8">
        <v>45170</v>
      </c>
      <c r="C382" s="9" t="s">
        <v>490</v>
      </c>
      <c r="D382" s="9" t="s">
        <v>135</v>
      </c>
      <c r="E382" s="10">
        <v>1398022.77</v>
      </c>
      <c r="F382" s="37">
        <f t="shared" si="20"/>
        <v>0.139802277</v>
      </c>
      <c r="G382" s="10">
        <v>0</v>
      </c>
      <c r="H382" s="37">
        <f t="shared" si="21"/>
        <v>0</v>
      </c>
      <c r="I382" s="10">
        <v>1398022.77</v>
      </c>
      <c r="J382" s="37">
        <f t="shared" si="22"/>
        <v>0.139802277</v>
      </c>
      <c r="K382" s="9" t="s">
        <v>36</v>
      </c>
      <c r="L382" s="9" t="s">
        <v>136</v>
      </c>
    </row>
    <row r="383" spans="1:12" ht="13.8" x14ac:dyDescent="0.3">
      <c r="A383" s="7">
        <f t="shared" si="23"/>
        <v>381</v>
      </c>
      <c r="B383" s="8">
        <v>45170</v>
      </c>
      <c r="C383" s="9" t="s">
        <v>491</v>
      </c>
      <c r="D383" s="9" t="s">
        <v>131</v>
      </c>
      <c r="E383" s="10">
        <v>1200398.8</v>
      </c>
      <c r="F383" s="37">
        <f t="shared" si="20"/>
        <v>0.12003988</v>
      </c>
      <c r="G383" s="10">
        <v>0</v>
      </c>
      <c r="H383" s="37">
        <f t="shared" si="21"/>
        <v>0</v>
      </c>
      <c r="I383" s="10">
        <v>1200398.8</v>
      </c>
      <c r="J383" s="37">
        <f t="shared" si="22"/>
        <v>0.12003988</v>
      </c>
      <c r="K383" s="9" t="s">
        <v>57</v>
      </c>
      <c r="L383" s="9" t="s">
        <v>26</v>
      </c>
    </row>
    <row r="384" spans="1:12" ht="13.8" x14ac:dyDescent="0.3">
      <c r="A384" s="7">
        <f t="shared" si="23"/>
        <v>382</v>
      </c>
      <c r="B384" s="8">
        <v>45170</v>
      </c>
      <c r="C384" s="9" t="s">
        <v>492</v>
      </c>
      <c r="D384" s="9" t="s">
        <v>107</v>
      </c>
      <c r="E384" s="10">
        <v>314000</v>
      </c>
      <c r="F384" s="37">
        <f t="shared" si="20"/>
        <v>3.1399999999999997E-2</v>
      </c>
      <c r="G384" s="10">
        <v>56520</v>
      </c>
      <c r="H384" s="37">
        <f t="shared" si="21"/>
        <v>5.6519999999999999E-3</v>
      </c>
      <c r="I384" s="10">
        <v>370520</v>
      </c>
      <c r="J384" s="37">
        <f t="shared" si="22"/>
        <v>3.7052000000000002E-2</v>
      </c>
      <c r="K384" s="9" t="s">
        <v>18</v>
      </c>
      <c r="L384" s="9" t="s">
        <v>65</v>
      </c>
    </row>
    <row r="385" spans="1:12" ht="13.8" x14ac:dyDescent="0.3">
      <c r="A385" s="7">
        <f t="shared" si="23"/>
        <v>383</v>
      </c>
      <c r="B385" s="8">
        <v>45170</v>
      </c>
      <c r="C385" s="9" t="s">
        <v>493</v>
      </c>
      <c r="D385" s="9" t="s">
        <v>133</v>
      </c>
      <c r="E385" s="10">
        <v>491612.69</v>
      </c>
      <c r="F385" s="37">
        <f t="shared" si="20"/>
        <v>4.9161269E-2</v>
      </c>
      <c r="G385" s="10">
        <v>0</v>
      </c>
      <c r="H385" s="37">
        <f t="shared" si="21"/>
        <v>0</v>
      </c>
      <c r="I385" s="10">
        <v>491612.69</v>
      </c>
      <c r="J385" s="37">
        <f t="shared" si="22"/>
        <v>4.9161269E-2</v>
      </c>
      <c r="K385" s="9" t="s">
        <v>84</v>
      </c>
      <c r="L385" s="9" t="s">
        <v>61</v>
      </c>
    </row>
    <row r="386" spans="1:12" ht="13.8" x14ac:dyDescent="0.3">
      <c r="A386" s="7">
        <f t="shared" si="23"/>
        <v>384</v>
      </c>
      <c r="B386" s="8">
        <v>45170</v>
      </c>
      <c r="C386" s="9" t="s">
        <v>494</v>
      </c>
      <c r="D386" s="9" t="s">
        <v>25</v>
      </c>
      <c r="E386" s="10">
        <v>490000</v>
      </c>
      <c r="F386" s="37">
        <f t="shared" si="20"/>
        <v>4.9000000000000002E-2</v>
      </c>
      <c r="G386" s="10">
        <v>88200</v>
      </c>
      <c r="H386" s="37">
        <f t="shared" si="21"/>
        <v>8.8199999999999997E-3</v>
      </c>
      <c r="I386" s="10">
        <v>578200</v>
      </c>
      <c r="J386" s="37">
        <f t="shared" si="22"/>
        <v>5.7820000000000003E-2</v>
      </c>
      <c r="K386" s="9" t="s">
        <v>18</v>
      </c>
      <c r="L386" s="9" t="s">
        <v>26</v>
      </c>
    </row>
    <row r="387" spans="1:12" ht="13.8" x14ac:dyDescent="0.3">
      <c r="A387" s="7">
        <f t="shared" si="23"/>
        <v>385</v>
      </c>
      <c r="B387" s="8">
        <v>45170</v>
      </c>
      <c r="C387" s="9" t="s">
        <v>495</v>
      </c>
      <c r="D387" s="9" t="s">
        <v>25</v>
      </c>
      <c r="E387" s="10">
        <v>1005000.0000000001</v>
      </c>
      <c r="F387" s="37">
        <f t="shared" si="20"/>
        <v>0.10050000000000001</v>
      </c>
      <c r="G387" s="10">
        <v>180899.99999999997</v>
      </c>
      <c r="H387" s="37">
        <f t="shared" si="21"/>
        <v>1.8089999999999998E-2</v>
      </c>
      <c r="I387" s="10">
        <v>1185900</v>
      </c>
      <c r="J387" s="37">
        <f t="shared" si="22"/>
        <v>0.11859</v>
      </c>
      <c r="K387" s="9" t="s">
        <v>18</v>
      </c>
      <c r="L387" s="9" t="s">
        <v>26</v>
      </c>
    </row>
    <row r="388" spans="1:12" ht="13.8" x14ac:dyDescent="0.3">
      <c r="A388" s="7">
        <f t="shared" si="23"/>
        <v>386</v>
      </c>
      <c r="B388" s="8">
        <v>45170</v>
      </c>
      <c r="C388" s="9" t="s">
        <v>496</v>
      </c>
      <c r="D388" s="9" t="s">
        <v>25</v>
      </c>
      <c r="E388" s="10">
        <v>224000</v>
      </c>
      <c r="F388" s="37">
        <f t="shared" ref="F388:F451" si="24">E388/10000000</f>
        <v>2.24E-2</v>
      </c>
      <c r="G388" s="10">
        <v>40320</v>
      </c>
      <c r="H388" s="37">
        <f t="shared" ref="H388:H451" si="25">G388/10000000</f>
        <v>4.032E-3</v>
      </c>
      <c r="I388" s="10">
        <v>264320</v>
      </c>
      <c r="J388" s="37">
        <f t="shared" ref="J388:J451" si="26">I388/10000000</f>
        <v>2.6432000000000001E-2</v>
      </c>
      <c r="K388" s="9" t="s">
        <v>18</v>
      </c>
      <c r="L388" s="9" t="s">
        <v>26</v>
      </c>
    </row>
    <row r="389" spans="1:12" ht="13.8" x14ac:dyDescent="0.3">
      <c r="A389" s="7">
        <f t="shared" ref="A389:A452" si="27">A388+1</f>
        <v>387</v>
      </c>
      <c r="B389" s="8">
        <v>45170</v>
      </c>
      <c r="C389" s="9" t="s">
        <v>497</v>
      </c>
      <c r="D389" s="9" t="s">
        <v>25</v>
      </c>
      <c r="E389" s="10">
        <v>252000</v>
      </c>
      <c r="F389" s="37">
        <f t="shared" si="24"/>
        <v>2.52E-2</v>
      </c>
      <c r="G389" s="10">
        <v>45360</v>
      </c>
      <c r="H389" s="37">
        <f t="shared" si="25"/>
        <v>4.5360000000000001E-3</v>
      </c>
      <c r="I389" s="10">
        <v>297360</v>
      </c>
      <c r="J389" s="37">
        <f t="shared" si="26"/>
        <v>2.9735999999999999E-2</v>
      </c>
      <c r="K389" s="9" t="s">
        <v>18</v>
      </c>
      <c r="L389" s="9" t="s">
        <v>26</v>
      </c>
    </row>
    <row r="390" spans="1:12" ht="13.8" x14ac:dyDescent="0.3">
      <c r="A390" s="7">
        <f t="shared" si="27"/>
        <v>388</v>
      </c>
      <c r="B390" s="8">
        <v>45170</v>
      </c>
      <c r="C390" s="9" t="s">
        <v>498</v>
      </c>
      <c r="D390" s="9" t="s">
        <v>25</v>
      </c>
      <c r="E390" s="10">
        <v>658000</v>
      </c>
      <c r="F390" s="37">
        <f t="shared" si="24"/>
        <v>6.5799999999999997E-2</v>
      </c>
      <c r="G390" s="10">
        <v>118440</v>
      </c>
      <c r="H390" s="37">
        <f t="shared" si="25"/>
        <v>1.1844E-2</v>
      </c>
      <c r="I390" s="10">
        <v>776440</v>
      </c>
      <c r="J390" s="37">
        <f t="shared" si="26"/>
        <v>7.7644000000000005E-2</v>
      </c>
      <c r="K390" s="9" t="s">
        <v>18</v>
      </c>
      <c r="L390" s="9" t="s">
        <v>26</v>
      </c>
    </row>
    <row r="391" spans="1:12" ht="13.8" x14ac:dyDescent="0.3">
      <c r="A391" s="7">
        <f t="shared" si="27"/>
        <v>389</v>
      </c>
      <c r="B391" s="8">
        <v>45170</v>
      </c>
      <c r="C391" s="9" t="s">
        <v>499</v>
      </c>
      <c r="D391" s="9" t="s">
        <v>25</v>
      </c>
      <c r="E391" s="10">
        <v>252000</v>
      </c>
      <c r="F391" s="37">
        <f t="shared" si="24"/>
        <v>2.52E-2</v>
      </c>
      <c r="G391" s="10">
        <v>45360</v>
      </c>
      <c r="H391" s="37">
        <f t="shared" si="25"/>
        <v>4.5360000000000001E-3</v>
      </c>
      <c r="I391" s="10">
        <v>297360</v>
      </c>
      <c r="J391" s="37">
        <f t="shared" si="26"/>
        <v>2.9735999999999999E-2</v>
      </c>
      <c r="K391" s="9" t="s">
        <v>18</v>
      </c>
      <c r="L391" s="9" t="s">
        <v>26</v>
      </c>
    </row>
    <row r="392" spans="1:12" ht="13.8" x14ac:dyDescent="0.3">
      <c r="A392" s="7">
        <f t="shared" si="27"/>
        <v>390</v>
      </c>
      <c r="B392" s="8">
        <v>45170</v>
      </c>
      <c r="C392" s="9" t="s">
        <v>500</v>
      </c>
      <c r="D392" s="9" t="s">
        <v>25</v>
      </c>
      <c r="E392" s="10">
        <v>280000</v>
      </c>
      <c r="F392" s="37">
        <f t="shared" si="24"/>
        <v>2.8000000000000001E-2</v>
      </c>
      <c r="G392" s="10">
        <v>50400</v>
      </c>
      <c r="H392" s="37">
        <f t="shared" si="25"/>
        <v>5.0400000000000002E-3</v>
      </c>
      <c r="I392" s="10">
        <v>330400</v>
      </c>
      <c r="J392" s="37">
        <f t="shared" si="26"/>
        <v>3.304E-2</v>
      </c>
      <c r="K392" s="9" t="s">
        <v>18</v>
      </c>
      <c r="L392" s="9" t="s">
        <v>26</v>
      </c>
    </row>
    <row r="393" spans="1:12" ht="13.8" x14ac:dyDescent="0.3">
      <c r="A393" s="7">
        <f t="shared" si="27"/>
        <v>391</v>
      </c>
      <c r="B393" s="8">
        <v>45170</v>
      </c>
      <c r="C393" s="9" t="s">
        <v>501</v>
      </c>
      <c r="D393" s="9" t="s">
        <v>142</v>
      </c>
      <c r="E393" s="10">
        <v>307476</v>
      </c>
      <c r="F393" s="37">
        <f t="shared" si="24"/>
        <v>3.07476E-2</v>
      </c>
      <c r="G393" s="10">
        <v>55345.68</v>
      </c>
      <c r="H393" s="37">
        <f t="shared" si="25"/>
        <v>5.5345680000000001E-3</v>
      </c>
      <c r="I393" s="10">
        <v>362821.68</v>
      </c>
      <c r="J393" s="37">
        <f t="shared" si="26"/>
        <v>3.6282167999999997E-2</v>
      </c>
      <c r="K393" s="9" t="s">
        <v>18</v>
      </c>
      <c r="L393" s="9" t="s">
        <v>19</v>
      </c>
    </row>
    <row r="394" spans="1:12" ht="13.8" x14ac:dyDescent="0.3">
      <c r="A394" s="7">
        <f t="shared" si="27"/>
        <v>392</v>
      </c>
      <c r="B394" s="8">
        <v>45170</v>
      </c>
      <c r="C394" s="9" t="s">
        <v>502</v>
      </c>
      <c r="D394" s="9" t="s">
        <v>217</v>
      </c>
      <c r="E394" s="10">
        <v>645000</v>
      </c>
      <c r="F394" s="37">
        <f t="shared" si="24"/>
        <v>6.4500000000000002E-2</v>
      </c>
      <c r="G394" s="10">
        <v>116100</v>
      </c>
      <c r="H394" s="37">
        <f t="shared" si="25"/>
        <v>1.1610000000000001E-2</v>
      </c>
      <c r="I394" s="10">
        <v>761100</v>
      </c>
      <c r="J394" s="37">
        <f t="shared" si="26"/>
        <v>7.6109999999999997E-2</v>
      </c>
      <c r="K394" s="9" t="s">
        <v>18</v>
      </c>
      <c r="L394" s="9" t="s">
        <v>42</v>
      </c>
    </row>
    <row r="395" spans="1:12" ht="13.8" x14ac:dyDescent="0.3">
      <c r="A395" s="7">
        <f t="shared" si="27"/>
        <v>393</v>
      </c>
      <c r="B395" s="8">
        <v>45170</v>
      </c>
      <c r="C395" s="9" t="s">
        <v>503</v>
      </c>
      <c r="D395" s="9" t="s">
        <v>366</v>
      </c>
      <c r="E395" s="10">
        <v>2408720</v>
      </c>
      <c r="F395" s="37">
        <f t="shared" si="24"/>
        <v>0.240872</v>
      </c>
      <c r="G395" s="10">
        <v>433569.6</v>
      </c>
      <c r="H395" s="37">
        <f t="shared" si="25"/>
        <v>4.335696E-2</v>
      </c>
      <c r="I395" s="10">
        <v>2842289.5999999996</v>
      </c>
      <c r="J395" s="37">
        <f t="shared" si="26"/>
        <v>0.28422895999999997</v>
      </c>
      <c r="K395" s="9" t="s">
        <v>18</v>
      </c>
      <c r="L395" s="9" t="s">
        <v>19</v>
      </c>
    </row>
    <row r="396" spans="1:12" ht="13.8" x14ac:dyDescent="0.3">
      <c r="A396" s="7">
        <f t="shared" si="27"/>
        <v>394</v>
      </c>
      <c r="B396" s="8">
        <v>45170</v>
      </c>
      <c r="C396" s="9" t="s">
        <v>504</v>
      </c>
      <c r="D396" s="9" t="s">
        <v>505</v>
      </c>
      <c r="E396" s="10">
        <v>41536.67</v>
      </c>
      <c r="F396" s="37">
        <f t="shared" si="24"/>
        <v>4.1536669999999998E-3</v>
      </c>
      <c r="G396" s="10">
        <v>0</v>
      </c>
      <c r="H396" s="37">
        <f t="shared" si="25"/>
        <v>0</v>
      </c>
      <c r="I396" s="10">
        <v>41536.67</v>
      </c>
      <c r="J396" s="37">
        <f t="shared" si="26"/>
        <v>4.1536669999999998E-3</v>
      </c>
      <c r="K396" s="9" t="s">
        <v>506</v>
      </c>
      <c r="L396" s="9" t="s">
        <v>92</v>
      </c>
    </row>
    <row r="397" spans="1:12" ht="13.8" x14ac:dyDescent="0.3">
      <c r="A397" s="7">
        <f t="shared" si="27"/>
        <v>395</v>
      </c>
      <c r="B397" s="8">
        <v>45170</v>
      </c>
      <c r="C397" s="9" t="s">
        <v>507</v>
      </c>
      <c r="D397" s="9" t="s">
        <v>70</v>
      </c>
      <c r="E397" s="10">
        <v>15053592.4</v>
      </c>
      <c r="F397" s="37">
        <f t="shared" si="24"/>
        <v>1.50535924</v>
      </c>
      <c r="G397" s="10">
        <v>2709646.63</v>
      </c>
      <c r="H397" s="37">
        <f t="shared" si="25"/>
        <v>0.27096466299999999</v>
      </c>
      <c r="I397" s="10">
        <v>17763239.030000001</v>
      </c>
      <c r="J397" s="37">
        <f t="shared" si="26"/>
        <v>1.7763239030000002</v>
      </c>
      <c r="K397" s="9" t="s">
        <v>18</v>
      </c>
      <c r="L397" s="9" t="s">
        <v>71</v>
      </c>
    </row>
    <row r="398" spans="1:12" ht="13.8" x14ac:dyDescent="0.3">
      <c r="A398" s="7">
        <f t="shared" si="27"/>
        <v>396</v>
      </c>
      <c r="B398" s="8">
        <v>45170</v>
      </c>
      <c r="C398" s="9" t="s">
        <v>508</v>
      </c>
      <c r="D398" s="9" t="s">
        <v>38</v>
      </c>
      <c r="E398" s="10">
        <v>-6334719.0200000005</v>
      </c>
      <c r="F398" s="37">
        <f t="shared" si="24"/>
        <v>-0.63347190200000003</v>
      </c>
      <c r="G398" s="10">
        <v>0</v>
      </c>
      <c r="H398" s="37">
        <f t="shared" si="25"/>
        <v>0</v>
      </c>
      <c r="I398" s="10">
        <v>-6334719.0200000005</v>
      </c>
      <c r="J398" s="37">
        <f t="shared" si="26"/>
        <v>-0.63347190200000003</v>
      </c>
      <c r="K398" s="9" t="s">
        <v>36</v>
      </c>
      <c r="L398" s="9" t="s">
        <v>14</v>
      </c>
    </row>
    <row r="399" spans="1:12" ht="13.8" x14ac:dyDescent="0.3">
      <c r="A399" s="7">
        <f t="shared" si="27"/>
        <v>397</v>
      </c>
      <c r="B399" s="8">
        <v>45170</v>
      </c>
      <c r="C399" s="9" t="s">
        <v>509</v>
      </c>
      <c r="D399" s="9" t="s">
        <v>38</v>
      </c>
      <c r="E399" s="10">
        <v>-224663.01</v>
      </c>
      <c r="F399" s="37">
        <f t="shared" si="24"/>
        <v>-2.2466301000000001E-2</v>
      </c>
      <c r="G399" s="10">
        <v>0</v>
      </c>
      <c r="H399" s="37">
        <f t="shared" si="25"/>
        <v>0</v>
      </c>
      <c r="I399" s="10">
        <v>-224663.01</v>
      </c>
      <c r="J399" s="37">
        <f t="shared" si="26"/>
        <v>-2.2466301000000001E-2</v>
      </c>
      <c r="K399" s="9" t="s">
        <v>36</v>
      </c>
      <c r="L399" s="9" t="s">
        <v>14</v>
      </c>
    </row>
    <row r="400" spans="1:12" ht="13.8" x14ac:dyDescent="0.3">
      <c r="A400" s="7">
        <f t="shared" si="27"/>
        <v>398</v>
      </c>
      <c r="B400" s="8">
        <v>45170</v>
      </c>
      <c r="C400" s="9" t="s">
        <v>510</v>
      </c>
      <c r="D400" s="9" t="s">
        <v>38</v>
      </c>
      <c r="E400" s="10">
        <v>-163278.91</v>
      </c>
      <c r="F400" s="37">
        <f t="shared" si="24"/>
        <v>-1.6327891000000001E-2</v>
      </c>
      <c r="G400" s="10">
        <v>0</v>
      </c>
      <c r="H400" s="37">
        <f t="shared" si="25"/>
        <v>0</v>
      </c>
      <c r="I400" s="10">
        <v>-163278.91</v>
      </c>
      <c r="J400" s="37">
        <f t="shared" si="26"/>
        <v>-1.6327891000000001E-2</v>
      </c>
      <c r="K400" s="9" t="s">
        <v>36</v>
      </c>
      <c r="L400" s="9" t="s">
        <v>14</v>
      </c>
    </row>
    <row r="401" spans="1:12" ht="13.8" x14ac:dyDescent="0.3">
      <c r="A401" s="7">
        <f t="shared" si="27"/>
        <v>399</v>
      </c>
      <c r="B401" s="8">
        <v>45200</v>
      </c>
      <c r="C401" s="9" t="s">
        <v>511</v>
      </c>
      <c r="D401" s="9" t="s">
        <v>17</v>
      </c>
      <c r="E401" s="10">
        <v>250080</v>
      </c>
      <c r="F401" s="37">
        <f t="shared" si="24"/>
        <v>2.5007999999999999E-2</v>
      </c>
      <c r="G401" s="10">
        <v>45014.400000000001</v>
      </c>
      <c r="H401" s="37">
        <f t="shared" si="25"/>
        <v>4.5014399999999998E-3</v>
      </c>
      <c r="I401" s="10">
        <v>295094.40000000002</v>
      </c>
      <c r="J401" s="37">
        <f t="shared" si="26"/>
        <v>2.9509440000000001E-2</v>
      </c>
      <c r="K401" s="9" t="s">
        <v>18</v>
      </c>
      <c r="L401" s="9" t="s">
        <v>19</v>
      </c>
    </row>
    <row r="402" spans="1:12" ht="13.8" x14ac:dyDescent="0.3">
      <c r="A402" s="7">
        <f t="shared" si="27"/>
        <v>400</v>
      </c>
      <c r="B402" s="8">
        <v>45200</v>
      </c>
      <c r="C402" s="9" t="s">
        <v>512</v>
      </c>
      <c r="D402" s="9" t="s">
        <v>83</v>
      </c>
      <c r="E402" s="10">
        <v>836481.65</v>
      </c>
      <c r="F402" s="37">
        <f t="shared" si="24"/>
        <v>8.3648164999999997E-2</v>
      </c>
      <c r="G402" s="10">
        <v>0</v>
      </c>
      <c r="H402" s="37">
        <f t="shared" si="25"/>
        <v>0</v>
      </c>
      <c r="I402" s="10">
        <v>836481.65</v>
      </c>
      <c r="J402" s="37">
        <f t="shared" si="26"/>
        <v>8.3648164999999997E-2</v>
      </c>
      <c r="K402" s="9" t="s">
        <v>84</v>
      </c>
      <c r="L402" s="9" t="s">
        <v>85</v>
      </c>
    </row>
    <row r="403" spans="1:12" ht="13.8" x14ac:dyDescent="0.3">
      <c r="A403" s="7">
        <f t="shared" si="27"/>
        <v>401</v>
      </c>
      <c r="B403" s="8">
        <v>45200</v>
      </c>
      <c r="C403" s="9" t="s">
        <v>513</v>
      </c>
      <c r="D403" s="9" t="s">
        <v>461</v>
      </c>
      <c r="E403" s="10">
        <v>93232.33</v>
      </c>
      <c r="F403" s="37">
        <f t="shared" si="24"/>
        <v>9.3232330000000002E-3</v>
      </c>
      <c r="G403" s="10">
        <v>0</v>
      </c>
      <c r="H403" s="37">
        <f t="shared" si="25"/>
        <v>0</v>
      </c>
      <c r="I403" s="10">
        <v>93232.33</v>
      </c>
      <c r="J403" s="37">
        <f t="shared" si="26"/>
        <v>9.3232330000000002E-3</v>
      </c>
      <c r="K403" s="9" t="s">
        <v>88</v>
      </c>
      <c r="L403" s="9" t="s">
        <v>81</v>
      </c>
    </row>
    <row r="404" spans="1:12" ht="13.8" x14ac:dyDescent="0.3">
      <c r="A404" s="7">
        <f t="shared" si="27"/>
        <v>402</v>
      </c>
      <c r="B404" s="8">
        <v>45200</v>
      </c>
      <c r="C404" s="9" t="s">
        <v>514</v>
      </c>
      <c r="D404" s="9" t="s">
        <v>124</v>
      </c>
      <c r="E404" s="10">
        <v>138539.67000000001</v>
      </c>
      <c r="F404" s="37">
        <f t="shared" si="24"/>
        <v>1.3853967000000002E-2</v>
      </c>
      <c r="G404" s="10">
        <v>0</v>
      </c>
      <c r="H404" s="37">
        <f t="shared" si="25"/>
        <v>0</v>
      </c>
      <c r="I404" s="10">
        <v>138539.67000000001</v>
      </c>
      <c r="J404" s="37">
        <f t="shared" si="26"/>
        <v>1.3853967000000002E-2</v>
      </c>
      <c r="K404" s="9" t="s">
        <v>36</v>
      </c>
      <c r="L404" s="9" t="s">
        <v>65</v>
      </c>
    </row>
    <row r="405" spans="1:12" ht="13.8" x14ac:dyDescent="0.3">
      <c r="A405" s="7">
        <f t="shared" si="27"/>
        <v>403</v>
      </c>
      <c r="B405" s="8">
        <v>45200</v>
      </c>
      <c r="C405" s="9" t="s">
        <v>515</v>
      </c>
      <c r="D405" s="9" t="s">
        <v>56</v>
      </c>
      <c r="E405" s="10">
        <v>1298809.42</v>
      </c>
      <c r="F405" s="37">
        <f t="shared" si="24"/>
        <v>0.129880942</v>
      </c>
      <c r="G405" s="10">
        <v>0</v>
      </c>
      <c r="H405" s="37">
        <f t="shared" si="25"/>
        <v>0</v>
      </c>
      <c r="I405" s="10">
        <v>1298809.42</v>
      </c>
      <c r="J405" s="37">
        <f t="shared" si="26"/>
        <v>0.129880942</v>
      </c>
      <c r="K405" s="9" t="s">
        <v>57</v>
      </c>
      <c r="L405" s="9" t="s">
        <v>58</v>
      </c>
    </row>
    <row r="406" spans="1:12" ht="13.8" x14ac:dyDescent="0.3">
      <c r="A406" s="7">
        <f t="shared" si="27"/>
        <v>404</v>
      </c>
      <c r="B406" s="8">
        <v>45200</v>
      </c>
      <c r="C406" s="9" t="s">
        <v>516</v>
      </c>
      <c r="D406" s="9" t="s">
        <v>60</v>
      </c>
      <c r="E406" s="10">
        <v>1343076.02</v>
      </c>
      <c r="F406" s="37">
        <f t="shared" si="24"/>
        <v>0.134307602</v>
      </c>
      <c r="G406" s="10">
        <v>0</v>
      </c>
      <c r="H406" s="37">
        <f t="shared" si="25"/>
        <v>0</v>
      </c>
      <c r="I406" s="10">
        <v>1343076.02</v>
      </c>
      <c r="J406" s="37">
        <f t="shared" si="26"/>
        <v>0.134307602</v>
      </c>
      <c r="K406" s="9" t="s">
        <v>36</v>
      </c>
      <c r="L406" s="9" t="s">
        <v>61</v>
      </c>
    </row>
    <row r="407" spans="1:12" ht="13.8" x14ac:dyDescent="0.3">
      <c r="A407" s="7">
        <f t="shared" si="27"/>
        <v>405</v>
      </c>
      <c r="B407" s="8">
        <v>45200</v>
      </c>
      <c r="C407" s="9" t="s">
        <v>517</v>
      </c>
      <c r="D407" s="9" t="s">
        <v>35</v>
      </c>
      <c r="E407" s="10">
        <v>3098917.58</v>
      </c>
      <c r="F407" s="37">
        <f t="shared" si="24"/>
        <v>0.30989175800000002</v>
      </c>
      <c r="G407" s="10">
        <v>0</v>
      </c>
      <c r="H407" s="37">
        <f t="shared" si="25"/>
        <v>0</v>
      </c>
      <c r="I407" s="10">
        <v>3098917.58</v>
      </c>
      <c r="J407" s="37">
        <f t="shared" si="26"/>
        <v>0.30989175800000002</v>
      </c>
      <c r="K407" s="9" t="s">
        <v>36</v>
      </c>
      <c r="L407" s="9" t="s">
        <v>14</v>
      </c>
    </row>
    <row r="408" spans="1:12" ht="13.8" x14ac:dyDescent="0.3">
      <c r="A408" s="7">
        <f t="shared" si="27"/>
        <v>406</v>
      </c>
      <c r="B408" s="8">
        <v>45200</v>
      </c>
      <c r="C408" s="9" t="s">
        <v>518</v>
      </c>
      <c r="D408" s="9" t="s">
        <v>38</v>
      </c>
      <c r="E408" s="10">
        <v>5836412.0800000001</v>
      </c>
      <c r="F408" s="37">
        <f t="shared" si="24"/>
        <v>0.58364120799999997</v>
      </c>
      <c r="G408" s="10">
        <v>0</v>
      </c>
      <c r="H408" s="37">
        <f t="shared" si="25"/>
        <v>0</v>
      </c>
      <c r="I408" s="10">
        <v>5836412.0800000001</v>
      </c>
      <c r="J408" s="37">
        <f t="shared" si="26"/>
        <v>0.58364120799999997</v>
      </c>
      <c r="K408" s="9" t="s">
        <v>36</v>
      </c>
      <c r="L408" s="9" t="s">
        <v>14</v>
      </c>
    </row>
    <row r="409" spans="1:12" ht="13.8" x14ac:dyDescent="0.3">
      <c r="A409" s="7">
        <f t="shared" si="27"/>
        <v>407</v>
      </c>
      <c r="B409" s="8">
        <v>45200</v>
      </c>
      <c r="C409" s="9" t="s">
        <v>519</v>
      </c>
      <c r="D409" s="9" t="s">
        <v>239</v>
      </c>
      <c r="E409" s="10">
        <v>891792.89999999991</v>
      </c>
      <c r="F409" s="37">
        <f t="shared" si="24"/>
        <v>8.9179289999999994E-2</v>
      </c>
      <c r="G409" s="10">
        <v>0</v>
      </c>
      <c r="H409" s="37">
        <f t="shared" si="25"/>
        <v>0</v>
      </c>
      <c r="I409" s="10">
        <v>891792.89999999991</v>
      </c>
      <c r="J409" s="37">
        <f t="shared" si="26"/>
        <v>8.9179289999999994E-2</v>
      </c>
      <c r="K409" s="9" t="s">
        <v>36</v>
      </c>
      <c r="L409" s="9" t="s">
        <v>50</v>
      </c>
    </row>
    <row r="410" spans="1:12" ht="13.8" x14ac:dyDescent="0.3">
      <c r="A410" s="7">
        <f t="shared" si="27"/>
        <v>408</v>
      </c>
      <c r="B410" s="8">
        <v>45200</v>
      </c>
      <c r="C410" s="9" t="s">
        <v>520</v>
      </c>
      <c r="D410" s="9" t="s">
        <v>111</v>
      </c>
      <c r="E410" s="10">
        <v>253549.72999999998</v>
      </c>
      <c r="F410" s="37">
        <f t="shared" si="24"/>
        <v>2.5354972999999999E-2</v>
      </c>
      <c r="G410" s="10">
        <v>0</v>
      </c>
      <c r="H410" s="37">
        <f t="shared" si="25"/>
        <v>0</v>
      </c>
      <c r="I410" s="10">
        <v>253549.72999999998</v>
      </c>
      <c r="J410" s="37">
        <f t="shared" si="26"/>
        <v>2.5354972999999999E-2</v>
      </c>
      <c r="K410" s="9" t="s">
        <v>36</v>
      </c>
      <c r="L410" s="9" t="s">
        <v>71</v>
      </c>
    </row>
    <row r="411" spans="1:12" ht="13.8" x14ac:dyDescent="0.3">
      <c r="A411" s="7">
        <f t="shared" si="27"/>
        <v>409</v>
      </c>
      <c r="B411" s="8">
        <v>45200</v>
      </c>
      <c r="C411" s="9" t="s">
        <v>521</v>
      </c>
      <c r="D411" s="9" t="s">
        <v>77</v>
      </c>
      <c r="E411" s="10">
        <v>116540.41</v>
      </c>
      <c r="F411" s="37">
        <f t="shared" si="24"/>
        <v>1.1654041E-2</v>
      </c>
      <c r="G411" s="10">
        <v>0</v>
      </c>
      <c r="H411" s="37">
        <f t="shared" si="25"/>
        <v>0</v>
      </c>
      <c r="I411" s="10">
        <v>116540.41</v>
      </c>
      <c r="J411" s="37">
        <f t="shared" si="26"/>
        <v>1.1654041E-2</v>
      </c>
      <c r="K411" s="9" t="s">
        <v>57</v>
      </c>
      <c r="L411" s="9" t="s">
        <v>19</v>
      </c>
    </row>
    <row r="412" spans="1:12" ht="13.8" x14ac:dyDescent="0.3">
      <c r="A412" s="7">
        <f t="shared" si="27"/>
        <v>410</v>
      </c>
      <c r="B412" s="8">
        <v>45200</v>
      </c>
      <c r="C412" s="9" t="s">
        <v>522</v>
      </c>
      <c r="D412" s="9" t="s">
        <v>53</v>
      </c>
      <c r="E412" s="10">
        <v>971685.55</v>
      </c>
      <c r="F412" s="37">
        <f t="shared" si="24"/>
        <v>9.7168555000000004E-2</v>
      </c>
      <c r="G412" s="10">
        <v>0</v>
      </c>
      <c r="H412" s="37">
        <f t="shared" si="25"/>
        <v>0</v>
      </c>
      <c r="I412" s="10">
        <v>971685.55</v>
      </c>
      <c r="J412" s="37">
        <f t="shared" si="26"/>
        <v>9.7168555000000004E-2</v>
      </c>
      <c r="K412" s="9" t="s">
        <v>54</v>
      </c>
      <c r="L412" s="9" t="s">
        <v>50</v>
      </c>
    </row>
    <row r="413" spans="1:12" ht="13.8" x14ac:dyDescent="0.3">
      <c r="A413" s="7">
        <f t="shared" si="27"/>
        <v>411</v>
      </c>
      <c r="B413" s="8">
        <v>45200</v>
      </c>
      <c r="C413" s="9" t="s">
        <v>523</v>
      </c>
      <c r="D413" s="9" t="s">
        <v>461</v>
      </c>
      <c r="E413" s="10">
        <v>55981.340000000004</v>
      </c>
      <c r="F413" s="37">
        <f t="shared" si="24"/>
        <v>5.5981340000000003E-3</v>
      </c>
      <c r="G413" s="10">
        <v>0</v>
      </c>
      <c r="H413" s="37">
        <f t="shared" si="25"/>
        <v>0</v>
      </c>
      <c r="I413" s="10">
        <v>55981.340000000004</v>
      </c>
      <c r="J413" s="37">
        <f t="shared" si="26"/>
        <v>5.5981340000000003E-3</v>
      </c>
      <c r="K413" s="9" t="s">
        <v>88</v>
      </c>
      <c r="L413" s="9" t="s">
        <v>81</v>
      </c>
    </row>
    <row r="414" spans="1:12" ht="13.8" x14ac:dyDescent="0.3">
      <c r="A414" s="7">
        <f t="shared" si="27"/>
        <v>412</v>
      </c>
      <c r="B414" s="8">
        <v>45200</v>
      </c>
      <c r="C414" s="9" t="s">
        <v>524</v>
      </c>
      <c r="D414" s="9" t="s">
        <v>525</v>
      </c>
      <c r="E414" s="10">
        <v>292550</v>
      </c>
      <c r="F414" s="37">
        <f t="shared" si="24"/>
        <v>2.9255E-2</v>
      </c>
      <c r="G414" s="10">
        <v>52658.999999999993</v>
      </c>
      <c r="H414" s="37">
        <f t="shared" si="25"/>
        <v>5.2658999999999996E-3</v>
      </c>
      <c r="I414" s="10">
        <v>345209</v>
      </c>
      <c r="J414" s="37">
        <f t="shared" si="26"/>
        <v>3.45209E-2</v>
      </c>
      <c r="K414" s="9" t="s">
        <v>18</v>
      </c>
      <c r="L414" s="9" t="s">
        <v>75</v>
      </c>
    </row>
    <row r="415" spans="1:12" ht="13.8" x14ac:dyDescent="0.3">
      <c r="A415" s="7">
        <f t="shared" si="27"/>
        <v>413</v>
      </c>
      <c r="B415" s="8">
        <v>45200</v>
      </c>
      <c r="C415" s="9" t="s">
        <v>526</v>
      </c>
      <c r="D415" s="9" t="s">
        <v>124</v>
      </c>
      <c r="E415" s="10">
        <v>138562.74</v>
      </c>
      <c r="F415" s="37">
        <f t="shared" si="24"/>
        <v>1.3856273999999998E-2</v>
      </c>
      <c r="G415" s="10">
        <v>0</v>
      </c>
      <c r="H415" s="37">
        <f t="shared" si="25"/>
        <v>0</v>
      </c>
      <c r="I415" s="10">
        <v>138562.74</v>
      </c>
      <c r="J415" s="37">
        <f t="shared" si="26"/>
        <v>1.3856273999999998E-2</v>
      </c>
      <c r="K415" s="9" t="s">
        <v>36</v>
      </c>
      <c r="L415" s="9" t="s">
        <v>65</v>
      </c>
    </row>
    <row r="416" spans="1:12" ht="13.8" x14ac:dyDescent="0.3">
      <c r="A416" s="7">
        <f t="shared" si="27"/>
        <v>414</v>
      </c>
      <c r="B416" s="8">
        <v>45200</v>
      </c>
      <c r="C416" s="9" t="s">
        <v>527</v>
      </c>
      <c r="D416" s="9" t="s">
        <v>67</v>
      </c>
      <c r="E416" s="10">
        <v>7014927.3799999999</v>
      </c>
      <c r="F416" s="37">
        <f t="shared" si="24"/>
        <v>0.701492738</v>
      </c>
      <c r="G416" s="10">
        <v>1262686.92</v>
      </c>
      <c r="H416" s="37">
        <f t="shared" si="25"/>
        <v>0.12626869199999999</v>
      </c>
      <c r="I416" s="10">
        <v>8277614.2999999998</v>
      </c>
      <c r="J416" s="37">
        <f t="shared" si="26"/>
        <v>0.82776143000000002</v>
      </c>
      <c r="K416" s="9" t="s">
        <v>18</v>
      </c>
      <c r="L416" s="9" t="s">
        <v>42</v>
      </c>
    </row>
    <row r="417" spans="1:12" ht="13.8" x14ac:dyDescent="0.3">
      <c r="A417" s="7">
        <f t="shared" si="27"/>
        <v>415</v>
      </c>
      <c r="B417" s="8">
        <v>45200</v>
      </c>
      <c r="C417" s="9" t="s">
        <v>528</v>
      </c>
      <c r="D417" s="9" t="s">
        <v>94</v>
      </c>
      <c r="E417" s="10">
        <v>283050</v>
      </c>
      <c r="F417" s="37">
        <f t="shared" si="24"/>
        <v>2.8305E-2</v>
      </c>
      <c r="G417" s="10">
        <v>50949</v>
      </c>
      <c r="H417" s="37">
        <f t="shared" si="25"/>
        <v>5.0949000000000003E-3</v>
      </c>
      <c r="I417" s="10">
        <v>333999.00000000006</v>
      </c>
      <c r="J417" s="37">
        <f t="shared" si="26"/>
        <v>3.3399900000000003E-2</v>
      </c>
      <c r="K417" s="9" t="s">
        <v>18</v>
      </c>
      <c r="L417" s="9" t="s">
        <v>19</v>
      </c>
    </row>
    <row r="418" spans="1:12" ht="13.8" x14ac:dyDescent="0.3">
      <c r="A418" s="7">
        <f t="shared" si="27"/>
        <v>416</v>
      </c>
      <c r="B418" s="8">
        <v>45200</v>
      </c>
      <c r="C418" s="9" t="s">
        <v>529</v>
      </c>
      <c r="D418" s="9" t="s">
        <v>505</v>
      </c>
      <c r="E418" s="10">
        <v>90238.090000000011</v>
      </c>
      <c r="F418" s="37">
        <f t="shared" si="24"/>
        <v>9.0238090000000007E-3</v>
      </c>
      <c r="G418" s="10">
        <v>0</v>
      </c>
      <c r="H418" s="37">
        <f t="shared" si="25"/>
        <v>0</v>
      </c>
      <c r="I418" s="10">
        <v>90238.090000000011</v>
      </c>
      <c r="J418" s="37">
        <f t="shared" si="26"/>
        <v>9.0238090000000007E-3</v>
      </c>
      <c r="K418" s="9" t="s">
        <v>506</v>
      </c>
      <c r="L418" s="9" t="s">
        <v>92</v>
      </c>
    </row>
    <row r="419" spans="1:12" ht="13.8" x14ac:dyDescent="0.3">
      <c r="A419" s="7">
        <f t="shared" si="27"/>
        <v>417</v>
      </c>
      <c r="B419" s="8">
        <v>45200</v>
      </c>
      <c r="C419" s="9" t="s">
        <v>530</v>
      </c>
      <c r="D419" s="9" t="s">
        <v>461</v>
      </c>
      <c r="E419" s="10">
        <v>100818.42000000001</v>
      </c>
      <c r="F419" s="37">
        <f t="shared" si="24"/>
        <v>1.0081842000000001E-2</v>
      </c>
      <c r="G419" s="10">
        <v>0</v>
      </c>
      <c r="H419" s="37">
        <f t="shared" si="25"/>
        <v>0</v>
      </c>
      <c r="I419" s="10">
        <v>100818.42000000001</v>
      </c>
      <c r="J419" s="37">
        <f t="shared" si="26"/>
        <v>1.0081842000000001E-2</v>
      </c>
      <c r="K419" s="9" t="s">
        <v>88</v>
      </c>
      <c r="L419" s="9" t="s">
        <v>81</v>
      </c>
    </row>
    <row r="420" spans="1:12" ht="13.8" x14ac:dyDescent="0.3">
      <c r="A420" s="7">
        <f t="shared" si="27"/>
        <v>418</v>
      </c>
      <c r="B420" s="8">
        <v>45200</v>
      </c>
      <c r="C420" s="9" t="s">
        <v>531</v>
      </c>
      <c r="D420" s="9" t="s">
        <v>96</v>
      </c>
      <c r="E420" s="10">
        <v>373022.48000000004</v>
      </c>
      <c r="F420" s="37">
        <f t="shared" si="24"/>
        <v>3.7302248000000003E-2</v>
      </c>
      <c r="G420" s="10">
        <v>0</v>
      </c>
      <c r="H420" s="37">
        <f t="shared" si="25"/>
        <v>0</v>
      </c>
      <c r="I420" s="10">
        <v>373022.48000000004</v>
      </c>
      <c r="J420" s="37">
        <f t="shared" si="26"/>
        <v>3.7302248000000003E-2</v>
      </c>
      <c r="K420" s="9" t="s">
        <v>36</v>
      </c>
      <c r="L420" s="9" t="s">
        <v>97</v>
      </c>
    </row>
    <row r="421" spans="1:12" ht="13.8" x14ac:dyDescent="0.3">
      <c r="A421" s="7">
        <f t="shared" si="27"/>
        <v>419</v>
      </c>
      <c r="B421" s="8">
        <v>45200</v>
      </c>
      <c r="C421" s="9" t="s">
        <v>532</v>
      </c>
      <c r="D421" s="9" t="s">
        <v>533</v>
      </c>
      <c r="E421" s="10">
        <v>84000</v>
      </c>
      <c r="F421" s="37">
        <f t="shared" si="24"/>
        <v>8.3999999999999995E-3</v>
      </c>
      <c r="G421" s="10">
        <v>15120.000000000002</v>
      </c>
      <c r="H421" s="37">
        <f t="shared" si="25"/>
        <v>1.5120000000000001E-3</v>
      </c>
      <c r="I421" s="10">
        <v>99120</v>
      </c>
      <c r="J421" s="37">
        <f t="shared" si="26"/>
        <v>9.9120000000000007E-3</v>
      </c>
      <c r="K421" s="9" t="s">
        <v>18</v>
      </c>
      <c r="L421" s="9" t="s">
        <v>81</v>
      </c>
    </row>
    <row r="422" spans="1:12" ht="13.8" x14ac:dyDescent="0.3">
      <c r="A422" s="7">
        <f t="shared" si="27"/>
        <v>420</v>
      </c>
      <c r="B422" s="8">
        <v>45200</v>
      </c>
      <c r="C422" s="9" t="s">
        <v>534</v>
      </c>
      <c r="D422" s="9" t="s">
        <v>49</v>
      </c>
      <c r="E422" s="10">
        <v>268750</v>
      </c>
      <c r="F422" s="37">
        <f t="shared" si="24"/>
        <v>2.6875E-2</v>
      </c>
      <c r="G422" s="10">
        <v>48375</v>
      </c>
      <c r="H422" s="37">
        <f t="shared" si="25"/>
        <v>4.8374999999999998E-3</v>
      </c>
      <c r="I422" s="10">
        <v>317125</v>
      </c>
      <c r="J422" s="37">
        <f t="shared" si="26"/>
        <v>3.1712499999999998E-2</v>
      </c>
      <c r="K422" s="9" t="s">
        <v>18</v>
      </c>
      <c r="L422" s="9" t="s">
        <v>50</v>
      </c>
    </row>
    <row r="423" spans="1:12" ht="13.8" x14ac:dyDescent="0.3">
      <c r="A423" s="7">
        <f t="shared" si="27"/>
        <v>421</v>
      </c>
      <c r="B423" s="8">
        <v>45200</v>
      </c>
      <c r="C423" s="9" t="s">
        <v>535</v>
      </c>
      <c r="D423" s="9" t="s">
        <v>525</v>
      </c>
      <c r="E423" s="10">
        <v>292550</v>
      </c>
      <c r="F423" s="37">
        <f t="shared" si="24"/>
        <v>2.9255E-2</v>
      </c>
      <c r="G423" s="10">
        <v>52658.999999999993</v>
      </c>
      <c r="H423" s="37">
        <f t="shared" si="25"/>
        <v>5.2658999999999996E-3</v>
      </c>
      <c r="I423" s="10">
        <v>345209</v>
      </c>
      <c r="J423" s="37">
        <f t="shared" si="26"/>
        <v>3.45209E-2</v>
      </c>
      <c r="K423" s="9" t="s">
        <v>18</v>
      </c>
      <c r="L423" s="9" t="s">
        <v>75</v>
      </c>
    </row>
    <row r="424" spans="1:12" ht="13.8" x14ac:dyDescent="0.3">
      <c r="A424" s="7">
        <f t="shared" si="27"/>
        <v>422</v>
      </c>
      <c r="B424" s="8">
        <v>45200</v>
      </c>
      <c r="C424" s="9" t="s">
        <v>536</v>
      </c>
      <c r="D424" s="9" t="s">
        <v>83</v>
      </c>
      <c r="E424" s="10">
        <v>1029426.44</v>
      </c>
      <c r="F424" s="37">
        <f t="shared" si="24"/>
        <v>0.102942644</v>
      </c>
      <c r="G424" s="10">
        <v>0</v>
      </c>
      <c r="H424" s="37">
        <f t="shared" si="25"/>
        <v>0</v>
      </c>
      <c r="I424" s="10">
        <v>1029426.44</v>
      </c>
      <c r="J424" s="37">
        <f t="shared" si="26"/>
        <v>0.102942644</v>
      </c>
      <c r="K424" s="9" t="s">
        <v>84</v>
      </c>
      <c r="L424" s="9" t="s">
        <v>85</v>
      </c>
    </row>
    <row r="425" spans="1:12" ht="13.8" x14ac:dyDescent="0.3">
      <c r="A425" s="7">
        <f t="shared" si="27"/>
        <v>423</v>
      </c>
      <c r="B425" s="8">
        <v>45200</v>
      </c>
      <c r="C425" s="9" t="s">
        <v>537</v>
      </c>
      <c r="D425" s="9" t="s">
        <v>109</v>
      </c>
      <c r="E425" s="10">
        <v>1195379.3699999999</v>
      </c>
      <c r="F425" s="37">
        <f t="shared" si="24"/>
        <v>0.11953793699999998</v>
      </c>
      <c r="G425" s="10">
        <v>0</v>
      </c>
      <c r="H425" s="37">
        <f t="shared" si="25"/>
        <v>0</v>
      </c>
      <c r="I425" s="10">
        <v>1195379.3699999999</v>
      </c>
      <c r="J425" s="37">
        <f t="shared" si="26"/>
        <v>0.11953793699999998</v>
      </c>
      <c r="K425" s="9" t="s">
        <v>36</v>
      </c>
      <c r="L425" s="9" t="s">
        <v>46</v>
      </c>
    </row>
    <row r="426" spans="1:12" ht="13.8" x14ac:dyDescent="0.3">
      <c r="A426" s="7">
        <f t="shared" si="27"/>
        <v>424</v>
      </c>
      <c r="B426" s="8">
        <v>45200</v>
      </c>
      <c r="C426" s="9" t="s">
        <v>538</v>
      </c>
      <c r="D426" s="9" t="s">
        <v>70</v>
      </c>
      <c r="E426" s="10">
        <v>14117459.199999999</v>
      </c>
      <c r="F426" s="37">
        <f t="shared" si="24"/>
        <v>1.41174592</v>
      </c>
      <c r="G426" s="10">
        <v>2541142.6599999997</v>
      </c>
      <c r="H426" s="37">
        <f t="shared" si="25"/>
        <v>0.25411426599999998</v>
      </c>
      <c r="I426" s="10">
        <v>16658601.859999999</v>
      </c>
      <c r="J426" s="37">
        <f t="shared" si="26"/>
        <v>1.665860186</v>
      </c>
      <c r="K426" s="9" t="s">
        <v>18</v>
      </c>
      <c r="L426" s="9" t="s">
        <v>71</v>
      </c>
    </row>
    <row r="427" spans="1:12" ht="13.8" x14ac:dyDescent="0.3">
      <c r="A427" s="7">
        <f t="shared" si="27"/>
        <v>425</v>
      </c>
      <c r="B427" s="8">
        <v>45200</v>
      </c>
      <c r="C427" s="9" t="s">
        <v>539</v>
      </c>
      <c r="D427" s="9" t="s">
        <v>461</v>
      </c>
      <c r="E427" s="10">
        <v>93123.8</v>
      </c>
      <c r="F427" s="37">
        <f t="shared" si="24"/>
        <v>9.3123800000000003E-3</v>
      </c>
      <c r="G427" s="10">
        <v>0</v>
      </c>
      <c r="H427" s="37">
        <f t="shared" si="25"/>
        <v>0</v>
      </c>
      <c r="I427" s="10">
        <v>93123.8</v>
      </c>
      <c r="J427" s="37">
        <f t="shared" si="26"/>
        <v>9.3123800000000003E-3</v>
      </c>
      <c r="K427" s="9" t="s">
        <v>88</v>
      </c>
      <c r="L427" s="9" t="s">
        <v>81</v>
      </c>
    </row>
    <row r="428" spans="1:12" ht="13.8" x14ac:dyDescent="0.3">
      <c r="A428" s="7">
        <f t="shared" si="27"/>
        <v>426</v>
      </c>
      <c r="B428" s="8">
        <v>45200</v>
      </c>
      <c r="C428" s="9" t="s">
        <v>540</v>
      </c>
      <c r="D428" s="9" t="s">
        <v>505</v>
      </c>
      <c r="E428" s="10">
        <v>73174.789999999994</v>
      </c>
      <c r="F428" s="37">
        <f t="shared" si="24"/>
        <v>7.3174789999999991E-3</v>
      </c>
      <c r="G428" s="10">
        <v>0</v>
      </c>
      <c r="H428" s="37">
        <f t="shared" si="25"/>
        <v>0</v>
      </c>
      <c r="I428" s="10">
        <v>73174.789999999994</v>
      </c>
      <c r="J428" s="37">
        <f t="shared" si="26"/>
        <v>7.3174789999999991E-3</v>
      </c>
      <c r="K428" s="9" t="s">
        <v>506</v>
      </c>
      <c r="L428" s="9" t="s">
        <v>92</v>
      </c>
    </row>
    <row r="429" spans="1:12" ht="13.8" x14ac:dyDescent="0.3">
      <c r="A429" s="7">
        <f t="shared" si="27"/>
        <v>427</v>
      </c>
      <c r="B429" s="8">
        <v>45200</v>
      </c>
      <c r="C429" s="9" t="s">
        <v>541</v>
      </c>
      <c r="D429" s="9" t="s">
        <v>115</v>
      </c>
      <c r="E429" s="10">
        <v>21648</v>
      </c>
      <c r="F429" s="37">
        <f t="shared" si="24"/>
        <v>2.1648000000000001E-3</v>
      </c>
      <c r="G429" s="10">
        <v>3896.6400000000003</v>
      </c>
      <c r="H429" s="37">
        <f t="shared" si="25"/>
        <v>3.8966400000000002E-4</v>
      </c>
      <c r="I429" s="10">
        <v>25544.640000000003</v>
      </c>
      <c r="J429" s="37">
        <f t="shared" si="26"/>
        <v>2.5544640000000002E-3</v>
      </c>
      <c r="K429" s="9" t="s">
        <v>18</v>
      </c>
      <c r="L429" s="9" t="s">
        <v>65</v>
      </c>
    </row>
    <row r="430" spans="1:12" ht="13.8" x14ac:dyDescent="0.3">
      <c r="A430" s="7">
        <f t="shared" si="27"/>
        <v>428</v>
      </c>
      <c r="B430" s="8">
        <v>45200</v>
      </c>
      <c r="C430" s="9" t="s">
        <v>542</v>
      </c>
      <c r="D430" s="9" t="s">
        <v>117</v>
      </c>
      <c r="E430" s="10">
        <v>795672.08</v>
      </c>
      <c r="F430" s="37">
        <f t="shared" si="24"/>
        <v>7.9567208E-2</v>
      </c>
      <c r="G430" s="10">
        <v>0</v>
      </c>
      <c r="H430" s="37">
        <f t="shared" si="25"/>
        <v>0</v>
      </c>
      <c r="I430" s="10">
        <v>795672.08</v>
      </c>
      <c r="J430" s="37">
        <f t="shared" si="26"/>
        <v>7.9567208E-2</v>
      </c>
      <c r="K430" s="9" t="s">
        <v>36</v>
      </c>
      <c r="L430" s="9" t="s">
        <v>89</v>
      </c>
    </row>
    <row r="431" spans="1:12" ht="13.8" x14ac:dyDescent="0.3">
      <c r="A431" s="7">
        <f t="shared" si="27"/>
        <v>429</v>
      </c>
      <c r="B431" s="8">
        <v>45200</v>
      </c>
      <c r="C431" s="9" t="s">
        <v>543</v>
      </c>
      <c r="D431" s="9" t="s">
        <v>117</v>
      </c>
      <c r="E431" s="10">
        <v>4796462.7700000005</v>
      </c>
      <c r="F431" s="37">
        <f t="shared" si="24"/>
        <v>0.47964627700000007</v>
      </c>
      <c r="G431" s="10">
        <v>0</v>
      </c>
      <c r="H431" s="37">
        <f t="shared" si="25"/>
        <v>0</v>
      </c>
      <c r="I431" s="10">
        <v>4796462.7700000005</v>
      </c>
      <c r="J431" s="37">
        <f t="shared" si="26"/>
        <v>0.47964627700000007</v>
      </c>
      <c r="K431" s="9" t="s">
        <v>36</v>
      </c>
      <c r="L431" s="9" t="s">
        <v>89</v>
      </c>
    </row>
    <row r="432" spans="1:12" ht="13.8" x14ac:dyDescent="0.3">
      <c r="A432" s="7">
        <f t="shared" si="27"/>
        <v>430</v>
      </c>
      <c r="B432" s="8">
        <v>45200</v>
      </c>
      <c r="C432" s="9" t="s">
        <v>544</v>
      </c>
      <c r="D432" s="9" t="s">
        <v>117</v>
      </c>
      <c r="E432" s="10">
        <v>1224302.96</v>
      </c>
      <c r="F432" s="37">
        <f t="shared" si="24"/>
        <v>0.12243029599999999</v>
      </c>
      <c r="G432" s="10">
        <v>0</v>
      </c>
      <c r="H432" s="37">
        <f t="shared" si="25"/>
        <v>0</v>
      </c>
      <c r="I432" s="10">
        <v>1224302.96</v>
      </c>
      <c r="J432" s="37">
        <f t="shared" si="26"/>
        <v>0.12243029599999999</v>
      </c>
      <c r="K432" s="9" t="s">
        <v>36</v>
      </c>
      <c r="L432" s="9" t="s">
        <v>89</v>
      </c>
    </row>
    <row r="433" spans="1:12" ht="13.8" x14ac:dyDescent="0.3">
      <c r="A433" s="7">
        <f t="shared" si="27"/>
        <v>431</v>
      </c>
      <c r="B433" s="8">
        <v>45200</v>
      </c>
      <c r="C433" s="9" t="s">
        <v>545</v>
      </c>
      <c r="D433" s="9" t="s">
        <v>196</v>
      </c>
      <c r="E433" s="10">
        <v>240000</v>
      </c>
      <c r="F433" s="37">
        <f t="shared" si="24"/>
        <v>2.4E-2</v>
      </c>
      <c r="G433" s="10">
        <v>43200</v>
      </c>
      <c r="H433" s="37">
        <f t="shared" si="25"/>
        <v>4.3200000000000001E-3</v>
      </c>
      <c r="I433" s="10">
        <v>283200</v>
      </c>
      <c r="J433" s="37">
        <f t="shared" si="26"/>
        <v>2.8320000000000001E-2</v>
      </c>
      <c r="K433" s="9" t="s">
        <v>18</v>
      </c>
      <c r="L433" s="9" t="s">
        <v>14</v>
      </c>
    </row>
    <row r="434" spans="1:12" ht="13.8" x14ac:dyDescent="0.3">
      <c r="A434" s="7">
        <f t="shared" si="27"/>
        <v>432</v>
      </c>
      <c r="B434" s="8">
        <v>45200</v>
      </c>
      <c r="C434" s="9" t="s">
        <v>546</v>
      </c>
      <c r="D434" s="9" t="s">
        <v>547</v>
      </c>
      <c r="E434" s="10">
        <v>86529.66</v>
      </c>
      <c r="F434" s="37">
        <f t="shared" si="24"/>
        <v>8.6529659999999998E-3</v>
      </c>
      <c r="G434" s="10">
        <v>0</v>
      </c>
      <c r="H434" s="37">
        <f t="shared" si="25"/>
        <v>0</v>
      </c>
      <c r="I434" s="10">
        <v>86529.66</v>
      </c>
      <c r="J434" s="37">
        <f t="shared" si="26"/>
        <v>8.6529659999999998E-3</v>
      </c>
      <c r="K434" s="9" t="s">
        <v>36</v>
      </c>
      <c r="L434" s="9" t="s">
        <v>75</v>
      </c>
    </row>
    <row r="435" spans="1:12" ht="13.8" x14ac:dyDescent="0.3">
      <c r="A435" s="7">
        <f t="shared" si="27"/>
        <v>433</v>
      </c>
      <c r="B435" s="8">
        <v>45200</v>
      </c>
      <c r="C435" s="9" t="s">
        <v>548</v>
      </c>
      <c r="D435" s="9" t="s">
        <v>131</v>
      </c>
      <c r="E435" s="10">
        <v>1174434.0900000001</v>
      </c>
      <c r="F435" s="37">
        <f t="shared" si="24"/>
        <v>0.11744340900000001</v>
      </c>
      <c r="G435" s="10">
        <v>0</v>
      </c>
      <c r="H435" s="37">
        <f t="shared" si="25"/>
        <v>0</v>
      </c>
      <c r="I435" s="10">
        <v>1174434.0900000001</v>
      </c>
      <c r="J435" s="37">
        <f t="shared" si="26"/>
        <v>0.11744340900000001</v>
      </c>
      <c r="K435" s="9" t="s">
        <v>57</v>
      </c>
      <c r="L435" s="9" t="s">
        <v>26</v>
      </c>
    </row>
    <row r="436" spans="1:12" ht="13.8" x14ac:dyDescent="0.3">
      <c r="A436" s="7">
        <f t="shared" si="27"/>
        <v>434</v>
      </c>
      <c r="B436" s="8">
        <v>45200</v>
      </c>
      <c r="C436" s="9" t="s">
        <v>549</v>
      </c>
      <c r="D436" s="9" t="s">
        <v>550</v>
      </c>
      <c r="E436" s="10">
        <v>28302.26</v>
      </c>
      <c r="F436" s="37">
        <f t="shared" si="24"/>
        <v>2.8302259999999999E-3</v>
      </c>
      <c r="G436" s="10">
        <v>0</v>
      </c>
      <c r="H436" s="37">
        <f t="shared" si="25"/>
        <v>0</v>
      </c>
      <c r="I436" s="10">
        <v>28302.26</v>
      </c>
      <c r="J436" s="37">
        <f t="shared" si="26"/>
        <v>2.8302259999999999E-3</v>
      </c>
      <c r="K436" s="9" t="s">
        <v>506</v>
      </c>
      <c r="L436" s="9" t="s">
        <v>14</v>
      </c>
    </row>
    <row r="437" spans="1:12" ht="13.8" x14ac:dyDescent="0.3">
      <c r="A437" s="7">
        <f t="shared" si="27"/>
        <v>435</v>
      </c>
      <c r="B437" s="8">
        <v>45200</v>
      </c>
      <c r="C437" s="9" t="s">
        <v>551</v>
      </c>
      <c r="D437" s="9" t="s">
        <v>213</v>
      </c>
      <c r="E437" s="10">
        <v>832223.70000000007</v>
      </c>
      <c r="F437" s="37">
        <f t="shared" si="24"/>
        <v>8.3222370000000004E-2</v>
      </c>
      <c r="G437" s="10">
        <v>0</v>
      </c>
      <c r="H437" s="37">
        <f t="shared" si="25"/>
        <v>0</v>
      </c>
      <c r="I437" s="10">
        <v>832223.70000000007</v>
      </c>
      <c r="J437" s="37">
        <f t="shared" si="26"/>
        <v>8.3222370000000004E-2</v>
      </c>
      <c r="K437" s="9" t="s">
        <v>88</v>
      </c>
      <c r="L437" s="9" t="s">
        <v>81</v>
      </c>
    </row>
    <row r="438" spans="1:12" ht="13.8" x14ac:dyDescent="0.3">
      <c r="A438" s="7">
        <f t="shared" si="27"/>
        <v>436</v>
      </c>
      <c r="B438" s="8">
        <v>45200</v>
      </c>
      <c r="C438" s="9" t="s">
        <v>552</v>
      </c>
      <c r="D438" s="9" t="s">
        <v>553</v>
      </c>
      <c r="E438" s="10">
        <v>577278.4</v>
      </c>
      <c r="F438" s="37">
        <f t="shared" si="24"/>
        <v>5.7727840000000002E-2</v>
      </c>
      <c r="G438" s="10">
        <v>0</v>
      </c>
      <c r="H438" s="37">
        <f t="shared" si="25"/>
        <v>0</v>
      </c>
      <c r="I438" s="10">
        <v>577278.4</v>
      </c>
      <c r="J438" s="37">
        <f t="shared" si="26"/>
        <v>5.7727840000000002E-2</v>
      </c>
      <c r="K438" s="9" t="s">
        <v>36</v>
      </c>
      <c r="L438" s="9" t="s">
        <v>65</v>
      </c>
    </row>
    <row r="439" spans="1:12" ht="13.8" x14ac:dyDescent="0.3">
      <c r="A439" s="7">
        <f t="shared" si="27"/>
        <v>437</v>
      </c>
      <c r="B439" s="8">
        <v>45200</v>
      </c>
      <c r="C439" s="9" t="s">
        <v>554</v>
      </c>
      <c r="D439" s="9" t="s">
        <v>17</v>
      </c>
      <c r="E439" s="10">
        <v>162552</v>
      </c>
      <c r="F439" s="37">
        <f t="shared" si="24"/>
        <v>1.6255200000000001E-2</v>
      </c>
      <c r="G439" s="10">
        <v>29259.360000000001</v>
      </c>
      <c r="H439" s="37">
        <f t="shared" si="25"/>
        <v>2.9259360000000001E-3</v>
      </c>
      <c r="I439" s="10">
        <v>191811.36000000002</v>
      </c>
      <c r="J439" s="37">
        <f t="shared" si="26"/>
        <v>1.9181136000000001E-2</v>
      </c>
      <c r="K439" s="9" t="s">
        <v>18</v>
      </c>
      <c r="L439" s="9" t="s">
        <v>19</v>
      </c>
    </row>
    <row r="440" spans="1:12" ht="13.8" x14ac:dyDescent="0.3">
      <c r="A440" s="7">
        <f t="shared" si="27"/>
        <v>438</v>
      </c>
      <c r="B440" s="8">
        <v>45200</v>
      </c>
      <c r="C440" s="9" t="s">
        <v>555</v>
      </c>
      <c r="D440" s="9" t="s">
        <v>45</v>
      </c>
      <c r="E440" s="10">
        <v>1055851.5</v>
      </c>
      <c r="F440" s="37">
        <f t="shared" si="24"/>
        <v>0.10558515</v>
      </c>
      <c r="G440" s="10">
        <v>0</v>
      </c>
      <c r="H440" s="37">
        <f t="shared" si="25"/>
        <v>0</v>
      </c>
      <c r="I440" s="10">
        <v>1055851.5</v>
      </c>
      <c r="J440" s="37">
        <f t="shared" si="26"/>
        <v>0.10558515</v>
      </c>
      <c r="K440" s="9" t="s">
        <v>36</v>
      </c>
      <c r="L440" s="9" t="s">
        <v>46</v>
      </c>
    </row>
    <row r="441" spans="1:12" ht="13.8" x14ac:dyDescent="0.3">
      <c r="A441" s="7">
        <f t="shared" si="27"/>
        <v>439</v>
      </c>
      <c r="B441" s="8">
        <v>45200</v>
      </c>
      <c r="C441" s="9" t="s">
        <v>556</v>
      </c>
      <c r="D441" s="9" t="s">
        <v>126</v>
      </c>
      <c r="E441" s="10">
        <v>1138581.29</v>
      </c>
      <c r="F441" s="37">
        <f t="shared" si="24"/>
        <v>0.113858129</v>
      </c>
      <c r="G441" s="10">
        <v>0</v>
      </c>
      <c r="H441" s="37">
        <f t="shared" si="25"/>
        <v>0</v>
      </c>
      <c r="I441" s="10">
        <v>1138581.29</v>
      </c>
      <c r="J441" s="37">
        <f t="shared" si="26"/>
        <v>0.113858129</v>
      </c>
      <c r="K441" s="9" t="s">
        <v>36</v>
      </c>
      <c r="L441" s="9" t="s">
        <v>19</v>
      </c>
    </row>
    <row r="442" spans="1:12" ht="13.8" x14ac:dyDescent="0.3">
      <c r="A442" s="7">
        <f t="shared" si="27"/>
        <v>440</v>
      </c>
      <c r="B442" s="8">
        <v>45200</v>
      </c>
      <c r="C442" s="9" t="s">
        <v>557</v>
      </c>
      <c r="D442" s="9" t="s">
        <v>135</v>
      </c>
      <c r="E442" s="10">
        <v>1348875.94</v>
      </c>
      <c r="F442" s="37">
        <f t="shared" si="24"/>
        <v>0.134887594</v>
      </c>
      <c r="G442" s="10">
        <v>0</v>
      </c>
      <c r="H442" s="37">
        <f t="shared" si="25"/>
        <v>0</v>
      </c>
      <c r="I442" s="10">
        <v>1348875.94</v>
      </c>
      <c r="J442" s="37">
        <f t="shared" si="26"/>
        <v>0.134887594</v>
      </c>
      <c r="K442" s="9" t="s">
        <v>36</v>
      </c>
      <c r="L442" s="9" t="s">
        <v>136</v>
      </c>
    </row>
    <row r="443" spans="1:12" ht="13.8" x14ac:dyDescent="0.3">
      <c r="A443" s="7">
        <f t="shared" si="27"/>
        <v>441</v>
      </c>
      <c r="B443" s="8">
        <v>45200</v>
      </c>
      <c r="C443" s="9" t="s">
        <v>558</v>
      </c>
      <c r="D443" s="9" t="s">
        <v>87</v>
      </c>
      <c r="E443" s="10">
        <v>963197.34000000008</v>
      </c>
      <c r="F443" s="37">
        <f t="shared" si="24"/>
        <v>9.6319734000000004E-2</v>
      </c>
      <c r="G443" s="10">
        <v>0</v>
      </c>
      <c r="H443" s="37">
        <f t="shared" si="25"/>
        <v>0</v>
      </c>
      <c r="I443" s="10">
        <v>963197.34000000008</v>
      </c>
      <c r="J443" s="37">
        <f t="shared" si="26"/>
        <v>9.6319734000000004E-2</v>
      </c>
      <c r="K443" s="9" t="s">
        <v>88</v>
      </c>
      <c r="L443" s="9" t="s">
        <v>89</v>
      </c>
    </row>
    <row r="444" spans="1:12" ht="13.8" x14ac:dyDescent="0.3">
      <c r="A444" s="7">
        <f t="shared" si="27"/>
        <v>442</v>
      </c>
      <c r="B444" s="8">
        <v>45200</v>
      </c>
      <c r="C444" s="9" t="s">
        <v>559</v>
      </c>
      <c r="D444" s="9" t="s">
        <v>461</v>
      </c>
      <c r="E444" s="10">
        <v>75120.31</v>
      </c>
      <c r="F444" s="37">
        <f t="shared" si="24"/>
        <v>7.5120309999999997E-3</v>
      </c>
      <c r="G444" s="10">
        <v>0</v>
      </c>
      <c r="H444" s="37">
        <f t="shared" si="25"/>
        <v>0</v>
      </c>
      <c r="I444" s="10">
        <v>75120.31</v>
      </c>
      <c r="J444" s="37">
        <f t="shared" si="26"/>
        <v>7.5120309999999997E-3</v>
      </c>
      <c r="K444" s="9" t="s">
        <v>88</v>
      </c>
      <c r="L444" s="9" t="s">
        <v>81</v>
      </c>
    </row>
    <row r="445" spans="1:12" ht="13.8" x14ac:dyDescent="0.3">
      <c r="A445" s="7">
        <f t="shared" si="27"/>
        <v>443</v>
      </c>
      <c r="B445" s="8">
        <v>45200</v>
      </c>
      <c r="C445" s="9" t="s">
        <v>560</v>
      </c>
      <c r="D445" s="9" t="s">
        <v>505</v>
      </c>
      <c r="E445" s="10">
        <v>58612.94</v>
      </c>
      <c r="F445" s="37">
        <f t="shared" si="24"/>
        <v>5.8612940000000004E-3</v>
      </c>
      <c r="G445" s="10">
        <v>0</v>
      </c>
      <c r="H445" s="37">
        <f t="shared" si="25"/>
        <v>0</v>
      </c>
      <c r="I445" s="10">
        <v>58612.94</v>
      </c>
      <c r="J445" s="37">
        <f t="shared" si="26"/>
        <v>5.8612940000000004E-3</v>
      </c>
      <c r="K445" s="9" t="s">
        <v>506</v>
      </c>
      <c r="L445" s="9" t="s">
        <v>92</v>
      </c>
    </row>
    <row r="446" spans="1:12" ht="13.8" x14ac:dyDescent="0.3">
      <c r="A446" s="7">
        <f t="shared" si="27"/>
        <v>444</v>
      </c>
      <c r="B446" s="8">
        <v>45200</v>
      </c>
      <c r="C446" s="9" t="s">
        <v>561</v>
      </c>
      <c r="D446" s="9" t="s">
        <v>83</v>
      </c>
      <c r="E446" s="10">
        <v>730119.08</v>
      </c>
      <c r="F446" s="37">
        <f t="shared" si="24"/>
        <v>7.3011908E-2</v>
      </c>
      <c r="G446" s="10">
        <v>0</v>
      </c>
      <c r="H446" s="37">
        <f t="shared" si="25"/>
        <v>0</v>
      </c>
      <c r="I446" s="10">
        <v>730119.08</v>
      </c>
      <c r="J446" s="37">
        <f t="shared" si="26"/>
        <v>7.3011908E-2</v>
      </c>
      <c r="K446" s="9" t="s">
        <v>84</v>
      </c>
      <c r="L446" s="9" t="s">
        <v>85</v>
      </c>
    </row>
    <row r="447" spans="1:12" ht="13.8" x14ac:dyDescent="0.3">
      <c r="A447" s="7">
        <f t="shared" si="27"/>
        <v>445</v>
      </c>
      <c r="B447" s="8">
        <v>45200</v>
      </c>
      <c r="C447" s="9" t="s">
        <v>562</v>
      </c>
      <c r="D447" s="9" t="s">
        <v>469</v>
      </c>
      <c r="E447" s="10">
        <v>255808.14</v>
      </c>
      <c r="F447" s="37">
        <f t="shared" si="24"/>
        <v>2.5580814E-2</v>
      </c>
      <c r="G447" s="10">
        <v>0</v>
      </c>
      <c r="H447" s="37">
        <f t="shared" si="25"/>
        <v>0</v>
      </c>
      <c r="I447" s="10">
        <v>255808.14</v>
      </c>
      <c r="J447" s="37">
        <f t="shared" si="26"/>
        <v>2.5580814E-2</v>
      </c>
      <c r="K447" s="9" t="s">
        <v>57</v>
      </c>
      <c r="L447" s="9" t="s">
        <v>154</v>
      </c>
    </row>
    <row r="448" spans="1:12" ht="13.8" x14ac:dyDescent="0.3">
      <c r="A448" s="7">
        <f t="shared" si="27"/>
        <v>446</v>
      </c>
      <c r="B448" s="8">
        <v>45200</v>
      </c>
      <c r="C448" s="9" t="s">
        <v>563</v>
      </c>
      <c r="D448" s="9" t="s">
        <v>107</v>
      </c>
      <c r="E448" s="10">
        <v>249880</v>
      </c>
      <c r="F448" s="37">
        <f t="shared" si="24"/>
        <v>2.4988E-2</v>
      </c>
      <c r="G448" s="10">
        <v>44978.400000000001</v>
      </c>
      <c r="H448" s="37">
        <f t="shared" si="25"/>
        <v>4.4978400000000003E-3</v>
      </c>
      <c r="I448" s="10">
        <v>294858.39999999997</v>
      </c>
      <c r="J448" s="37">
        <f t="shared" si="26"/>
        <v>2.9485839999999996E-2</v>
      </c>
      <c r="K448" s="9" t="s">
        <v>18</v>
      </c>
      <c r="L448" s="9" t="s">
        <v>65</v>
      </c>
    </row>
    <row r="449" spans="1:12" ht="13.8" x14ac:dyDescent="0.3">
      <c r="A449" s="7">
        <f t="shared" si="27"/>
        <v>447</v>
      </c>
      <c r="B449" s="8">
        <v>45200</v>
      </c>
      <c r="C449" s="9" t="s">
        <v>564</v>
      </c>
      <c r="D449" s="9" t="s">
        <v>133</v>
      </c>
      <c r="E449" s="10">
        <v>253080.25</v>
      </c>
      <c r="F449" s="37">
        <f t="shared" si="24"/>
        <v>2.5308025000000001E-2</v>
      </c>
      <c r="G449" s="10">
        <v>0</v>
      </c>
      <c r="H449" s="37">
        <f t="shared" si="25"/>
        <v>0</v>
      </c>
      <c r="I449" s="10">
        <v>253080.25</v>
      </c>
      <c r="J449" s="37">
        <f t="shared" si="26"/>
        <v>2.5308025000000001E-2</v>
      </c>
      <c r="K449" s="9" t="s">
        <v>84</v>
      </c>
      <c r="L449" s="9" t="s">
        <v>61</v>
      </c>
    </row>
    <row r="450" spans="1:12" ht="13.8" x14ac:dyDescent="0.3">
      <c r="A450" s="7">
        <f t="shared" si="27"/>
        <v>448</v>
      </c>
      <c r="B450" s="8">
        <v>45200</v>
      </c>
      <c r="C450" s="9" t="s">
        <v>565</v>
      </c>
      <c r="D450" s="9" t="s">
        <v>217</v>
      </c>
      <c r="E450" s="10">
        <v>645000</v>
      </c>
      <c r="F450" s="37">
        <f t="shared" si="24"/>
        <v>6.4500000000000002E-2</v>
      </c>
      <c r="G450" s="10">
        <v>116100</v>
      </c>
      <c r="H450" s="37">
        <f t="shared" si="25"/>
        <v>1.1610000000000001E-2</v>
      </c>
      <c r="I450" s="10">
        <v>761100</v>
      </c>
      <c r="J450" s="37">
        <f t="shared" si="26"/>
        <v>7.6109999999999997E-2</v>
      </c>
      <c r="K450" s="9" t="s">
        <v>18</v>
      </c>
      <c r="L450" s="9" t="s">
        <v>42</v>
      </c>
    </row>
    <row r="451" spans="1:12" ht="13.8" x14ac:dyDescent="0.3">
      <c r="A451" s="7">
        <f t="shared" si="27"/>
        <v>449</v>
      </c>
      <c r="B451" s="8">
        <v>45200</v>
      </c>
      <c r="C451" s="9" t="s">
        <v>566</v>
      </c>
      <c r="D451" s="9" t="s">
        <v>142</v>
      </c>
      <c r="E451" s="10">
        <v>234549</v>
      </c>
      <c r="F451" s="37">
        <f t="shared" si="24"/>
        <v>2.3454900000000001E-2</v>
      </c>
      <c r="G451" s="10">
        <v>42218.82</v>
      </c>
      <c r="H451" s="37">
        <f t="shared" si="25"/>
        <v>4.2218819999999997E-3</v>
      </c>
      <c r="I451" s="10">
        <v>276767.82</v>
      </c>
      <c r="J451" s="37">
        <f t="shared" si="26"/>
        <v>2.7676782E-2</v>
      </c>
      <c r="K451" s="9" t="s">
        <v>18</v>
      </c>
      <c r="L451" s="9" t="s">
        <v>19</v>
      </c>
    </row>
    <row r="452" spans="1:12" ht="13.8" x14ac:dyDescent="0.3">
      <c r="A452" s="7">
        <f t="shared" si="27"/>
        <v>450</v>
      </c>
      <c r="B452" s="8">
        <v>45200</v>
      </c>
      <c r="C452" s="9" t="s">
        <v>567</v>
      </c>
      <c r="D452" s="9" t="s">
        <v>49</v>
      </c>
      <c r="E452" s="10">
        <v>268750</v>
      </c>
      <c r="F452" s="37">
        <f t="shared" ref="F452:F515" si="28">E452/10000000</f>
        <v>2.6875E-2</v>
      </c>
      <c r="G452" s="10">
        <v>48375</v>
      </c>
      <c r="H452" s="37">
        <f t="shared" ref="H452:H515" si="29">G452/10000000</f>
        <v>4.8374999999999998E-3</v>
      </c>
      <c r="I452" s="10">
        <v>317125</v>
      </c>
      <c r="J452" s="37">
        <f t="shared" ref="J452:J515" si="30">I452/10000000</f>
        <v>3.1712499999999998E-2</v>
      </c>
      <c r="K452" s="9" t="s">
        <v>18</v>
      </c>
      <c r="L452" s="9" t="s">
        <v>50</v>
      </c>
    </row>
    <row r="453" spans="1:12" ht="13.8" x14ac:dyDescent="0.3">
      <c r="A453" s="7">
        <f t="shared" ref="A453:A516" si="31">A452+1</f>
        <v>451</v>
      </c>
      <c r="B453" s="8">
        <v>45200</v>
      </c>
      <c r="C453" s="9" t="s">
        <v>568</v>
      </c>
      <c r="D453" s="9" t="s">
        <v>266</v>
      </c>
      <c r="E453" s="10">
        <v>324090.26</v>
      </c>
      <c r="F453" s="37">
        <f t="shared" si="28"/>
        <v>3.2409026000000001E-2</v>
      </c>
      <c r="G453" s="10">
        <v>0</v>
      </c>
      <c r="H453" s="37">
        <f t="shared" si="29"/>
        <v>0</v>
      </c>
      <c r="I453" s="10">
        <v>324090.26</v>
      </c>
      <c r="J453" s="37">
        <f t="shared" si="30"/>
        <v>3.2409026000000001E-2</v>
      </c>
      <c r="K453" s="9" t="s">
        <v>84</v>
      </c>
      <c r="L453" s="9" t="s">
        <v>19</v>
      </c>
    </row>
    <row r="454" spans="1:12" ht="13.8" x14ac:dyDescent="0.3">
      <c r="A454" s="7">
        <f t="shared" si="31"/>
        <v>452</v>
      </c>
      <c r="B454" s="8">
        <v>45200</v>
      </c>
      <c r="C454" s="9" t="s">
        <v>569</v>
      </c>
      <c r="D454" s="9" t="s">
        <v>25</v>
      </c>
      <c r="E454" s="10">
        <v>56000</v>
      </c>
      <c r="F454" s="37">
        <f t="shared" si="28"/>
        <v>5.5999999999999999E-3</v>
      </c>
      <c r="G454" s="10">
        <v>10080</v>
      </c>
      <c r="H454" s="37">
        <f t="shared" si="29"/>
        <v>1.008E-3</v>
      </c>
      <c r="I454" s="10">
        <v>66080</v>
      </c>
      <c r="J454" s="37">
        <f t="shared" si="30"/>
        <v>6.6080000000000002E-3</v>
      </c>
      <c r="K454" s="9" t="s">
        <v>18</v>
      </c>
      <c r="L454" s="9" t="s">
        <v>26</v>
      </c>
    </row>
    <row r="455" spans="1:12" ht="13.8" x14ac:dyDescent="0.3">
      <c r="A455" s="7">
        <f t="shared" si="31"/>
        <v>453</v>
      </c>
      <c r="B455" s="8">
        <v>45200</v>
      </c>
      <c r="C455" s="9" t="s">
        <v>570</v>
      </c>
      <c r="D455" s="9" t="s">
        <v>25</v>
      </c>
      <c r="E455" s="10">
        <v>1521750</v>
      </c>
      <c r="F455" s="37">
        <f t="shared" si="28"/>
        <v>0.152175</v>
      </c>
      <c r="G455" s="10">
        <v>273915</v>
      </c>
      <c r="H455" s="37">
        <f t="shared" si="29"/>
        <v>2.7391499999999999E-2</v>
      </c>
      <c r="I455" s="10">
        <v>1795665</v>
      </c>
      <c r="J455" s="37">
        <f t="shared" si="30"/>
        <v>0.17956649999999999</v>
      </c>
      <c r="K455" s="9" t="s">
        <v>18</v>
      </c>
      <c r="L455" s="9" t="s">
        <v>26</v>
      </c>
    </row>
    <row r="456" spans="1:12" ht="13.8" x14ac:dyDescent="0.3">
      <c r="A456" s="7">
        <f t="shared" si="31"/>
        <v>454</v>
      </c>
      <c r="B456" s="8">
        <v>45200</v>
      </c>
      <c r="C456" s="9" t="s">
        <v>571</v>
      </c>
      <c r="D456" s="9" t="s">
        <v>25</v>
      </c>
      <c r="E456" s="10">
        <v>252000</v>
      </c>
      <c r="F456" s="37">
        <f t="shared" si="28"/>
        <v>2.52E-2</v>
      </c>
      <c r="G456" s="10">
        <v>45360</v>
      </c>
      <c r="H456" s="37">
        <f t="shared" si="29"/>
        <v>4.5360000000000001E-3</v>
      </c>
      <c r="I456" s="10">
        <v>297360</v>
      </c>
      <c r="J456" s="37">
        <f t="shared" si="30"/>
        <v>2.9735999999999999E-2</v>
      </c>
      <c r="K456" s="9" t="s">
        <v>18</v>
      </c>
      <c r="L456" s="9" t="s">
        <v>26</v>
      </c>
    </row>
    <row r="457" spans="1:12" ht="13.8" x14ac:dyDescent="0.3">
      <c r="A457" s="7">
        <f t="shared" si="31"/>
        <v>455</v>
      </c>
      <c r="B457" s="8">
        <v>45200</v>
      </c>
      <c r="C457" s="9" t="s">
        <v>572</v>
      </c>
      <c r="D457" s="9" t="s">
        <v>25</v>
      </c>
      <c r="E457" s="10">
        <v>742000</v>
      </c>
      <c r="F457" s="37">
        <f t="shared" si="28"/>
        <v>7.4200000000000002E-2</v>
      </c>
      <c r="G457" s="10">
        <v>133560</v>
      </c>
      <c r="H457" s="37">
        <f t="shared" si="29"/>
        <v>1.3356E-2</v>
      </c>
      <c r="I457" s="10">
        <v>875560</v>
      </c>
      <c r="J457" s="37">
        <f t="shared" si="30"/>
        <v>8.7555999999999995E-2</v>
      </c>
      <c r="K457" s="9" t="s">
        <v>18</v>
      </c>
      <c r="L457" s="9" t="s">
        <v>26</v>
      </c>
    </row>
    <row r="458" spans="1:12" ht="13.8" x14ac:dyDescent="0.3">
      <c r="A458" s="7">
        <f t="shared" si="31"/>
        <v>456</v>
      </c>
      <c r="B458" s="8">
        <v>45200</v>
      </c>
      <c r="C458" s="9" t="s">
        <v>573</v>
      </c>
      <c r="D458" s="9" t="s">
        <v>25</v>
      </c>
      <c r="E458" s="10">
        <v>252000</v>
      </c>
      <c r="F458" s="37">
        <f t="shared" si="28"/>
        <v>2.52E-2</v>
      </c>
      <c r="G458" s="10">
        <v>45360</v>
      </c>
      <c r="H458" s="37">
        <f t="shared" si="29"/>
        <v>4.5360000000000001E-3</v>
      </c>
      <c r="I458" s="10">
        <v>297360</v>
      </c>
      <c r="J458" s="37">
        <f t="shared" si="30"/>
        <v>2.9735999999999999E-2</v>
      </c>
      <c r="K458" s="9" t="s">
        <v>18</v>
      </c>
      <c r="L458" s="9" t="s">
        <v>26</v>
      </c>
    </row>
    <row r="459" spans="1:12" ht="13.8" x14ac:dyDescent="0.3">
      <c r="A459" s="7">
        <f t="shared" si="31"/>
        <v>457</v>
      </c>
      <c r="B459" s="8">
        <v>45200</v>
      </c>
      <c r="C459" s="9" t="s">
        <v>574</v>
      </c>
      <c r="D459" s="9" t="s">
        <v>25</v>
      </c>
      <c r="E459" s="10">
        <v>266000</v>
      </c>
      <c r="F459" s="37">
        <f t="shared" si="28"/>
        <v>2.6599999999999999E-2</v>
      </c>
      <c r="G459" s="10">
        <v>47880</v>
      </c>
      <c r="H459" s="37">
        <f t="shared" si="29"/>
        <v>4.7879999999999997E-3</v>
      </c>
      <c r="I459" s="10">
        <v>313880</v>
      </c>
      <c r="J459" s="37">
        <f t="shared" si="30"/>
        <v>3.1387999999999999E-2</v>
      </c>
      <c r="K459" s="9" t="s">
        <v>18</v>
      </c>
      <c r="L459" s="9" t="s">
        <v>26</v>
      </c>
    </row>
    <row r="460" spans="1:12" ht="13.8" x14ac:dyDescent="0.3">
      <c r="A460" s="7">
        <f t="shared" si="31"/>
        <v>458</v>
      </c>
      <c r="B460" s="8">
        <v>45200</v>
      </c>
      <c r="C460" s="9" t="s">
        <v>575</v>
      </c>
      <c r="D460" s="9" t="s">
        <v>266</v>
      </c>
      <c r="E460" s="10">
        <v>541273.21</v>
      </c>
      <c r="F460" s="37">
        <f t="shared" si="28"/>
        <v>5.4127320999999999E-2</v>
      </c>
      <c r="G460" s="10">
        <v>0</v>
      </c>
      <c r="H460" s="37">
        <f t="shared" si="29"/>
        <v>0</v>
      </c>
      <c r="I460" s="10">
        <v>541273.21</v>
      </c>
      <c r="J460" s="37">
        <f t="shared" si="30"/>
        <v>5.4127320999999999E-2</v>
      </c>
      <c r="K460" s="9" t="s">
        <v>84</v>
      </c>
      <c r="L460" s="9" t="s">
        <v>19</v>
      </c>
    </row>
    <row r="461" spans="1:12" ht="13.8" x14ac:dyDescent="0.3">
      <c r="A461" s="7">
        <f t="shared" si="31"/>
        <v>459</v>
      </c>
      <c r="B461" s="8">
        <v>45200</v>
      </c>
      <c r="C461" s="9" t="s">
        <v>576</v>
      </c>
      <c r="D461" s="9" t="s">
        <v>22</v>
      </c>
      <c r="E461" s="10">
        <v>600000</v>
      </c>
      <c r="F461" s="37">
        <f t="shared" si="28"/>
        <v>0.06</v>
      </c>
      <c r="G461" s="10">
        <v>108000</v>
      </c>
      <c r="H461" s="37">
        <f t="shared" si="29"/>
        <v>1.0800000000000001E-2</v>
      </c>
      <c r="I461" s="10">
        <v>708000</v>
      </c>
      <c r="J461" s="37">
        <f t="shared" si="30"/>
        <v>7.0800000000000002E-2</v>
      </c>
      <c r="K461" s="9" t="s">
        <v>18</v>
      </c>
      <c r="L461" s="9" t="s">
        <v>14</v>
      </c>
    </row>
    <row r="462" spans="1:12" ht="13.8" x14ac:dyDescent="0.3">
      <c r="A462" s="7">
        <f t="shared" si="31"/>
        <v>460</v>
      </c>
      <c r="B462" s="8">
        <v>45200</v>
      </c>
      <c r="C462" s="9" t="s">
        <v>577</v>
      </c>
      <c r="D462" s="9" t="s">
        <v>366</v>
      </c>
      <c r="E462" s="10">
        <v>4467280</v>
      </c>
      <c r="F462" s="37">
        <f t="shared" si="28"/>
        <v>0.44672800000000001</v>
      </c>
      <c r="G462" s="10">
        <v>804110.4</v>
      </c>
      <c r="H462" s="37">
        <f t="shared" si="29"/>
        <v>8.0411040000000003E-2</v>
      </c>
      <c r="I462" s="10">
        <v>5271390.4000000004</v>
      </c>
      <c r="J462" s="37">
        <f t="shared" si="30"/>
        <v>0.52713904</v>
      </c>
      <c r="K462" s="9" t="s">
        <v>18</v>
      </c>
      <c r="L462" s="9" t="s">
        <v>19</v>
      </c>
    </row>
    <row r="463" spans="1:12" ht="13.8" x14ac:dyDescent="0.3">
      <c r="A463" s="7">
        <f t="shared" si="31"/>
        <v>461</v>
      </c>
      <c r="B463" s="8">
        <v>45200</v>
      </c>
      <c r="C463" s="9" t="s">
        <v>578</v>
      </c>
      <c r="D463" s="9" t="s">
        <v>372</v>
      </c>
      <c r="E463" s="10">
        <v>500000.16000000003</v>
      </c>
      <c r="F463" s="37">
        <f t="shared" si="28"/>
        <v>5.0000016000000001E-2</v>
      </c>
      <c r="G463" s="10">
        <v>90000.03</v>
      </c>
      <c r="H463" s="37">
        <f t="shared" si="29"/>
        <v>9.0000029999999995E-3</v>
      </c>
      <c r="I463" s="10">
        <v>590000.19000000006</v>
      </c>
      <c r="J463" s="37">
        <f t="shared" si="30"/>
        <v>5.9000019000000008E-2</v>
      </c>
      <c r="K463" s="9" t="s">
        <v>18</v>
      </c>
      <c r="L463" s="9" t="s">
        <v>154</v>
      </c>
    </row>
    <row r="464" spans="1:12" ht="13.8" x14ac:dyDescent="0.3">
      <c r="A464" s="7">
        <f t="shared" si="31"/>
        <v>462</v>
      </c>
      <c r="B464" s="8">
        <v>45200</v>
      </c>
      <c r="C464" s="9" t="s">
        <v>579</v>
      </c>
      <c r="D464" s="9" t="s">
        <v>202</v>
      </c>
      <c r="E464" s="10">
        <v>2338680.65</v>
      </c>
      <c r="F464" s="37">
        <f t="shared" si="28"/>
        <v>0.23386806499999999</v>
      </c>
      <c r="G464" s="10">
        <v>0</v>
      </c>
      <c r="H464" s="37">
        <f t="shared" si="29"/>
        <v>0</v>
      </c>
      <c r="I464" s="10">
        <v>2338680.65</v>
      </c>
      <c r="J464" s="37">
        <f t="shared" si="30"/>
        <v>0.23386806499999999</v>
      </c>
      <c r="K464" s="9" t="s">
        <v>88</v>
      </c>
      <c r="L464" s="9" t="s">
        <v>19</v>
      </c>
    </row>
    <row r="465" spans="1:12" ht="13.8" x14ac:dyDescent="0.3">
      <c r="A465" s="7">
        <f t="shared" si="31"/>
        <v>463</v>
      </c>
      <c r="B465" s="8">
        <v>45231</v>
      </c>
      <c r="C465" s="9" t="s">
        <v>580</v>
      </c>
      <c r="D465" s="9" t="s">
        <v>550</v>
      </c>
      <c r="E465" s="10">
        <v>75782.81</v>
      </c>
      <c r="F465" s="37">
        <f t="shared" si="28"/>
        <v>7.5782810000000001E-3</v>
      </c>
      <c r="G465" s="10">
        <v>0</v>
      </c>
      <c r="H465" s="37">
        <f t="shared" si="29"/>
        <v>0</v>
      </c>
      <c r="I465" s="10">
        <v>75782.81</v>
      </c>
      <c r="J465" s="37">
        <f t="shared" si="30"/>
        <v>7.5782810000000001E-3</v>
      </c>
      <c r="K465" s="9" t="s">
        <v>506</v>
      </c>
      <c r="L465" s="9" t="s">
        <v>14</v>
      </c>
    </row>
    <row r="466" spans="1:12" ht="13.8" x14ac:dyDescent="0.3">
      <c r="A466" s="7">
        <f t="shared" si="31"/>
        <v>464</v>
      </c>
      <c r="B466" s="8">
        <v>45231</v>
      </c>
      <c r="C466" s="9" t="s">
        <v>581</v>
      </c>
      <c r="D466" s="9" t="s">
        <v>461</v>
      </c>
      <c r="E466" s="10">
        <v>74554.83</v>
      </c>
      <c r="F466" s="37">
        <f t="shared" si="28"/>
        <v>7.4554830000000006E-3</v>
      </c>
      <c r="G466" s="10">
        <v>0</v>
      </c>
      <c r="H466" s="37">
        <f t="shared" si="29"/>
        <v>0</v>
      </c>
      <c r="I466" s="10">
        <v>74554.83</v>
      </c>
      <c r="J466" s="37">
        <f t="shared" si="30"/>
        <v>7.4554830000000006E-3</v>
      </c>
      <c r="K466" s="9" t="s">
        <v>88</v>
      </c>
      <c r="L466" s="9" t="s">
        <v>81</v>
      </c>
    </row>
    <row r="467" spans="1:12" ht="13.8" x14ac:dyDescent="0.3">
      <c r="A467" s="7">
        <f t="shared" si="31"/>
        <v>465</v>
      </c>
      <c r="B467" s="8">
        <v>45231</v>
      </c>
      <c r="C467" s="9" t="s">
        <v>582</v>
      </c>
      <c r="D467" s="9" t="s">
        <v>239</v>
      </c>
      <c r="E467" s="10">
        <v>891956.71000000008</v>
      </c>
      <c r="F467" s="37">
        <f t="shared" si="28"/>
        <v>8.9195671000000004E-2</v>
      </c>
      <c r="G467" s="10">
        <v>0</v>
      </c>
      <c r="H467" s="37">
        <f t="shared" si="29"/>
        <v>0</v>
      </c>
      <c r="I467" s="10">
        <v>891956.71000000008</v>
      </c>
      <c r="J467" s="37">
        <f t="shared" si="30"/>
        <v>8.9195671000000004E-2</v>
      </c>
      <c r="K467" s="9" t="s">
        <v>36</v>
      </c>
      <c r="L467" s="9" t="s">
        <v>50</v>
      </c>
    </row>
    <row r="468" spans="1:12" ht="13.8" x14ac:dyDescent="0.3">
      <c r="A468" s="7">
        <f t="shared" si="31"/>
        <v>466</v>
      </c>
      <c r="B468" s="8">
        <v>45231</v>
      </c>
      <c r="C468" s="9" t="s">
        <v>583</v>
      </c>
      <c r="D468" s="9" t="s">
        <v>38</v>
      </c>
      <c r="E468" s="10">
        <v>5794088.2800000003</v>
      </c>
      <c r="F468" s="37">
        <f t="shared" si="28"/>
        <v>0.57940882800000004</v>
      </c>
      <c r="G468" s="10">
        <v>0</v>
      </c>
      <c r="H468" s="37">
        <f t="shared" si="29"/>
        <v>0</v>
      </c>
      <c r="I468" s="10">
        <v>5794088.2800000003</v>
      </c>
      <c r="J468" s="37">
        <f t="shared" si="30"/>
        <v>0.57940882800000004</v>
      </c>
      <c r="K468" s="9" t="s">
        <v>36</v>
      </c>
      <c r="L468" s="9" t="s">
        <v>14</v>
      </c>
    </row>
    <row r="469" spans="1:12" ht="13.8" x14ac:dyDescent="0.3">
      <c r="A469" s="7">
        <f t="shared" si="31"/>
        <v>467</v>
      </c>
      <c r="B469" s="8">
        <v>45231</v>
      </c>
      <c r="C469" s="9" t="s">
        <v>584</v>
      </c>
      <c r="D469" s="9" t="s">
        <v>35</v>
      </c>
      <c r="E469" s="10">
        <v>3067527.0700000003</v>
      </c>
      <c r="F469" s="37">
        <f t="shared" si="28"/>
        <v>0.30675270700000001</v>
      </c>
      <c r="G469" s="10">
        <v>0</v>
      </c>
      <c r="H469" s="37">
        <f t="shared" si="29"/>
        <v>0</v>
      </c>
      <c r="I469" s="10">
        <v>3067527.0700000003</v>
      </c>
      <c r="J469" s="37">
        <f t="shared" si="30"/>
        <v>0.30675270700000001</v>
      </c>
      <c r="K469" s="9" t="s">
        <v>36</v>
      </c>
      <c r="L469" s="9" t="s">
        <v>14</v>
      </c>
    </row>
    <row r="470" spans="1:12" ht="13.8" x14ac:dyDescent="0.3">
      <c r="A470" s="7">
        <f t="shared" si="31"/>
        <v>468</v>
      </c>
      <c r="B470" s="8">
        <v>45231</v>
      </c>
      <c r="C470" s="9" t="s">
        <v>585</v>
      </c>
      <c r="D470" s="9" t="s">
        <v>60</v>
      </c>
      <c r="E470" s="10">
        <v>1352461.07</v>
      </c>
      <c r="F470" s="37">
        <f t="shared" si="28"/>
        <v>0.135246107</v>
      </c>
      <c r="G470" s="10">
        <v>0</v>
      </c>
      <c r="H470" s="37">
        <f t="shared" si="29"/>
        <v>0</v>
      </c>
      <c r="I470" s="10">
        <v>1352461.07</v>
      </c>
      <c r="J470" s="37">
        <f t="shared" si="30"/>
        <v>0.135246107</v>
      </c>
      <c r="K470" s="9" t="s">
        <v>36</v>
      </c>
      <c r="L470" s="9" t="s">
        <v>61</v>
      </c>
    </row>
    <row r="471" spans="1:12" ht="13.8" x14ac:dyDescent="0.3">
      <c r="A471" s="7">
        <f t="shared" si="31"/>
        <v>469</v>
      </c>
      <c r="B471" s="8">
        <v>45231</v>
      </c>
      <c r="C471" s="9" t="s">
        <v>586</v>
      </c>
      <c r="D471" s="9" t="s">
        <v>547</v>
      </c>
      <c r="E471" s="10">
        <v>216486.26</v>
      </c>
      <c r="F471" s="37">
        <f t="shared" si="28"/>
        <v>2.1648626000000001E-2</v>
      </c>
      <c r="G471" s="10">
        <v>0</v>
      </c>
      <c r="H471" s="37">
        <f t="shared" si="29"/>
        <v>0</v>
      </c>
      <c r="I471" s="10">
        <v>216486.26</v>
      </c>
      <c r="J471" s="37">
        <f t="shared" si="30"/>
        <v>2.1648626000000001E-2</v>
      </c>
      <c r="K471" s="9" t="s">
        <v>36</v>
      </c>
      <c r="L471" s="9" t="s">
        <v>75</v>
      </c>
    </row>
    <row r="472" spans="1:12" ht="13.8" x14ac:dyDescent="0.3">
      <c r="A472" s="7">
        <f t="shared" si="31"/>
        <v>470</v>
      </c>
      <c r="B472" s="8">
        <v>45231</v>
      </c>
      <c r="C472" s="9" t="s">
        <v>587</v>
      </c>
      <c r="D472" s="9" t="s">
        <v>56</v>
      </c>
      <c r="E472" s="10">
        <v>1099084.1000000001</v>
      </c>
      <c r="F472" s="37">
        <f t="shared" si="28"/>
        <v>0.10990841000000001</v>
      </c>
      <c r="G472" s="10">
        <v>0</v>
      </c>
      <c r="H472" s="37">
        <f t="shared" si="29"/>
        <v>0</v>
      </c>
      <c r="I472" s="10">
        <v>1099084.1000000001</v>
      </c>
      <c r="J472" s="37">
        <f t="shared" si="30"/>
        <v>0.10990841000000001</v>
      </c>
      <c r="K472" s="9" t="s">
        <v>57</v>
      </c>
      <c r="L472" s="9" t="s">
        <v>58</v>
      </c>
    </row>
    <row r="473" spans="1:12" ht="13.8" x14ac:dyDescent="0.3">
      <c r="A473" s="7">
        <f t="shared" si="31"/>
        <v>471</v>
      </c>
      <c r="B473" s="8">
        <v>45231</v>
      </c>
      <c r="C473" s="9" t="s">
        <v>588</v>
      </c>
      <c r="D473" s="9" t="s">
        <v>111</v>
      </c>
      <c r="E473" s="10">
        <v>380578</v>
      </c>
      <c r="F473" s="37">
        <f t="shared" si="28"/>
        <v>3.8057800000000003E-2</v>
      </c>
      <c r="G473" s="10">
        <v>0</v>
      </c>
      <c r="H473" s="37">
        <f t="shared" si="29"/>
        <v>0</v>
      </c>
      <c r="I473" s="10">
        <v>380578</v>
      </c>
      <c r="J473" s="37">
        <f t="shared" si="30"/>
        <v>3.8057800000000003E-2</v>
      </c>
      <c r="K473" s="9" t="s">
        <v>36</v>
      </c>
      <c r="L473" s="9" t="s">
        <v>71</v>
      </c>
    </row>
    <row r="474" spans="1:12" ht="13.8" x14ac:dyDescent="0.3">
      <c r="A474" s="7">
        <f t="shared" si="31"/>
        <v>472</v>
      </c>
      <c r="B474" s="8">
        <v>45231</v>
      </c>
      <c r="C474" s="9" t="s">
        <v>589</v>
      </c>
      <c r="D474" s="9" t="s">
        <v>553</v>
      </c>
      <c r="E474" s="10">
        <v>840018.33</v>
      </c>
      <c r="F474" s="37">
        <f t="shared" si="28"/>
        <v>8.4001832999999998E-2</v>
      </c>
      <c r="G474" s="10">
        <v>0</v>
      </c>
      <c r="H474" s="37">
        <f t="shared" si="29"/>
        <v>0</v>
      </c>
      <c r="I474" s="10">
        <v>840018.33</v>
      </c>
      <c r="J474" s="37">
        <f t="shared" si="30"/>
        <v>8.4001832999999998E-2</v>
      </c>
      <c r="K474" s="9" t="s">
        <v>36</v>
      </c>
      <c r="L474" s="9" t="s">
        <v>65</v>
      </c>
    </row>
    <row r="475" spans="1:12" ht="13.8" x14ac:dyDescent="0.3">
      <c r="A475" s="7">
        <f t="shared" si="31"/>
        <v>473</v>
      </c>
      <c r="B475" s="8">
        <v>45231</v>
      </c>
      <c r="C475" s="9" t="s">
        <v>590</v>
      </c>
      <c r="D475" s="9" t="s">
        <v>461</v>
      </c>
      <c r="E475" s="10">
        <v>93310.010000000009</v>
      </c>
      <c r="F475" s="37">
        <f t="shared" si="28"/>
        <v>9.3310010000000002E-3</v>
      </c>
      <c r="G475" s="10">
        <v>0</v>
      </c>
      <c r="H475" s="37">
        <f t="shared" si="29"/>
        <v>0</v>
      </c>
      <c r="I475" s="10">
        <v>93310.010000000009</v>
      </c>
      <c r="J475" s="37">
        <f t="shared" si="30"/>
        <v>9.3310010000000002E-3</v>
      </c>
      <c r="K475" s="9" t="s">
        <v>88</v>
      </c>
      <c r="L475" s="9" t="s">
        <v>81</v>
      </c>
    </row>
    <row r="476" spans="1:12" ht="13.8" x14ac:dyDescent="0.3">
      <c r="A476" s="7">
        <f t="shared" si="31"/>
        <v>474</v>
      </c>
      <c r="B476" s="8">
        <v>45231</v>
      </c>
      <c r="C476" s="9" t="s">
        <v>591</v>
      </c>
      <c r="D476" s="9" t="s">
        <v>533</v>
      </c>
      <c r="E476" s="10">
        <v>168000</v>
      </c>
      <c r="F476" s="37">
        <f t="shared" si="28"/>
        <v>1.6799999999999999E-2</v>
      </c>
      <c r="G476" s="10">
        <v>30240.000000000004</v>
      </c>
      <c r="H476" s="37">
        <f t="shared" si="29"/>
        <v>3.0240000000000002E-3</v>
      </c>
      <c r="I476" s="10">
        <v>198240</v>
      </c>
      <c r="J476" s="37">
        <f t="shared" si="30"/>
        <v>1.9824000000000001E-2</v>
      </c>
      <c r="K476" s="9" t="s">
        <v>18</v>
      </c>
      <c r="L476" s="9" t="s">
        <v>81</v>
      </c>
    </row>
    <row r="477" spans="1:12" ht="13.8" x14ac:dyDescent="0.3">
      <c r="A477" s="7">
        <f t="shared" si="31"/>
        <v>475</v>
      </c>
      <c r="B477" s="8">
        <v>45231</v>
      </c>
      <c r="C477" s="9" t="s">
        <v>592</v>
      </c>
      <c r="D477" s="9" t="s">
        <v>213</v>
      </c>
      <c r="E477" s="10">
        <v>831600.83</v>
      </c>
      <c r="F477" s="37">
        <f t="shared" si="28"/>
        <v>8.3160082999999996E-2</v>
      </c>
      <c r="G477" s="10">
        <v>0</v>
      </c>
      <c r="H477" s="37">
        <f t="shared" si="29"/>
        <v>0</v>
      </c>
      <c r="I477" s="10">
        <v>831600.83</v>
      </c>
      <c r="J477" s="37">
        <f t="shared" si="30"/>
        <v>8.3160082999999996E-2</v>
      </c>
      <c r="K477" s="9" t="s">
        <v>88</v>
      </c>
      <c r="L477" s="9" t="s">
        <v>81</v>
      </c>
    </row>
    <row r="478" spans="1:12" ht="13.8" x14ac:dyDescent="0.3">
      <c r="A478" s="7">
        <f t="shared" si="31"/>
        <v>476</v>
      </c>
      <c r="B478" s="8">
        <v>45231</v>
      </c>
      <c r="C478" s="9" t="s">
        <v>593</v>
      </c>
      <c r="D478" s="9" t="s">
        <v>94</v>
      </c>
      <c r="E478" s="10">
        <v>283050</v>
      </c>
      <c r="F478" s="37">
        <f t="shared" si="28"/>
        <v>2.8305E-2</v>
      </c>
      <c r="G478" s="10">
        <v>50949</v>
      </c>
      <c r="H478" s="37">
        <f t="shared" si="29"/>
        <v>5.0949000000000003E-3</v>
      </c>
      <c r="I478" s="10">
        <v>333999.00000000006</v>
      </c>
      <c r="J478" s="37">
        <f t="shared" si="30"/>
        <v>3.3399900000000003E-2</v>
      </c>
      <c r="K478" s="9" t="s">
        <v>18</v>
      </c>
      <c r="L478" s="9" t="s">
        <v>19</v>
      </c>
    </row>
    <row r="479" spans="1:12" ht="13.8" x14ac:dyDescent="0.3">
      <c r="A479" s="7">
        <f t="shared" si="31"/>
        <v>477</v>
      </c>
      <c r="B479" s="8">
        <v>45231</v>
      </c>
      <c r="C479" s="9" t="s">
        <v>594</v>
      </c>
      <c r="D479" s="9" t="s">
        <v>595</v>
      </c>
      <c r="E479" s="10">
        <v>107944.73000000001</v>
      </c>
      <c r="F479" s="37">
        <f t="shared" si="28"/>
        <v>1.0794473000000001E-2</v>
      </c>
      <c r="G479" s="10">
        <v>0</v>
      </c>
      <c r="H479" s="37">
        <f t="shared" si="29"/>
        <v>0</v>
      </c>
      <c r="I479" s="10">
        <v>107944.73000000001</v>
      </c>
      <c r="J479" s="37">
        <f t="shared" si="30"/>
        <v>1.0794473000000001E-2</v>
      </c>
      <c r="K479" s="9" t="s">
        <v>13</v>
      </c>
      <c r="L479" s="9" t="s">
        <v>65</v>
      </c>
    </row>
    <row r="480" spans="1:12" ht="13.8" x14ac:dyDescent="0.3">
      <c r="A480" s="7">
        <f t="shared" si="31"/>
        <v>478</v>
      </c>
      <c r="B480" s="8">
        <v>45231</v>
      </c>
      <c r="C480" s="9" t="s">
        <v>596</v>
      </c>
      <c r="D480" s="9" t="s">
        <v>83</v>
      </c>
      <c r="E480" s="10">
        <v>874604.5</v>
      </c>
      <c r="F480" s="37">
        <f t="shared" si="28"/>
        <v>8.7460449999999995E-2</v>
      </c>
      <c r="G480" s="10">
        <v>0</v>
      </c>
      <c r="H480" s="37">
        <f t="shared" si="29"/>
        <v>0</v>
      </c>
      <c r="I480" s="10">
        <v>874604.5</v>
      </c>
      <c r="J480" s="37">
        <f t="shared" si="30"/>
        <v>8.7460449999999995E-2</v>
      </c>
      <c r="K480" s="9" t="s">
        <v>84</v>
      </c>
      <c r="L480" s="9" t="s">
        <v>85</v>
      </c>
    </row>
    <row r="481" spans="1:12" ht="13.8" x14ac:dyDescent="0.3">
      <c r="A481" s="7">
        <f t="shared" si="31"/>
        <v>479</v>
      </c>
      <c r="B481" s="8">
        <v>45231</v>
      </c>
      <c r="C481" s="9" t="s">
        <v>597</v>
      </c>
      <c r="D481" s="9" t="s">
        <v>547</v>
      </c>
      <c r="E481" s="10">
        <v>117009.75</v>
      </c>
      <c r="F481" s="37">
        <f t="shared" si="28"/>
        <v>1.1700975000000001E-2</v>
      </c>
      <c r="G481" s="10">
        <v>0</v>
      </c>
      <c r="H481" s="37">
        <f t="shared" si="29"/>
        <v>0</v>
      </c>
      <c r="I481" s="10">
        <v>117009.75</v>
      </c>
      <c r="J481" s="37">
        <f t="shared" si="30"/>
        <v>1.1700975000000001E-2</v>
      </c>
      <c r="K481" s="9" t="s">
        <v>36</v>
      </c>
      <c r="L481" s="9" t="s">
        <v>75</v>
      </c>
    </row>
    <row r="482" spans="1:12" ht="13.8" x14ac:dyDescent="0.3">
      <c r="A482" s="7">
        <f t="shared" si="31"/>
        <v>480</v>
      </c>
      <c r="B482" s="8">
        <v>45231</v>
      </c>
      <c r="C482" s="9" t="s">
        <v>598</v>
      </c>
      <c r="D482" s="9" t="s">
        <v>109</v>
      </c>
      <c r="E482" s="10">
        <v>1061108.79</v>
      </c>
      <c r="F482" s="37">
        <f t="shared" si="28"/>
        <v>0.10611087900000001</v>
      </c>
      <c r="G482" s="10">
        <v>0</v>
      </c>
      <c r="H482" s="37">
        <f t="shared" si="29"/>
        <v>0</v>
      </c>
      <c r="I482" s="10">
        <v>1061108.79</v>
      </c>
      <c r="J482" s="37">
        <f t="shared" si="30"/>
        <v>0.10611087900000001</v>
      </c>
      <c r="K482" s="9" t="s">
        <v>36</v>
      </c>
      <c r="L482" s="9" t="s">
        <v>46</v>
      </c>
    </row>
    <row r="483" spans="1:12" ht="13.8" x14ac:dyDescent="0.3">
      <c r="A483" s="7">
        <f t="shared" si="31"/>
        <v>481</v>
      </c>
      <c r="B483" s="8">
        <v>45231</v>
      </c>
      <c r="C483" s="9" t="s">
        <v>599</v>
      </c>
      <c r="D483" s="9" t="s">
        <v>600</v>
      </c>
      <c r="E483" s="10">
        <v>288935</v>
      </c>
      <c r="F483" s="37">
        <f t="shared" si="28"/>
        <v>2.8893499999999999E-2</v>
      </c>
      <c r="G483" s="10">
        <v>52008.3</v>
      </c>
      <c r="H483" s="37">
        <f t="shared" si="29"/>
        <v>5.20083E-3</v>
      </c>
      <c r="I483" s="10">
        <v>340943.3</v>
      </c>
      <c r="J483" s="37">
        <f t="shared" si="30"/>
        <v>3.4094329999999999E-2</v>
      </c>
      <c r="K483" s="9" t="s">
        <v>18</v>
      </c>
      <c r="L483" s="9" t="s">
        <v>14</v>
      </c>
    </row>
    <row r="484" spans="1:12" ht="13.8" x14ac:dyDescent="0.3">
      <c r="A484" s="7">
        <f t="shared" si="31"/>
        <v>482</v>
      </c>
      <c r="B484" s="8">
        <v>45231</v>
      </c>
      <c r="C484" s="9" t="s">
        <v>601</v>
      </c>
      <c r="D484" s="9" t="s">
        <v>461</v>
      </c>
      <c r="E484" s="10">
        <v>107915.90000000001</v>
      </c>
      <c r="F484" s="37">
        <f t="shared" si="28"/>
        <v>1.079159E-2</v>
      </c>
      <c r="G484" s="10">
        <v>0</v>
      </c>
      <c r="H484" s="37">
        <f t="shared" si="29"/>
        <v>0</v>
      </c>
      <c r="I484" s="10">
        <v>107915.90000000001</v>
      </c>
      <c r="J484" s="37">
        <f t="shared" si="30"/>
        <v>1.079159E-2</v>
      </c>
      <c r="K484" s="9" t="s">
        <v>88</v>
      </c>
      <c r="L484" s="9" t="s">
        <v>81</v>
      </c>
    </row>
    <row r="485" spans="1:12" ht="13.8" x14ac:dyDescent="0.3">
      <c r="A485" s="7">
        <f t="shared" si="31"/>
        <v>483</v>
      </c>
      <c r="B485" s="8">
        <v>45231</v>
      </c>
      <c r="C485" s="9" t="s">
        <v>602</v>
      </c>
      <c r="D485" s="9" t="s">
        <v>196</v>
      </c>
      <c r="E485" s="10">
        <v>509999.99999999994</v>
      </c>
      <c r="F485" s="37">
        <f t="shared" si="28"/>
        <v>5.0999999999999997E-2</v>
      </c>
      <c r="G485" s="10">
        <v>91800</v>
      </c>
      <c r="H485" s="37">
        <f t="shared" si="29"/>
        <v>9.1800000000000007E-3</v>
      </c>
      <c r="I485" s="10">
        <v>601800</v>
      </c>
      <c r="J485" s="37">
        <f t="shared" si="30"/>
        <v>6.0179999999999997E-2</v>
      </c>
      <c r="K485" s="9" t="s">
        <v>18</v>
      </c>
      <c r="L485" s="9" t="s">
        <v>14</v>
      </c>
    </row>
    <row r="486" spans="1:12" ht="13.8" x14ac:dyDescent="0.3">
      <c r="A486" s="7">
        <f t="shared" si="31"/>
        <v>484</v>
      </c>
      <c r="B486" s="8">
        <v>45231</v>
      </c>
      <c r="C486" s="9" t="s">
        <v>603</v>
      </c>
      <c r="D486" s="9" t="s">
        <v>266</v>
      </c>
      <c r="E486" s="10">
        <v>83326.39</v>
      </c>
      <c r="F486" s="37">
        <f t="shared" si="28"/>
        <v>8.3326389999999993E-3</v>
      </c>
      <c r="G486" s="10">
        <v>0</v>
      </c>
      <c r="H486" s="37">
        <f t="shared" si="29"/>
        <v>0</v>
      </c>
      <c r="I486" s="10">
        <v>83326.39</v>
      </c>
      <c r="J486" s="37">
        <f t="shared" si="30"/>
        <v>8.3326389999999993E-3</v>
      </c>
      <c r="K486" s="9" t="s">
        <v>84</v>
      </c>
      <c r="L486" s="9" t="s">
        <v>19</v>
      </c>
    </row>
    <row r="487" spans="1:12" ht="13.8" x14ac:dyDescent="0.3">
      <c r="A487" s="7">
        <f t="shared" si="31"/>
        <v>485</v>
      </c>
      <c r="B487" s="8">
        <v>45231</v>
      </c>
      <c r="C487" s="9" t="s">
        <v>604</v>
      </c>
      <c r="D487" s="9" t="s">
        <v>266</v>
      </c>
      <c r="E487" s="10">
        <v>325680</v>
      </c>
      <c r="F487" s="37">
        <f t="shared" si="28"/>
        <v>3.2568E-2</v>
      </c>
      <c r="G487" s="10">
        <v>0</v>
      </c>
      <c r="H487" s="37">
        <f t="shared" si="29"/>
        <v>0</v>
      </c>
      <c r="I487" s="10">
        <v>325680</v>
      </c>
      <c r="J487" s="37">
        <f t="shared" si="30"/>
        <v>3.2568E-2</v>
      </c>
      <c r="K487" s="9" t="s">
        <v>84</v>
      </c>
      <c r="L487" s="9" t="s">
        <v>19</v>
      </c>
    </row>
    <row r="488" spans="1:12" ht="13.8" x14ac:dyDescent="0.3">
      <c r="A488" s="7">
        <f t="shared" si="31"/>
        <v>486</v>
      </c>
      <c r="B488" s="8">
        <v>45231</v>
      </c>
      <c r="C488" s="9" t="s">
        <v>605</v>
      </c>
      <c r="D488" s="9" t="s">
        <v>547</v>
      </c>
      <c r="E488" s="10">
        <v>78247.100000000006</v>
      </c>
      <c r="F488" s="37">
        <f t="shared" si="28"/>
        <v>7.8247100000000003E-3</v>
      </c>
      <c r="G488" s="10">
        <v>0</v>
      </c>
      <c r="H488" s="37">
        <f t="shared" si="29"/>
        <v>0</v>
      </c>
      <c r="I488" s="10">
        <v>78247.100000000006</v>
      </c>
      <c r="J488" s="37">
        <f t="shared" si="30"/>
        <v>7.8247100000000003E-3</v>
      </c>
      <c r="K488" s="9" t="s">
        <v>36</v>
      </c>
      <c r="L488" s="9" t="s">
        <v>75</v>
      </c>
    </row>
    <row r="489" spans="1:12" ht="13.8" x14ac:dyDescent="0.3">
      <c r="A489" s="7">
        <f t="shared" si="31"/>
        <v>487</v>
      </c>
      <c r="B489" s="8">
        <v>45231</v>
      </c>
      <c r="C489" s="9" t="s">
        <v>606</v>
      </c>
      <c r="D489" s="9" t="s">
        <v>67</v>
      </c>
      <c r="E489" s="10">
        <v>6908538.7499999991</v>
      </c>
      <c r="F489" s="37">
        <f t="shared" si="28"/>
        <v>0.69085387499999995</v>
      </c>
      <c r="G489" s="10">
        <v>1243536.98</v>
      </c>
      <c r="H489" s="37">
        <f t="shared" si="29"/>
        <v>0.124353698</v>
      </c>
      <c r="I489" s="10">
        <v>8152075.7300000004</v>
      </c>
      <c r="J489" s="37">
        <f t="shared" si="30"/>
        <v>0.81520757300000002</v>
      </c>
      <c r="K489" s="9" t="s">
        <v>18</v>
      </c>
      <c r="L489" s="9" t="s">
        <v>42</v>
      </c>
    </row>
    <row r="490" spans="1:12" ht="13.8" x14ac:dyDescent="0.3">
      <c r="A490" s="7">
        <f t="shared" si="31"/>
        <v>488</v>
      </c>
      <c r="B490" s="8">
        <v>45231</v>
      </c>
      <c r="C490" s="9" t="s">
        <v>607</v>
      </c>
      <c r="D490" s="9" t="s">
        <v>53</v>
      </c>
      <c r="E490" s="10">
        <v>968803.72000000009</v>
      </c>
      <c r="F490" s="37">
        <f t="shared" si="28"/>
        <v>9.6880372000000006E-2</v>
      </c>
      <c r="G490" s="10">
        <v>0</v>
      </c>
      <c r="H490" s="37">
        <f t="shared" si="29"/>
        <v>0</v>
      </c>
      <c r="I490" s="10">
        <v>968803.72000000009</v>
      </c>
      <c r="J490" s="37">
        <f t="shared" si="30"/>
        <v>9.6880372000000006E-2</v>
      </c>
      <c r="K490" s="9" t="s">
        <v>54</v>
      </c>
      <c r="L490" s="9" t="s">
        <v>50</v>
      </c>
    </row>
    <row r="491" spans="1:12" ht="13.8" x14ac:dyDescent="0.3">
      <c r="A491" s="7">
        <f t="shared" si="31"/>
        <v>489</v>
      </c>
      <c r="B491" s="8">
        <v>45231</v>
      </c>
      <c r="C491" s="9" t="s">
        <v>608</v>
      </c>
      <c r="D491" s="9" t="s">
        <v>45</v>
      </c>
      <c r="E491" s="10">
        <v>820198.4800000001</v>
      </c>
      <c r="F491" s="37">
        <f t="shared" si="28"/>
        <v>8.2019848000000006E-2</v>
      </c>
      <c r="G491" s="10">
        <v>0</v>
      </c>
      <c r="H491" s="37">
        <f t="shared" si="29"/>
        <v>0</v>
      </c>
      <c r="I491" s="10">
        <v>820198.4800000001</v>
      </c>
      <c r="J491" s="37">
        <f t="shared" si="30"/>
        <v>8.2019848000000006E-2</v>
      </c>
      <c r="K491" s="9" t="s">
        <v>36</v>
      </c>
      <c r="L491" s="9" t="s">
        <v>46</v>
      </c>
    </row>
    <row r="492" spans="1:12" ht="13.8" x14ac:dyDescent="0.3">
      <c r="A492" s="7">
        <f t="shared" si="31"/>
        <v>490</v>
      </c>
      <c r="B492" s="8">
        <v>45231</v>
      </c>
      <c r="C492" s="9" t="s">
        <v>609</v>
      </c>
      <c r="D492" s="9" t="s">
        <v>49</v>
      </c>
      <c r="E492" s="10">
        <v>192600</v>
      </c>
      <c r="F492" s="37">
        <f t="shared" si="28"/>
        <v>1.9259999999999999E-2</v>
      </c>
      <c r="G492" s="10">
        <v>34668</v>
      </c>
      <c r="H492" s="37">
        <f t="shared" si="29"/>
        <v>3.4667999999999999E-3</v>
      </c>
      <c r="I492" s="10">
        <v>227267.99999999997</v>
      </c>
      <c r="J492" s="37">
        <f t="shared" si="30"/>
        <v>2.2726799999999998E-2</v>
      </c>
      <c r="K492" s="9" t="s">
        <v>18</v>
      </c>
      <c r="L492" s="9" t="s">
        <v>50</v>
      </c>
    </row>
    <row r="493" spans="1:12" ht="13.8" x14ac:dyDescent="0.3">
      <c r="A493" s="7">
        <f t="shared" si="31"/>
        <v>491</v>
      </c>
      <c r="B493" s="8">
        <v>45231</v>
      </c>
      <c r="C493" s="9" t="s">
        <v>610</v>
      </c>
      <c r="D493" s="9" t="s">
        <v>117</v>
      </c>
      <c r="E493" s="10">
        <v>954746.22</v>
      </c>
      <c r="F493" s="37">
        <f t="shared" si="28"/>
        <v>9.5474621999999995E-2</v>
      </c>
      <c r="G493" s="10">
        <v>0</v>
      </c>
      <c r="H493" s="37">
        <f t="shared" si="29"/>
        <v>0</v>
      </c>
      <c r="I493" s="10">
        <v>954746.22</v>
      </c>
      <c r="J493" s="37">
        <f t="shared" si="30"/>
        <v>9.5474621999999995E-2</v>
      </c>
      <c r="K493" s="9" t="s">
        <v>36</v>
      </c>
      <c r="L493" s="9" t="s">
        <v>89</v>
      </c>
    </row>
    <row r="494" spans="1:12" ht="13.8" x14ac:dyDescent="0.3">
      <c r="A494" s="7">
        <f t="shared" si="31"/>
        <v>492</v>
      </c>
      <c r="B494" s="8">
        <v>45231</v>
      </c>
      <c r="C494" s="9" t="s">
        <v>611</v>
      </c>
      <c r="D494" s="9" t="s">
        <v>117</v>
      </c>
      <c r="E494" s="10">
        <v>4730932.74</v>
      </c>
      <c r="F494" s="37">
        <f t="shared" si="28"/>
        <v>0.47309327400000001</v>
      </c>
      <c r="G494" s="10">
        <v>0</v>
      </c>
      <c r="H494" s="37">
        <f t="shared" si="29"/>
        <v>0</v>
      </c>
      <c r="I494" s="10">
        <v>4730932.74</v>
      </c>
      <c r="J494" s="37">
        <f t="shared" si="30"/>
        <v>0.47309327400000001</v>
      </c>
      <c r="K494" s="9" t="s">
        <v>36</v>
      </c>
      <c r="L494" s="9" t="s">
        <v>89</v>
      </c>
    </row>
    <row r="495" spans="1:12" ht="13.8" x14ac:dyDescent="0.3">
      <c r="A495" s="7">
        <f t="shared" si="31"/>
        <v>493</v>
      </c>
      <c r="B495" s="8">
        <v>45231</v>
      </c>
      <c r="C495" s="9" t="s">
        <v>612</v>
      </c>
      <c r="D495" s="9" t="s">
        <v>117</v>
      </c>
      <c r="E495" s="10">
        <v>1260315.0799999998</v>
      </c>
      <c r="F495" s="37">
        <f t="shared" si="28"/>
        <v>0.12603150799999999</v>
      </c>
      <c r="G495" s="10">
        <v>0</v>
      </c>
      <c r="H495" s="37">
        <f t="shared" si="29"/>
        <v>0</v>
      </c>
      <c r="I495" s="10">
        <v>1260315.0799999998</v>
      </c>
      <c r="J495" s="37">
        <f t="shared" si="30"/>
        <v>0.12603150799999999</v>
      </c>
      <c r="K495" s="9" t="s">
        <v>36</v>
      </c>
      <c r="L495" s="9" t="s">
        <v>89</v>
      </c>
    </row>
    <row r="496" spans="1:12" ht="13.8" x14ac:dyDescent="0.3">
      <c r="A496" s="7">
        <f t="shared" si="31"/>
        <v>494</v>
      </c>
      <c r="B496" s="8">
        <v>45231</v>
      </c>
      <c r="C496" s="9" t="s">
        <v>613</v>
      </c>
      <c r="D496" s="9" t="s">
        <v>117</v>
      </c>
      <c r="E496" s="10">
        <v>109101.51999999999</v>
      </c>
      <c r="F496" s="37">
        <f t="shared" si="28"/>
        <v>1.0910151999999999E-2</v>
      </c>
      <c r="G496" s="10">
        <v>0</v>
      </c>
      <c r="H496" s="37">
        <f t="shared" si="29"/>
        <v>0</v>
      </c>
      <c r="I496" s="10">
        <v>109101.51999999999</v>
      </c>
      <c r="J496" s="37">
        <f t="shared" si="30"/>
        <v>1.0910151999999999E-2</v>
      </c>
      <c r="K496" s="9" t="s">
        <v>36</v>
      </c>
      <c r="L496" s="9" t="s">
        <v>89</v>
      </c>
    </row>
    <row r="497" spans="1:12" ht="13.8" x14ac:dyDescent="0.3">
      <c r="A497" s="7">
        <f t="shared" si="31"/>
        <v>495</v>
      </c>
      <c r="B497" s="8">
        <v>45231</v>
      </c>
      <c r="C497" s="9" t="s">
        <v>614</v>
      </c>
      <c r="D497" s="9" t="s">
        <v>96</v>
      </c>
      <c r="E497" s="10">
        <v>400233.47000000003</v>
      </c>
      <c r="F497" s="37">
        <f t="shared" si="28"/>
        <v>4.0023347000000001E-2</v>
      </c>
      <c r="G497" s="10">
        <v>0</v>
      </c>
      <c r="H497" s="37">
        <f t="shared" si="29"/>
        <v>0</v>
      </c>
      <c r="I497" s="10">
        <v>400233.47000000003</v>
      </c>
      <c r="J497" s="37">
        <f t="shared" si="30"/>
        <v>4.0023347000000001E-2</v>
      </c>
      <c r="K497" s="9" t="s">
        <v>36</v>
      </c>
      <c r="L497" s="9" t="s">
        <v>97</v>
      </c>
    </row>
    <row r="498" spans="1:12" ht="13.8" x14ac:dyDescent="0.3">
      <c r="A498" s="7">
        <f t="shared" si="31"/>
        <v>496</v>
      </c>
      <c r="B498" s="8">
        <v>45231</v>
      </c>
      <c r="C498" s="9" t="s">
        <v>615</v>
      </c>
      <c r="D498" s="9" t="s">
        <v>99</v>
      </c>
      <c r="E498" s="10">
        <v>158346.53</v>
      </c>
      <c r="F498" s="37">
        <f t="shared" si="28"/>
        <v>1.5834653000000001E-2</v>
      </c>
      <c r="G498" s="10">
        <v>0</v>
      </c>
      <c r="H498" s="37">
        <f t="shared" si="29"/>
        <v>0</v>
      </c>
      <c r="I498" s="10">
        <v>158346.53</v>
      </c>
      <c r="J498" s="37">
        <f t="shared" si="30"/>
        <v>1.5834653000000001E-2</v>
      </c>
      <c r="K498" s="9" t="s">
        <v>57</v>
      </c>
      <c r="L498" s="9" t="s">
        <v>75</v>
      </c>
    </row>
    <row r="499" spans="1:12" ht="13.8" x14ac:dyDescent="0.3">
      <c r="A499" s="7">
        <f t="shared" si="31"/>
        <v>497</v>
      </c>
      <c r="B499" s="8">
        <v>45231</v>
      </c>
      <c r="C499" s="9" t="s">
        <v>616</v>
      </c>
      <c r="D499" s="9" t="s">
        <v>617</v>
      </c>
      <c r="E499" s="10">
        <v>0</v>
      </c>
      <c r="F499" s="37">
        <f t="shared" si="28"/>
        <v>0</v>
      </c>
      <c r="G499" s="10">
        <v>0</v>
      </c>
      <c r="H499" s="37">
        <f t="shared" si="29"/>
        <v>0</v>
      </c>
      <c r="I499" s="10">
        <v>0</v>
      </c>
      <c r="J499" s="37">
        <f t="shared" si="30"/>
        <v>0</v>
      </c>
      <c r="K499" s="9" t="s">
        <v>36</v>
      </c>
      <c r="L499" s="9" t="s">
        <v>75</v>
      </c>
    </row>
    <row r="500" spans="1:12" ht="13.8" x14ac:dyDescent="0.3">
      <c r="A500" s="7">
        <f t="shared" si="31"/>
        <v>498</v>
      </c>
      <c r="B500" s="8">
        <v>45231</v>
      </c>
      <c r="C500" s="9" t="s">
        <v>618</v>
      </c>
      <c r="D500" s="9" t="s">
        <v>461</v>
      </c>
      <c r="E500" s="10">
        <v>145413.71000000002</v>
      </c>
      <c r="F500" s="37">
        <f t="shared" si="28"/>
        <v>1.4541371000000003E-2</v>
      </c>
      <c r="G500" s="10">
        <v>0</v>
      </c>
      <c r="H500" s="37">
        <f t="shared" si="29"/>
        <v>0</v>
      </c>
      <c r="I500" s="10">
        <v>145413.71000000002</v>
      </c>
      <c r="J500" s="37">
        <f t="shared" si="30"/>
        <v>1.4541371000000003E-2</v>
      </c>
      <c r="K500" s="9" t="s">
        <v>88</v>
      </c>
      <c r="L500" s="9" t="s">
        <v>81</v>
      </c>
    </row>
    <row r="501" spans="1:12" ht="13.8" x14ac:dyDescent="0.3">
      <c r="A501" s="7">
        <f t="shared" si="31"/>
        <v>499</v>
      </c>
      <c r="B501" s="8">
        <v>45231</v>
      </c>
      <c r="C501" s="9" t="s">
        <v>619</v>
      </c>
      <c r="D501" s="9" t="s">
        <v>547</v>
      </c>
      <c r="E501" s="10">
        <v>62817.630000000005</v>
      </c>
      <c r="F501" s="37">
        <f t="shared" si="28"/>
        <v>6.2817630000000001E-3</v>
      </c>
      <c r="G501" s="10">
        <v>0</v>
      </c>
      <c r="H501" s="37">
        <f t="shared" si="29"/>
        <v>0</v>
      </c>
      <c r="I501" s="10">
        <v>62817.630000000005</v>
      </c>
      <c r="J501" s="37">
        <f t="shared" si="30"/>
        <v>6.2817630000000001E-3</v>
      </c>
      <c r="K501" s="9" t="s">
        <v>36</v>
      </c>
      <c r="L501" s="9" t="s">
        <v>75</v>
      </c>
    </row>
    <row r="502" spans="1:12" ht="13.8" x14ac:dyDescent="0.3">
      <c r="A502" s="7">
        <f t="shared" si="31"/>
        <v>500</v>
      </c>
      <c r="B502" s="8">
        <v>45231</v>
      </c>
      <c r="C502" s="9" t="s">
        <v>620</v>
      </c>
      <c r="D502" s="9" t="s">
        <v>126</v>
      </c>
      <c r="E502" s="10">
        <v>744147.29</v>
      </c>
      <c r="F502" s="37">
        <f t="shared" si="28"/>
        <v>7.4414728999999999E-2</v>
      </c>
      <c r="G502" s="10">
        <v>0</v>
      </c>
      <c r="H502" s="37">
        <f t="shared" si="29"/>
        <v>0</v>
      </c>
      <c r="I502" s="10">
        <v>744147.29</v>
      </c>
      <c r="J502" s="37">
        <f t="shared" si="30"/>
        <v>7.4414728999999999E-2</v>
      </c>
      <c r="K502" s="9" t="s">
        <v>36</v>
      </c>
      <c r="L502" s="9" t="s">
        <v>19</v>
      </c>
    </row>
    <row r="503" spans="1:12" ht="13.8" x14ac:dyDescent="0.3">
      <c r="A503" s="7">
        <f t="shared" si="31"/>
        <v>501</v>
      </c>
      <c r="B503" s="8">
        <v>45231</v>
      </c>
      <c r="C503" s="9" t="s">
        <v>621</v>
      </c>
      <c r="D503" s="9" t="s">
        <v>131</v>
      </c>
      <c r="E503" s="10">
        <v>615948.66999999993</v>
      </c>
      <c r="F503" s="37">
        <f t="shared" si="28"/>
        <v>6.1594866999999991E-2</v>
      </c>
      <c r="G503" s="10">
        <v>0</v>
      </c>
      <c r="H503" s="37">
        <f t="shared" si="29"/>
        <v>0</v>
      </c>
      <c r="I503" s="10">
        <v>615948.66999999993</v>
      </c>
      <c r="J503" s="37">
        <f t="shared" si="30"/>
        <v>6.1594866999999991E-2</v>
      </c>
      <c r="K503" s="9" t="s">
        <v>57</v>
      </c>
      <c r="L503" s="9" t="s">
        <v>26</v>
      </c>
    </row>
    <row r="504" spans="1:12" ht="13.8" x14ac:dyDescent="0.3">
      <c r="A504" s="7">
        <f t="shared" si="31"/>
        <v>502</v>
      </c>
      <c r="B504" s="8">
        <v>45231</v>
      </c>
      <c r="C504" s="9" t="s">
        <v>622</v>
      </c>
      <c r="D504" s="9" t="s">
        <v>131</v>
      </c>
      <c r="E504" s="10">
        <v>307974.33</v>
      </c>
      <c r="F504" s="37">
        <f t="shared" si="28"/>
        <v>3.0797433000000003E-2</v>
      </c>
      <c r="G504" s="10">
        <v>0</v>
      </c>
      <c r="H504" s="37">
        <f t="shared" si="29"/>
        <v>0</v>
      </c>
      <c r="I504" s="10">
        <v>307974.33</v>
      </c>
      <c r="J504" s="37">
        <f t="shared" si="30"/>
        <v>3.0797433000000003E-2</v>
      </c>
      <c r="K504" s="9" t="s">
        <v>57</v>
      </c>
      <c r="L504" s="9" t="s">
        <v>26</v>
      </c>
    </row>
    <row r="505" spans="1:12" ht="13.8" x14ac:dyDescent="0.3">
      <c r="A505" s="7">
        <f t="shared" si="31"/>
        <v>503</v>
      </c>
      <c r="B505" s="8">
        <v>45231</v>
      </c>
      <c r="C505" s="9" t="s">
        <v>623</v>
      </c>
      <c r="D505" s="9" t="s">
        <v>128</v>
      </c>
      <c r="E505" s="10">
        <v>1208232.6399999999</v>
      </c>
      <c r="F505" s="37">
        <f t="shared" si="28"/>
        <v>0.12082326399999999</v>
      </c>
      <c r="G505" s="10">
        <v>0</v>
      </c>
      <c r="H505" s="37">
        <f t="shared" si="29"/>
        <v>0</v>
      </c>
      <c r="I505" s="10">
        <v>1208232.6399999999</v>
      </c>
      <c r="J505" s="37">
        <f t="shared" si="30"/>
        <v>0.12082326399999999</v>
      </c>
      <c r="K505" s="9" t="s">
        <v>84</v>
      </c>
      <c r="L505" s="9" t="s">
        <v>42</v>
      </c>
    </row>
    <row r="506" spans="1:12" ht="13.8" x14ac:dyDescent="0.3">
      <c r="A506" s="7">
        <f t="shared" si="31"/>
        <v>504</v>
      </c>
      <c r="B506" s="8">
        <v>45231</v>
      </c>
      <c r="C506" s="9" t="s">
        <v>624</v>
      </c>
      <c r="D506" s="9" t="s">
        <v>133</v>
      </c>
      <c r="E506" s="10">
        <v>278806.07</v>
      </c>
      <c r="F506" s="37">
        <f t="shared" si="28"/>
        <v>2.7880607000000002E-2</v>
      </c>
      <c r="G506" s="10">
        <v>0</v>
      </c>
      <c r="H506" s="37">
        <f t="shared" si="29"/>
        <v>0</v>
      </c>
      <c r="I506" s="10">
        <v>278806.07</v>
      </c>
      <c r="J506" s="37">
        <f t="shared" si="30"/>
        <v>2.7880607000000002E-2</v>
      </c>
      <c r="K506" s="9" t="s">
        <v>84</v>
      </c>
      <c r="L506" s="9" t="s">
        <v>61</v>
      </c>
    </row>
    <row r="507" spans="1:12" ht="13.8" x14ac:dyDescent="0.3">
      <c r="A507" s="7">
        <f t="shared" si="31"/>
        <v>505</v>
      </c>
      <c r="B507" s="8">
        <v>45231</v>
      </c>
      <c r="C507" s="9" t="s">
        <v>625</v>
      </c>
      <c r="D507" s="9" t="s">
        <v>626</v>
      </c>
      <c r="E507" s="10">
        <v>226761.15</v>
      </c>
      <c r="F507" s="37">
        <f t="shared" si="28"/>
        <v>2.2676115E-2</v>
      </c>
      <c r="G507" s="10">
        <v>0</v>
      </c>
      <c r="H507" s="37">
        <f t="shared" si="29"/>
        <v>0</v>
      </c>
      <c r="I507" s="10">
        <v>226761.15</v>
      </c>
      <c r="J507" s="37">
        <f t="shared" si="30"/>
        <v>2.2676115E-2</v>
      </c>
      <c r="K507" s="9" t="s">
        <v>36</v>
      </c>
      <c r="L507" s="9" t="s">
        <v>42</v>
      </c>
    </row>
    <row r="508" spans="1:12" ht="13.8" x14ac:dyDescent="0.3">
      <c r="A508" s="7">
        <f t="shared" si="31"/>
        <v>506</v>
      </c>
      <c r="B508" s="8">
        <v>45231</v>
      </c>
      <c r="C508" s="9" t="s">
        <v>627</v>
      </c>
      <c r="D508" s="9" t="s">
        <v>135</v>
      </c>
      <c r="E508" s="10">
        <v>1180256.8</v>
      </c>
      <c r="F508" s="37">
        <f t="shared" si="28"/>
        <v>0.11802568000000001</v>
      </c>
      <c r="G508" s="10">
        <v>0</v>
      </c>
      <c r="H508" s="37">
        <f t="shared" si="29"/>
        <v>0</v>
      </c>
      <c r="I508" s="10">
        <v>1180256.8</v>
      </c>
      <c r="J508" s="37">
        <f t="shared" si="30"/>
        <v>0.11802568000000001</v>
      </c>
      <c r="K508" s="9" t="s">
        <v>36</v>
      </c>
      <c r="L508" s="9" t="s">
        <v>136</v>
      </c>
    </row>
    <row r="509" spans="1:12" ht="13.8" x14ac:dyDescent="0.3">
      <c r="A509" s="7">
        <f t="shared" si="31"/>
        <v>507</v>
      </c>
      <c r="B509" s="8">
        <v>45231</v>
      </c>
      <c r="C509" s="9" t="s">
        <v>628</v>
      </c>
      <c r="D509" s="9" t="s">
        <v>87</v>
      </c>
      <c r="E509" s="10">
        <v>960480.24</v>
      </c>
      <c r="F509" s="37">
        <f t="shared" si="28"/>
        <v>9.6048023999999996E-2</v>
      </c>
      <c r="G509" s="10">
        <v>0</v>
      </c>
      <c r="H509" s="37">
        <f t="shared" si="29"/>
        <v>0</v>
      </c>
      <c r="I509" s="10">
        <v>960480.24</v>
      </c>
      <c r="J509" s="37">
        <f t="shared" si="30"/>
        <v>9.6048023999999996E-2</v>
      </c>
      <c r="K509" s="9" t="s">
        <v>88</v>
      </c>
      <c r="L509" s="9" t="s">
        <v>89</v>
      </c>
    </row>
    <row r="510" spans="1:12" ht="13.8" x14ac:dyDescent="0.3">
      <c r="A510" s="7">
        <f t="shared" si="31"/>
        <v>508</v>
      </c>
      <c r="B510" s="8">
        <v>45231</v>
      </c>
      <c r="C510" s="9" t="s">
        <v>629</v>
      </c>
      <c r="D510" s="9" t="s">
        <v>83</v>
      </c>
      <c r="E510" s="10">
        <v>924795.73</v>
      </c>
      <c r="F510" s="37">
        <f t="shared" si="28"/>
        <v>9.2479572999999995E-2</v>
      </c>
      <c r="G510" s="10">
        <v>0</v>
      </c>
      <c r="H510" s="37">
        <f t="shared" si="29"/>
        <v>0</v>
      </c>
      <c r="I510" s="10">
        <v>924795.73</v>
      </c>
      <c r="J510" s="37">
        <f t="shared" si="30"/>
        <v>9.2479572999999995E-2</v>
      </c>
      <c r="K510" s="9" t="s">
        <v>84</v>
      </c>
      <c r="L510" s="9" t="s">
        <v>85</v>
      </c>
    </row>
    <row r="511" spans="1:12" ht="13.8" x14ac:dyDescent="0.3">
      <c r="A511" s="7">
        <f t="shared" si="31"/>
        <v>509</v>
      </c>
      <c r="B511" s="8">
        <v>45231</v>
      </c>
      <c r="C511" s="9" t="s">
        <v>630</v>
      </c>
      <c r="D511" s="9" t="s">
        <v>335</v>
      </c>
      <c r="E511" s="10">
        <v>400000</v>
      </c>
      <c r="F511" s="37">
        <f t="shared" si="28"/>
        <v>0.04</v>
      </c>
      <c r="G511" s="10">
        <v>72000</v>
      </c>
      <c r="H511" s="37">
        <f t="shared" si="29"/>
        <v>7.1999999999999998E-3</v>
      </c>
      <c r="I511" s="10">
        <v>472000</v>
      </c>
      <c r="J511" s="37">
        <f t="shared" si="30"/>
        <v>4.7199999999999999E-2</v>
      </c>
      <c r="K511" s="9" t="s">
        <v>18</v>
      </c>
      <c r="L511" s="9" t="s">
        <v>81</v>
      </c>
    </row>
    <row r="512" spans="1:12" ht="13.8" x14ac:dyDescent="0.3">
      <c r="A512" s="7">
        <f t="shared" si="31"/>
        <v>510</v>
      </c>
      <c r="B512" s="8">
        <v>45231</v>
      </c>
      <c r="C512" s="9" t="s">
        <v>631</v>
      </c>
      <c r="D512" s="9" t="s">
        <v>469</v>
      </c>
      <c r="E512" s="10">
        <v>327830.57999999996</v>
      </c>
      <c r="F512" s="37">
        <f t="shared" si="28"/>
        <v>3.2783057999999997E-2</v>
      </c>
      <c r="G512" s="10">
        <v>0</v>
      </c>
      <c r="H512" s="37">
        <f t="shared" si="29"/>
        <v>0</v>
      </c>
      <c r="I512" s="10">
        <v>327830.57999999996</v>
      </c>
      <c r="J512" s="37">
        <f t="shared" si="30"/>
        <v>3.2783057999999997E-2</v>
      </c>
      <c r="K512" s="9" t="s">
        <v>57</v>
      </c>
      <c r="L512" s="9" t="s">
        <v>154</v>
      </c>
    </row>
    <row r="513" spans="1:12" ht="13.8" x14ac:dyDescent="0.3">
      <c r="A513" s="7">
        <f t="shared" si="31"/>
        <v>511</v>
      </c>
      <c r="B513" s="8">
        <v>45231</v>
      </c>
      <c r="C513" s="9" t="s">
        <v>632</v>
      </c>
      <c r="D513" s="9" t="s">
        <v>70</v>
      </c>
      <c r="E513" s="10">
        <v>11209514</v>
      </c>
      <c r="F513" s="37">
        <f t="shared" si="28"/>
        <v>1.1209514</v>
      </c>
      <c r="G513" s="10">
        <v>2017712.52</v>
      </c>
      <c r="H513" s="37">
        <f t="shared" si="29"/>
        <v>0.20177125200000001</v>
      </c>
      <c r="I513" s="10">
        <v>13227226.52</v>
      </c>
      <c r="J513" s="37">
        <f t="shared" si="30"/>
        <v>1.3227226519999999</v>
      </c>
      <c r="K513" s="9" t="s">
        <v>18</v>
      </c>
      <c r="L513" s="9" t="s">
        <v>71</v>
      </c>
    </row>
    <row r="514" spans="1:12" ht="13.8" x14ac:dyDescent="0.3">
      <c r="A514" s="7">
        <f t="shared" si="31"/>
        <v>512</v>
      </c>
      <c r="B514" s="8">
        <v>45231</v>
      </c>
      <c r="C514" s="9" t="s">
        <v>633</v>
      </c>
      <c r="D514" s="9" t="s">
        <v>366</v>
      </c>
      <c r="E514" s="10">
        <v>4731100</v>
      </c>
      <c r="F514" s="37">
        <f t="shared" si="28"/>
        <v>0.47310999999999998</v>
      </c>
      <c r="G514" s="10">
        <v>851597.99999999988</v>
      </c>
      <c r="H514" s="37">
        <f t="shared" si="29"/>
        <v>8.5159799999999994E-2</v>
      </c>
      <c r="I514" s="10">
        <v>5582698</v>
      </c>
      <c r="J514" s="37">
        <f t="shared" si="30"/>
        <v>0.55826980000000004</v>
      </c>
      <c r="K514" s="9" t="s">
        <v>18</v>
      </c>
      <c r="L514" s="9" t="s">
        <v>19</v>
      </c>
    </row>
    <row r="515" spans="1:12" ht="13.8" x14ac:dyDescent="0.3">
      <c r="A515" s="7">
        <f t="shared" si="31"/>
        <v>513</v>
      </c>
      <c r="B515" s="8">
        <v>45231</v>
      </c>
      <c r="C515" s="9" t="s">
        <v>634</v>
      </c>
      <c r="D515" s="9" t="s">
        <v>25</v>
      </c>
      <c r="E515" s="10">
        <v>1449250</v>
      </c>
      <c r="F515" s="37">
        <f t="shared" si="28"/>
        <v>0.144925</v>
      </c>
      <c r="G515" s="10">
        <v>260865</v>
      </c>
      <c r="H515" s="37">
        <f t="shared" si="29"/>
        <v>2.6086499999999999E-2</v>
      </c>
      <c r="I515" s="10">
        <v>1710115</v>
      </c>
      <c r="J515" s="37">
        <f t="shared" si="30"/>
        <v>0.17101150000000001</v>
      </c>
      <c r="K515" s="9" t="s">
        <v>18</v>
      </c>
      <c r="L515" s="9" t="s">
        <v>26</v>
      </c>
    </row>
    <row r="516" spans="1:12" ht="13.8" x14ac:dyDescent="0.3">
      <c r="A516" s="7">
        <f t="shared" si="31"/>
        <v>514</v>
      </c>
      <c r="B516" s="8">
        <v>45231</v>
      </c>
      <c r="C516" s="9" t="s">
        <v>635</v>
      </c>
      <c r="D516" s="9" t="s">
        <v>25</v>
      </c>
      <c r="E516" s="10">
        <v>297500</v>
      </c>
      <c r="F516" s="37">
        <f t="shared" ref="F516:F579" si="32">E516/10000000</f>
        <v>2.9749999999999999E-2</v>
      </c>
      <c r="G516" s="10">
        <v>53550.000000000007</v>
      </c>
      <c r="H516" s="37">
        <f t="shared" ref="H516:H579" si="33">G516/10000000</f>
        <v>5.3550000000000004E-3</v>
      </c>
      <c r="I516" s="10">
        <v>351050</v>
      </c>
      <c r="J516" s="37">
        <f t="shared" ref="J516:J579" si="34">I516/10000000</f>
        <v>3.5104999999999997E-2</v>
      </c>
      <c r="K516" s="9" t="s">
        <v>18</v>
      </c>
      <c r="L516" s="9" t="s">
        <v>26</v>
      </c>
    </row>
    <row r="517" spans="1:12" ht="13.8" x14ac:dyDescent="0.3">
      <c r="A517" s="7">
        <f t="shared" ref="A517:A580" si="35">A516+1</f>
        <v>515</v>
      </c>
      <c r="B517" s="8">
        <v>45231</v>
      </c>
      <c r="C517" s="9" t="s">
        <v>636</v>
      </c>
      <c r="D517" s="9" t="s">
        <v>25</v>
      </c>
      <c r="E517" s="10">
        <v>280000</v>
      </c>
      <c r="F517" s="37">
        <f t="shared" si="32"/>
        <v>2.8000000000000001E-2</v>
      </c>
      <c r="G517" s="10">
        <v>50400</v>
      </c>
      <c r="H517" s="37">
        <f t="shared" si="33"/>
        <v>5.0400000000000002E-3</v>
      </c>
      <c r="I517" s="10">
        <v>330400</v>
      </c>
      <c r="J517" s="37">
        <f t="shared" si="34"/>
        <v>3.304E-2</v>
      </c>
      <c r="K517" s="9" t="s">
        <v>18</v>
      </c>
      <c r="L517" s="9" t="s">
        <v>26</v>
      </c>
    </row>
    <row r="518" spans="1:12" ht="13.8" x14ac:dyDescent="0.3">
      <c r="A518" s="7">
        <f t="shared" si="35"/>
        <v>516</v>
      </c>
      <c r="B518" s="8">
        <v>45231</v>
      </c>
      <c r="C518" s="9" t="s">
        <v>637</v>
      </c>
      <c r="D518" s="9" t="s">
        <v>25</v>
      </c>
      <c r="E518" s="10">
        <v>738500</v>
      </c>
      <c r="F518" s="37">
        <f t="shared" si="32"/>
        <v>7.3849999999999999E-2</v>
      </c>
      <c r="G518" s="10">
        <v>132930</v>
      </c>
      <c r="H518" s="37">
        <f t="shared" si="33"/>
        <v>1.3292999999999999E-2</v>
      </c>
      <c r="I518" s="10">
        <v>871430</v>
      </c>
      <c r="J518" s="37">
        <f t="shared" si="34"/>
        <v>8.7142999999999998E-2</v>
      </c>
      <c r="K518" s="9" t="s">
        <v>18</v>
      </c>
      <c r="L518" s="9" t="s">
        <v>26</v>
      </c>
    </row>
    <row r="519" spans="1:12" ht="13.8" x14ac:dyDescent="0.3">
      <c r="A519" s="7">
        <f t="shared" si="35"/>
        <v>517</v>
      </c>
      <c r="B519" s="8">
        <v>45231</v>
      </c>
      <c r="C519" s="9" t="s">
        <v>638</v>
      </c>
      <c r="D519" s="9" t="s">
        <v>25</v>
      </c>
      <c r="E519" s="10">
        <v>294000</v>
      </c>
      <c r="F519" s="37">
        <f t="shared" si="32"/>
        <v>2.9399999999999999E-2</v>
      </c>
      <c r="G519" s="10">
        <v>52920</v>
      </c>
      <c r="H519" s="37">
        <f t="shared" si="33"/>
        <v>5.2919999999999998E-3</v>
      </c>
      <c r="I519" s="10">
        <v>346920</v>
      </c>
      <c r="J519" s="37">
        <f t="shared" si="34"/>
        <v>3.4692000000000001E-2</v>
      </c>
      <c r="K519" s="9" t="s">
        <v>18</v>
      </c>
      <c r="L519" s="9" t="s">
        <v>26</v>
      </c>
    </row>
    <row r="520" spans="1:12" ht="13.8" x14ac:dyDescent="0.3">
      <c r="A520" s="7">
        <f t="shared" si="35"/>
        <v>518</v>
      </c>
      <c r="B520" s="8">
        <v>45231</v>
      </c>
      <c r="C520" s="9" t="s">
        <v>639</v>
      </c>
      <c r="D520" s="9" t="s">
        <v>25</v>
      </c>
      <c r="E520" s="10">
        <v>266000</v>
      </c>
      <c r="F520" s="37">
        <f t="shared" si="32"/>
        <v>2.6599999999999999E-2</v>
      </c>
      <c r="G520" s="10">
        <v>47880</v>
      </c>
      <c r="H520" s="37">
        <f t="shared" si="33"/>
        <v>4.7879999999999997E-3</v>
      </c>
      <c r="I520" s="10">
        <v>313880</v>
      </c>
      <c r="J520" s="37">
        <f t="shared" si="34"/>
        <v>3.1387999999999999E-2</v>
      </c>
      <c r="K520" s="9" t="s">
        <v>18</v>
      </c>
      <c r="L520" s="9" t="s">
        <v>26</v>
      </c>
    </row>
    <row r="521" spans="1:12" ht="13.8" x14ac:dyDescent="0.3">
      <c r="A521" s="7">
        <f t="shared" si="35"/>
        <v>519</v>
      </c>
      <c r="B521" s="8">
        <v>45231</v>
      </c>
      <c r="C521" s="9" t="s">
        <v>640</v>
      </c>
      <c r="D521" s="9" t="s">
        <v>202</v>
      </c>
      <c r="E521" s="10">
        <v>1293450.31</v>
      </c>
      <c r="F521" s="37">
        <f t="shared" si="32"/>
        <v>0.129345031</v>
      </c>
      <c r="G521" s="10">
        <v>0</v>
      </c>
      <c r="H521" s="37">
        <f t="shared" si="33"/>
        <v>0</v>
      </c>
      <c r="I521" s="10">
        <v>1293450.31</v>
      </c>
      <c r="J521" s="37">
        <f t="shared" si="34"/>
        <v>0.129345031</v>
      </c>
      <c r="K521" s="9" t="s">
        <v>88</v>
      </c>
      <c r="L521" s="9" t="s">
        <v>19</v>
      </c>
    </row>
    <row r="522" spans="1:12" ht="13.8" x14ac:dyDescent="0.3">
      <c r="A522" s="7">
        <f t="shared" si="35"/>
        <v>520</v>
      </c>
      <c r="B522" s="8">
        <v>45231</v>
      </c>
      <c r="C522" s="9" t="s">
        <v>641</v>
      </c>
      <c r="D522" s="9" t="s">
        <v>600</v>
      </c>
      <c r="E522" s="10">
        <v>598230</v>
      </c>
      <c r="F522" s="37">
        <f t="shared" si="32"/>
        <v>5.9823000000000001E-2</v>
      </c>
      <c r="G522" s="10">
        <v>107681.40000000001</v>
      </c>
      <c r="H522" s="37">
        <f t="shared" si="33"/>
        <v>1.0768140000000001E-2</v>
      </c>
      <c r="I522" s="10">
        <v>705911.4</v>
      </c>
      <c r="J522" s="37">
        <f t="shared" si="34"/>
        <v>7.0591139999999997E-2</v>
      </c>
      <c r="K522" s="9" t="s">
        <v>18</v>
      </c>
      <c r="L522" s="9" t="s">
        <v>14</v>
      </c>
    </row>
    <row r="523" spans="1:12" ht="13.8" x14ac:dyDescent="0.3">
      <c r="A523" s="7">
        <f t="shared" si="35"/>
        <v>521</v>
      </c>
      <c r="B523" s="8">
        <v>45231</v>
      </c>
      <c r="C523" s="9" t="s">
        <v>642</v>
      </c>
      <c r="D523" s="9" t="s">
        <v>643</v>
      </c>
      <c r="E523" s="10">
        <v>3985000</v>
      </c>
      <c r="F523" s="37">
        <f t="shared" si="32"/>
        <v>0.39850000000000002</v>
      </c>
      <c r="G523" s="10">
        <v>717300</v>
      </c>
      <c r="H523" s="37">
        <f t="shared" si="33"/>
        <v>7.1730000000000002E-2</v>
      </c>
      <c r="I523" s="10">
        <v>4702300</v>
      </c>
      <c r="J523" s="37">
        <f t="shared" si="34"/>
        <v>0.47022999999999998</v>
      </c>
      <c r="K523" s="9" t="s">
        <v>18</v>
      </c>
      <c r="L523" s="9" t="s">
        <v>42</v>
      </c>
    </row>
    <row r="524" spans="1:12" ht="13.8" x14ac:dyDescent="0.3">
      <c r="A524" s="7">
        <f t="shared" si="35"/>
        <v>522</v>
      </c>
      <c r="B524" s="8">
        <v>45231</v>
      </c>
      <c r="C524" s="9" t="s">
        <v>644</v>
      </c>
      <c r="D524" s="9" t="s">
        <v>440</v>
      </c>
      <c r="E524" s="10">
        <v>272925.76999999996</v>
      </c>
      <c r="F524" s="37">
        <f t="shared" si="32"/>
        <v>2.7292576999999995E-2</v>
      </c>
      <c r="G524" s="10">
        <v>0</v>
      </c>
      <c r="H524" s="37">
        <f t="shared" si="33"/>
        <v>0</v>
      </c>
      <c r="I524" s="10">
        <v>272925.76999999996</v>
      </c>
      <c r="J524" s="37">
        <f t="shared" si="34"/>
        <v>2.7292576999999995E-2</v>
      </c>
      <c r="K524" s="9" t="s">
        <v>57</v>
      </c>
      <c r="L524" s="9" t="s">
        <v>61</v>
      </c>
    </row>
    <row r="525" spans="1:12" ht="13.8" x14ac:dyDescent="0.3">
      <c r="A525" s="7">
        <f t="shared" si="35"/>
        <v>523</v>
      </c>
      <c r="B525" s="8">
        <v>45231</v>
      </c>
      <c r="C525" s="9" t="s">
        <v>645</v>
      </c>
      <c r="D525" s="9" t="s">
        <v>239</v>
      </c>
      <c r="E525" s="10">
        <v>893577.98</v>
      </c>
      <c r="F525" s="37">
        <f t="shared" si="32"/>
        <v>8.9357798000000002E-2</v>
      </c>
      <c r="G525" s="10">
        <v>0</v>
      </c>
      <c r="H525" s="37">
        <f t="shared" si="33"/>
        <v>0</v>
      </c>
      <c r="I525" s="10">
        <v>893577.98</v>
      </c>
      <c r="J525" s="37">
        <f t="shared" si="34"/>
        <v>8.9357798000000002E-2</v>
      </c>
      <c r="K525" s="9" t="s">
        <v>36</v>
      </c>
      <c r="L525" s="9" t="s">
        <v>50</v>
      </c>
    </row>
    <row r="526" spans="1:12" ht="13.8" x14ac:dyDescent="0.3">
      <c r="A526" s="7">
        <f t="shared" si="35"/>
        <v>524</v>
      </c>
      <c r="B526" s="8">
        <v>45231</v>
      </c>
      <c r="C526" s="9" t="s">
        <v>646</v>
      </c>
      <c r="D526" s="9" t="s">
        <v>70</v>
      </c>
      <c r="E526" s="10">
        <v>-220224</v>
      </c>
      <c r="F526" s="37">
        <f t="shared" si="32"/>
        <v>-2.2022400000000001E-2</v>
      </c>
      <c r="G526" s="10">
        <v>-39640.32</v>
      </c>
      <c r="H526" s="37">
        <f t="shared" si="33"/>
        <v>-3.9640320000000001E-3</v>
      </c>
      <c r="I526" s="10">
        <v>-259864.32000000001</v>
      </c>
      <c r="J526" s="37">
        <f t="shared" si="34"/>
        <v>-2.5986432E-2</v>
      </c>
      <c r="K526" s="9" t="s">
        <v>18</v>
      </c>
      <c r="L526" s="9" t="s">
        <v>71</v>
      </c>
    </row>
    <row r="527" spans="1:12" ht="13.8" x14ac:dyDescent="0.3">
      <c r="A527" s="7">
        <f t="shared" si="35"/>
        <v>525</v>
      </c>
      <c r="B527" s="8">
        <v>45261</v>
      </c>
      <c r="C527" s="9" t="s">
        <v>647</v>
      </c>
      <c r="D527" s="9" t="s">
        <v>461</v>
      </c>
      <c r="E527" s="10">
        <v>102718.03</v>
      </c>
      <c r="F527" s="37">
        <f t="shared" si="32"/>
        <v>1.0271802999999999E-2</v>
      </c>
      <c r="G527" s="10">
        <v>0</v>
      </c>
      <c r="H527" s="37">
        <f t="shared" si="33"/>
        <v>0</v>
      </c>
      <c r="I527" s="10">
        <v>102718.03</v>
      </c>
      <c r="J527" s="37">
        <f t="shared" si="34"/>
        <v>1.0271802999999999E-2</v>
      </c>
      <c r="K527" s="9" t="s">
        <v>88</v>
      </c>
      <c r="L527" s="9" t="s">
        <v>81</v>
      </c>
    </row>
    <row r="528" spans="1:12" ht="13.8" x14ac:dyDescent="0.3">
      <c r="A528" s="7">
        <f t="shared" si="35"/>
        <v>526</v>
      </c>
      <c r="B528" s="8">
        <v>45261</v>
      </c>
      <c r="C528" s="9" t="s">
        <v>648</v>
      </c>
      <c r="D528" s="9" t="s">
        <v>38</v>
      </c>
      <c r="E528" s="10">
        <v>5753002</v>
      </c>
      <c r="F528" s="37">
        <f t="shared" si="32"/>
        <v>0.57530020000000004</v>
      </c>
      <c r="G528" s="10">
        <v>0</v>
      </c>
      <c r="H528" s="37">
        <f t="shared" si="33"/>
        <v>0</v>
      </c>
      <c r="I528" s="10">
        <v>5753002</v>
      </c>
      <c r="J528" s="37">
        <f t="shared" si="34"/>
        <v>0.57530020000000004</v>
      </c>
      <c r="K528" s="9" t="s">
        <v>36</v>
      </c>
      <c r="L528" s="9" t="s">
        <v>14</v>
      </c>
    </row>
    <row r="529" spans="1:12" ht="13.8" x14ac:dyDescent="0.3">
      <c r="A529" s="7">
        <f t="shared" si="35"/>
        <v>527</v>
      </c>
      <c r="B529" s="8">
        <v>45261</v>
      </c>
      <c r="C529" s="9" t="s">
        <v>649</v>
      </c>
      <c r="D529" s="9" t="s">
        <v>35</v>
      </c>
      <c r="E529" s="10">
        <v>3141737.5400000005</v>
      </c>
      <c r="F529" s="37">
        <f t="shared" si="32"/>
        <v>0.31417375400000003</v>
      </c>
      <c r="G529" s="10">
        <v>0</v>
      </c>
      <c r="H529" s="37">
        <f t="shared" si="33"/>
        <v>0</v>
      </c>
      <c r="I529" s="10">
        <v>3141737.5400000005</v>
      </c>
      <c r="J529" s="37">
        <f t="shared" si="34"/>
        <v>0.31417375400000003</v>
      </c>
      <c r="K529" s="9" t="s">
        <v>36</v>
      </c>
      <c r="L529" s="9" t="s">
        <v>14</v>
      </c>
    </row>
    <row r="530" spans="1:12" ht="13.8" x14ac:dyDescent="0.3">
      <c r="A530" s="7">
        <f t="shared" si="35"/>
        <v>528</v>
      </c>
      <c r="B530" s="8">
        <v>45261</v>
      </c>
      <c r="C530" s="9" t="s">
        <v>650</v>
      </c>
      <c r="D530" s="9" t="s">
        <v>533</v>
      </c>
      <c r="E530" s="10">
        <v>168000</v>
      </c>
      <c r="F530" s="37">
        <f t="shared" si="32"/>
        <v>1.6799999999999999E-2</v>
      </c>
      <c r="G530" s="10">
        <v>30240.000000000004</v>
      </c>
      <c r="H530" s="37">
        <f t="shared" si="33"/>
        <v>3.0240000000000002E-3</v>
      </c>
      <c r="I530" s="10">
        <v>198240</v>
      </c>
      <c r="J530" s="37">
        <f t="shared" si="34"/>
        <v>1.9824000000000001E-2</v>
      </c>
      <c r="K530" s="9" t="s">
        <v>18</v>
      </c>
      <c r="L530" s="9" t="s">
        <v>81</v>
      </c>
    </row>
    <row r="531" spans="1:12" ht="13.8" x14ac:dyDescent="0.3">
      <c r="A531" s="7">
        <f t="shared" si="35"/>
        <v>529</v>
      </c>
      <c r="B531" s="8">
        <v>45261</v>
      </c>
      <c r="C531" s="9" t="s">
        <v>651</v>
      </c>
      <c r="D531" s="9" t="s">
        <v>56</v>
      </c>
      <c r="E531" s="10">
        <v>1100183.3699999999</v>
      </c>
      <c r="F531" s="37">
        <f t="shared" si="32"/>
        <v>0.11001833699999999</v>
      </c>
      <c r="G531" s="10">
        <v>0</v>
      </c>
      <c r="H531" s="37">
        <f t="shared" si="33"/>
        <v>0</v>
      </c>
      <c r="I531" s="10">
        <v>1100183.3699999999</v>
      </c>
      <c r="J531" s="37">
        <f t="shared" si="34"/>
        <v>0.11001833699999999</v>
      </c>
      <c r="K531" s="9" t="s">
        <v>57</v>
      </c>
      <c r="L531" s="9" t="s">
        <v>58</v>
      </c>
    </row>
    <row r="532" spans="1:12" ht="13.8" x14ac:dyDescent="0.3">
      <c r="A532" s="7">
        <f t="shared" si="35"/>
        <v>530</v>
      </c>
      <c r="B532" s="8">
        <v>45261</v>
      </c>
      <c r="C532" s="9" t="s">
        <v>652</v>
      </c>
      <c r="D532" s="9" t="s">
        <v>547</v>
      </c>
      <c r="E532" s="10">
        <v>69350.67</v>
      </c>
      <c r="F532" s="37">
        <f t="shared" si="32"/>
        <v>6.9350669999999996E-3</v>
      </c>
      <c r="G532" s="10">
        <v>0</v>
      </c>
      <c r="H532" s="37">
        <f t="shared" si="33"/>
        <v>0</v>
      </c>
      <c r="I532" s="10">
        <v>69350.67</v>
      </c>
      <c r="J532" s="37">
        <f t="shared" si="34"/>
        <v>6.9350669999999996E-3</v>
      </c>
      <c r="K532" s="9" t="s">
        <v>36</v>
      </c>
      <c r="L532" s="9" t="s">
        <v>75</v>
      </c>
    </row>
    <row r="533" spans="1:12" ht="13.8" x14ac:dyDescent="0.3">
      <c r="A533" s="7">
        <f t="shared" si="35"/>
        <v>531</v>
      </c>
      <c r="B533" s="8">
        <v>45261</v>
      </c>
      <c r="C533" s="9" t="s">
        <v>653</v>
      </c>
      <c r="D533" s="9" t="s">
        <v>60</v>
      </c>
      <c r="E533" s="10">
        <v>1315495.54</v>
      </c>
      <c r="F533" s="37">
        <f t="shared" si="32"/>
        <v>0.13154955400000001</v>
      </c>
      <c r="G533" s="10">
        <v>0</v>
      </c>
      <c r="H533" s="37">
        <f t="shared" si="33"/>
        <v>0</v>
      </c>
      <c r="I533" s="10">
        <v>1315495.54</v>
      </c>
      <c r="J533" s="37">
        <f t="shared" si="34"/>
        <v>0.13154955400000001</v>
      </c>
      <c r="K533" s="9" t="s">
        <v>36</v>
      </c>
      <c r="L533" s="9" t="s">
        <v>61</v>
      </c>
    </row>
    <row r="534" spans="1:12" ht="13.8" x14ac:dyDescent="0.3">
      <c r="A534" s="7">
        <f t="shared" si="35"/>
        <v>532</v>
      </c>
      <c r="B534" s="8">
        <v>45261</v>
      </c>
      <c r="C534" s="9" t="s">
        <v>654</v>
      </c>
      <c r="D534" s="9" t="s">
        <v>35</v>
      </c>
      <c r="E534" s="10">
        <v>0</v>
      </c>
      <c r="F534" s="37">
        <f t="shared" si="32"/>
        <v>0</v>
      </c>
      <c r="G534" s="10">
        <v>0</v>
      </c>
      <c r="H534" s="37">
        <f t="shared" si="33"/>
        <v>0</v>
      </c>
      <c r="I534" s="10">
        <v>0</v>
      </c>
      <c r="J534" s="37">
        <f t="shared" si="34"/>
        <v>0</v>
      </c>
      <c r="K534" s="9" t="s">
        <v>36</v>
      </c>
      <c r="L534" s="9" t="s">
        <v>14</v>
      </c>
    </row>
    <row r="535" spans="1:12" ht="13.8" x14ac:dyDescent="0.3">
      <c r="A535" s="7">
        <f t="shared" si="35"/>
        <v>533</v>
      </c>
      <c r="B535" s="8">
        <v>45261</v>
      </c>
      <c r="C535" s="9" t="s">
        <v>655</v>
      </c>
      <c r="D535" s="9" t="s">
        <v>595</v>
      </c>
      <c r="E535" s="10">
        <v>0</v>
      </c>
      <c r="F535" s="37">
        <f t="shared" si="32"/>
        <v>0</v>
      </c>
      <c r="G535" s="10">
        <v>0</v>
      </c>
      <c r="H535" s="37">
        <f t="shared" si="33"/>
        <v>0</v>
      </c>
      <c r="I535" s="10">
        <v>0</v>
      </c>
      <c r="J535" s="37">
        <f t="shared" si="34"/>
        <v>0</v>
      </c>
      <c r="K535" s="9" t="s">
        <v>13</v>
      </c>
      <c r="L535" s="9" t="s">
        <v>65</v>
      </c>
    </row>
    <row r="536" spans="1:12" ht="13.8" x14ac:dyDescent="0.3">
      <c r="A536" s="7">
        <f t="shared" si="35"/>
        <v>534</v>
      </c>
      <c r="B536" s="8">
        <v>45261</v>
      </c>
      <c r="C536" s="9" t="s">
        <v>656</v>
      </c>
      <c r="D536" s="9" t="s">
        <v>22</v>
      </c>
      <c r="E536" s="10">
        <v>600000</v>
      </c>
      <c r="F536" s="37">
        <f t="shared" si="32"/>
        <v>0.06</v>
      </c>
      <c r="G536" s="10">
        <v>108000</v>
      </c>
      <c r="H536" s="37">
        <f t="shared" si="33"/>
        <v>1.0800000000000001E-2</v>
      </c>
      <c r="I536" s="10">
        <v>708000</v>
      </c>
      <c r="J536" s="37">
        <f t="shared" si="34"/>
        <v>7.0800000000000002E-2</v>
      </c>
      <c r="K536" s="9" t="s">
        <v>18</v>
      </c>
      <c r="L536" s="9" t="s">
        <v>14</v>
      </c>
    </row>
    <row r="537" spans="1:12" ht="13.8" x14ac:dyDescent="0.3">
      <c r="A537" s="7">
        <f t="shared" si="35"/>
        <v>535</v>
      </c>
      <c r="B537" s="8">
        <v>45261</v>
      </c>
      <c r="C537" s="9" t="s">
        <v>657</v>
      </c>
      <c r="D537" s="9" t="s">
        <v>35</v>
      </c>
      <c r="E537" s="10">
        <v>762214.44</v>
      </c>
      <c r="F537" s="37">
        <f t="shared" si="32"/>
        <v>7.6221443999999999E-2</v>
      </c>
      <c r="G537" s="10">
        <v>0</v>
      </c>
      <c r="H537" s="37">
        <f t="shared" si="33"/>
        <v>0</v>
      </c>
      <c r="I537" s="10">
        <v>762214.44</v>
      </c>
      <c r="J537" s="37">
        <f t="shared" si="34"/>
        <v>7.6221443999999999E-2</v>
      </c>
      <c r="K537" s="9" t="s">
        <v>36</v>
      </c>
      <c r="L537" s="9" t="s">
        <v>14</v>
      </c>
    </row>
    <row r="538" spans="1:12" ht="13.8" x14ac:dyDescent="0.3">
      <c r="A538" s="7">
        <f t="shared" si="35"/>
        <v>536</v>
      </c>
      <c r="B538" s="8">
        <v>45261</v>
      </c>
      <c r="C538" s="9" t="s">
        <v>658</v>
      </c>
      <c r="D538" s="9" t="s">
        <v>461</v>
      </c>
      <c r="E538" s="10">
        <v>128386.83</v>
      </c>
      <c r="F538" s="37">
        <f t="shared" si="32"/>
        <v>1.2838683E-2</v>
      </c>
      <c r="G538" s="10">
        <v>0</v>
      </c>
      <c r="H538" s="37">
        <f t="shared" si="33"/>
        <v>0</v>
      </c>
      <c r="I538" s="10">
        <v>128386.83</v>
      </c>
      <c r="J538" s="37">
        <f t="shared" si="34"/>
        <v>1.2838683E-2</v>
      </c>
      <c r="K538" s="9" t="s">
        <v>88</v>
      </c>
      <c r="L538" s="9" t="s">
        <v>81</v>
      </c>
    </row>
    <row r="539" spans="1:12" ht="13.8" x14ac:dyDescent="0.3">
      <c r="A539" s="7">
        <f t="shared" si="35"/>
        <v>537</v>
      </c>
      <c r="B539" s="8">
        <v>45261</v>
      </c>
      <c r="C539" s="9" t="s">
        <v>659</v>
      </c>
      <c r="D539" s="9" t="s">
        <v>547</v>
      </c>
      <c r="E539" s="10">
        <v>52034.689999999995</v>
      </c>
      <c r="F539" s="37">
        <f t="shared" si="32"/>
        <v>5.2034689999999996E-3</v>
      </c>
      <c r="G539" s="10">
        <v>0</v>
      </c>
      <c r="H539" s="37">
        <f t="shared" si="33"/>
        <v>0</v>
      </c>
      <c r="I539" s="10">
        <v>52034.689999999995</v>
      </c>
      <c r="J539" s="37">
        <f t="shared" si="34"/>
        <v>5.2034689999999996E-3</v>
      </c>
      <c r="K539" s="9" t="s">
        <v>36</v>
      </c>
      <c r="L539" s="9" t="s">
        <v>75</v>
      </c>
    </row>
    <row r="540" spans="1:12" ht="13.8" x14ac:dyDescent="0.3">
      <c r="A540" s="7">
        <f t="shared" si="35"/>
        <v>538</v>
      </c>
      <c r="B540" s="8">
        <v>45261</v>
      </c>
      <c r="C540" s="9" t="s">
        <v>660</v>
      </c>
      <c r="D540" s="9" t="s">
        <v>67</v>
      </c>
      <c r="E540" s="10">
        <v>5615709.9200000009</v>
      </c>
      <c r="F540" s="37">
        <f t="shared" si="32"/>
        <v>0.56157099200000005</v>
      </c>
      <c r="G540" s="10">
        <v>1010827.78</v>
      </c>
      <c r="H540" s="37">
        <f t="shared" si="33"/>
        <v>0.101082778</v>
      </c>
      <c r="I540" s="10">
        <v>6626537.7000000002</v>
      </c>
      <c r="J540" s="37">
        <f t="shared" si="34"/>
        <v>0.66265377000000003</v>
      </c>
      <c r="K540" s="9" t="s">
        <v>18</v>
      </c>
      <c r="L540" s="9" t="s">
        <v>42</v>
      </c>
    </row>
    <row r="541" spans="1:12" ht="13.8" x14ac:dyDescent="0.3">
      <c r="A541" s="7">
        <f t="shared" si="35"/>
        <v>539</v>
      </c>
      <c r="B541" s="8">
        <v>45261</v>
      </c>
      <c r="C541" s="9" t="s">
        <v>661</v>
      </c>
      <c r="D541" s="9" t="s">
        <v>266</v>
      </c>
      <c r="E541" s="10">
        <v>83362.509999999995</v>
      </c>
      <c r="F541" s="37">
        <f t="shared" si="32"/>
        <v>8.3362509999999994E-3</v>
      </c>
      <c r="G541" s="10">
        <v>0</v>
      </c>
      <c r="H541" s="37">
        <f t="shared" si="33"/>
        <v>0</v>
      </c>
      <c r="I541" s="10">
        <v>83362.509999999995</v>
      </c>
      <c r="J541" s="37">
        <f t="shared" si="34"/>
        <v>8.3362509999999994E-3</v>
      </c>
      <c r="K541" s="9" t="s">
        <v>84</v>
      </c>
      <c r="L541" s="9" t="s">
        <v>19</v>
      </c>
    </row>
    <row r="542" spans="1:12" ht="13.8" x14ac:dyDescent="0.3">
      <c r="A542" s="7">
        <f t="shared" si="35"/>
        <v>540</v>
      </c>
      <c r="B542" s="8">
        <v>45261</v>
      </c>
      <c r="C542" s="9" t="s">
        <v>662</v>
      </c>
      <c r="D542" s="9" t="s">
        <v>83</v>
      </c>
      <c r="E542" s="10">
        <v>1052911.82</v>
      </c>
      <c r="F542" s="37">
        <f t="shared" si="32"/>
        <v>0.10529118200000001</v>
      </c>
      <c r="G542" s="10">
        <v>0</v>
      </c>
      <c r="H542" s="37">
        <f t="shared" si="33"/>
        <v>0</v>
      </c>
      <c r="I542" s="10">
        <v>1052911.82</v>
      </c>
      <c r="J542" s="37">
        <f t="shared" si="34"/>
        <v>0.10529118200000001</v>
      </c>
      <c r="K542" s="9" t="s">
        <v>84</v>
      </c>
      <c r="L542" s="9" t="s">
        <v>85</v>
      </c>
    </row>
    <row r="543" spans="1:12" ht="13.8" x14ac:dyDescent="0.3">
      <c r="A543" s="7">
        <f t="shared" si="35"/>
        <v>541</v>
      </c>
      <c r="B543" s="8">
        <v>45261</v>
      </c>
      <c r="C543" s="9" t="s">
        <v>663</v>
      </c>
      <c r="D543" s="9" t="s">
        <v>196</v>
      </c>
      <c r="E543" s="10">
        <v>200610.99999999997</v>
      </c>
      <c r="F543" s="37">
        <f t="shared" si="32"/>
        <v>2.0061099999999998E-2</v>
      </c>
      <c r="G543" s="10">
        <v>36109.979999999996</v>
      </c>
      <c r="H543" s="37">
        <f t="shared" si="33"/>
        <v>3.6109979999999994E-3</v>
      </c>
      <c r="I543" s="10">
        <v>236720.97999999998</v>
      </c>
      <c r="J543" s="37">
        <f t="shared" si="34"/>
        <v>2.3672097999999999E-2</v>
      </c>
      <c r="K543" s="9" t="s">
        <v>18</v>
      </c>
      <c r="L543" s="9" t="s">
        <v>14</v>
      </c>
    </row>
    <row r="544" spans="1:12" ht="13.8" x14ac:dyDescent="0.3">
      <c r="A544" s="7">
        <f t="shared" si="35"/>
        <v>542</v>
      </c>
      <c r="B544" s="8">
        <v>45261</v>
      </c>
      <c r="C544" s="9" t="s">
        <v>664</v>
      </c>
      <c r="D544" s="9" t="s">
        <v>94</v>
      </c>
      <c r="E544" s="10">
        <v>322981.24999999994</v>
      </c>
      <c r="F544" s="37">
        <f t="shared" si="32"/>
        <v>3.2298124999999997E-2</v>
      </c>
      <c r="G544" s="10">
        <v>58136.630000000005</v>
      </c>
      <c r="H544" s="37">
        <f t="shared" si="33"/>
        <v>5.8136630000000002E-3</v>
      </c>
      <c r="I544" s="10">
        <v>381117.88</v>
      </c>
      <c r="J544" s="37">
        <f t="shared" si="34"/>
        <v>3.8111788000000001E-2</v>
      </c>
      <c r="K544" s="9" t="s">
        <v>18</v>
      </c>
      <c r="L544" s="9" t="s">
        <v>19</v>
      </c>
    </row>
    <row r="545" spans="1:12" ht="13.8" x14ac:dyDescent="0.3">
      <c r="A545" s="7">
        <f t="shared" si="35"/>
        <v>543</v>
      </c>
      <c r="B545" s="8">
        <v>45261</v>
      </c>
      <c r="C545" s="9" t="s">
        <v>665</v>
      </c>
      <c r="D545" s="9" t="s">
        <v>461</v>
      </c>
      <c r="E545" s="10">
        <v>112078.42000000001</v>
      </c>
      <c r="F545" s="37">
        <f t="shared" si="32"/>
        <v>1.1207842000000001E-2</v>
      </c>
      <c r="G545" s="10">
        <v>0</v>
      </c>
      <c r="H545" s="37">
        <f t="shared" si="33"/>
        <v>0</v>
      </c>
      <c r="I545" s="10">
        <v>112078.42000000001</v>
      </c>
      <c r="J545" s="37">
        <f t="shared" si="34"/>
        <v>1.1207842000000001E-2</v>
      </c>
      <c r="K545" s="9" t="s">
        <v>88</v>
      </c>
      <c r="L545" s="9" t="s">
        <v>81</v>
      </c>
    </row>
    <row r="546" spans="1:12" ht="13.8" x14ac:dyDescent="0.3">
      <c r="A546" s="7">
        <f t="shared" si="35"/>
        <v>544</v>
      </c>
      <c r="B546" s="8">
        <v>45261</v>
      </c>
      <c r="C546" s="9" t="s">
        <v>666</v>
      </c>
      <c r="D546" s="9" t="s">
        <v>643</v>
      </c>
      <c r="E546" s="10">
        <v>177120</v>
      </c>
      <c r="F546" s="37">
        <f t="shared" si="32"/>
        <v>1.7711999999999999E-2</v>
      </c>
      <c r="G546" s="10">
        <v>31881.600000000002</v>
      </c>
      <c r="H546" s="37">
        <f t="shared" si="33"/>
        <v>3.1881600000000002E-3</v>
      </c>
      <c r="I546" s="10">
        <v>209001.60000000001</v>
      </c>
      <c r="J546" s="37">
        <f t="shared" si="34"/>
        <v>2.0900160000000001E-2</v>
      </c>
      <c r="K546" s="9" t="s">
        <v>18</v>
      </c>
      <c r="L546" s="9" t="s">
        <v>42</v>
      </c>
    </row>
    <row r="547" spans="1:12" ht="13.8" x14ac:dyDescent="0.3">
      <c r="A547" s="7">
        <f t="shared" si="35"/>
        <v>545</v>
      </c>
      <c r="B547" s="8">
        <v>45261</v>
      </c>
      <c r="C547" s="9" t="s">
        <v>667</v>
      </c>
      <c r="D547" s="9" t="s">
        <v>128</v>
      </c>
      <c r="E547" s="10">
        <v>0</v>
      </c>
      <c r="F547" s="37">
        <f t="shared" si="32"/>
        <v>0</v>
      </c>
      <c r="G547" s="10">
        <v>0</v>
      </c>
      <c r="H547" s="37">
        <f t="shared" si="33"/>
        <v>0</v>
      </c>
      <c r="I547" s="10">
        <v>0</v>
      </c>
      <c r="J547" s="37">
        <f t="shared" si="34"/>
        <v>0</v>
      </c>
      <c r="K547" s="9" t="s">
        <v>84</v>
      </c>
      <c r="L547" s="9" t="s">
        <v>42</v>
      </c>
    </row>
    <row r="548" spans="1:12" ht="13.8" x14ac:dyDescent="0.3">
      <c r="A548" s="7">
        <f t="shared" si="35"/>
        <v>546</v>
      </c>
      <c r="B548" s="8">
        <v>45261</v>
      </c>
      <c r="C548" s="9" t="s">
        <v>668</v>
      </c>
      <c r="D548" s="9" t="s">
        <v>626</v>
      </c>
      <c r="E548" s="10">
        <v>203626.68</v>
      </c>
      <c r="F548" s="37">
        <f t="shared" si="32"/>
        <v>2.0362668E-2</v>
      </c>
      <c r="G548" s="10">
        <v>0</v>
      </c>
      <c r="H548" s="37">
        <f t="shared" si="33"/>
        <v>0</v>
      </c>
      <c r="I548" s="10">
        <v>203626.68</v>
      </c>
      <c r="J548" s="37">
        <f t="shared" si="34"/>
        <v>2.0362668E-2</v>
      </c>
      <c r="K548" s="9" t="s">
        <v>36</v>
      </c>
      <c r="L548" s="9" t="s">
        <v>42</v>
      </c>
    </row>
    <row r="549" spans="1:12" ht="13.8" x14ac:dyDescent="0.3">
      <c r="A549" s="7">
        <f t="shared" si="35"/>
        <v>547</v>
      </c>
      <c r="B549" s="8">
        <v>45261</v>
      </c>
      <c r="C549" s="9" t="s">
        <v>669</v>
      </c>
      <c r="D549" s="9" t="s">
        <v>128</v>
      </c>
      <c r="E549" s="10">
        <v>124762.54000000001</v>
      </c>
      <c r="F549" s="37">
        <f t="shared" si="32"/>
        <v>1.2476254000000001E-2</v>
      </c>
      <c r="G549" s="10">
        <v>0</v>
      </c>
      <c r="H549" s="37">
        <f t="shared" si="33"/>
        <v>0</v>
      </c>
      <c r="I549" s="10">
        <v>124762.54000000001</v>
      </c>
      <c r="J549" s="37">
        <f t="shared" si="34"/>
        <v>1.2476254000000001E-2</v>
      </c>
      <c r="K549" s="9" t="s">
        <v>84</v>
      </c>
      <c r="L549" s="9" t="s">
        <v>42</v>
      </c>
    </row>
    <row r="550" spans="1:12" ht="13.8" x14ac:dyDescent="0.3">
      <c r="A550" s="7">
        <f t="shared" si="35"/>
        <v>548</v>
      </c>
      <c r="B550" s="8">
        <v>45261</v>
      </c>
      <c r="C550" s="9" t="s">
        <v>670</v>
      </c>
      <c r="D550" s="9" t="s">
        <v>104</v>
      </c>
      <c r="E550" s="10">
        <v>544562</v>
      </c>
      <c r="F550" s="37">
        <f t="shared" si="32"/>
        <v>5.4456200000000003E-2</v>
      </c>
      <c r="G550" s="10">
        <v>98021.159999999989</v>
      </c>
      <c r="H550" s="37">
        <f t="shared" si="33"/>
        <v>9.8021159999999996E-3</v>
      </c>
      <c r="I550" s="10">
        <v>642583.15999999992</v>
      </c>
      <c r="J550" s="37">
        <f t="shared" si="34"/>
        <v>6.4258315999999996E-2</v>
      </c>
      <c r="K550" s="9" t="s">
        <v>18</v>
      </c>
      <c r="L550" s="9" t="s">
        <v>89</v>
      </c>
    </row>
    <row r="551" spans="1:12" ht="13.8" x14ac:dyDescent="0.3">
      <c r="A551" s="7">
        <f t="shared" si="35"/>
        <v>549</v>
      </c>
      <c r="B551" s="8">
        <v>45261</v>
      </c>
      <c r="C551" s="9" t="s">
        <v>671</v>
      </c>
      <c r="D551" s="9" t="s">
        <v>366</v>
      </c>
      <c r="E551" s="10">
        <v>6331949.9999999991</v>
      </c>
      <c r="F551" s="37">
        <f t="shared" si="32"/>
        <v>0.63319499999999995</v>
      </c>
      <c r="G551" s="10">
        <v>1139751</v>
      </c>
      <c r="H551" s="37">
        <f t="shared" si="33"/>
        <v>0.1139751</v>
      </c>
      <c r="I551" s="10">
        <v>7471700.9999999991</v>
      </c>
      <c r="J551" s="37">
        <f t="shared" si="34"/>
        <v>0.74717009999999995</v>
      </c>
      <c r="K551" s="9" t="s">
        <v>18</v>
      </c>
      <c r="L551" s="9" t="s">
        <v>19</v>
      </c>
    </row>
    <row r="552" spans="1:12" ht="13.8" x14ac:dyDescent="0.3">
      <c r="A552" s="7">
        <f t="shared" si="35"/>
        <v>550</v>
      </c>
      <c r="B552" s="8">
        <v>45261</v>
      </c>
      <c r="C552" s="9" t="s">
        <v>672</v>
      </c>
      <c r="D552" s="9" t="s">
        <v>673</v>
      </c>
      <c r="E552" s="10">
        <v>637571.15</v>
      </c>
      <c r="F552" s="37">
        <f t="shared" si="32"/>
        <v>6.3757115000000003E-2</v>
      </c>
      <c r="G552" s="10">
        <v>0</v>
      </c>
      <c r="H552" s="37">
        <f t="shared" si="33"/>
        <v>0</v>
      </c>
      <c r="I552" s="10">
        <v>637571.15</v>
      </c>
      <c r="J552" s="37">
        <f t="shared" si="34"/>
        <v>6.3757115000000003E-2</v>
      </c>
      <c r="K552" s="9" t="s">
        <v>57</v>
      </c>
      <c r="L552" s="9" t="s">
        <v>75</v>
      </c>
    </row>
    <row r="553" spans="1:12" ht="13.8" x14ac:dyDescent="0.3">
      <c r="A553" s="7">
        <f t="shared" si="35"/>
        <v>551</v>
      </c>
      <c r="B553" s="8">
        <v>45261</v>
      </c>
      <c r="C553" s="9" t="s">
        <v>674</v>
      </c>
      <c r="D553" s="9" t="s">
        <v>109</v>
      </c>
      <c r="E553" s="10">
        <v>1243823.31</v>
      </c>
      <c r="F553" s="37">
        <f t="shared" si="32"/>
        <v>0.124382331</v>
      </c>
      <c r="G553" s="10">
        <v>0</v>
      </c>
      <c r="H553" s="37">
        <f t="shared" si="33"/>
        <v>0</v>
      </c>
      <c r="I553" s="10">
        <v>1243823.31</v>
      </c>
      <c r="J553" s="37">
        <f t="shared" si="34"/>
        <v>0.124382331</v>
      </c>
      <c r="K553" s="9" t="s">
        <v>36</v>
      </c>
      <c r="L553" s="9" t="s">
        <v>46</v>
      </c>
    </row>
    <row r="554" spans="1:12" ht="13.8" x14ac:dyDescent="0.3">
      <c r="A554" s="7">
        <f t="shared" si="35"/>
        <v>552</v>
      </c>
      <c r="B554" s="8">
        <v>45261</v>
      </c>
      <c r="C554" s="9" t="s">
        <v>675</v>
      </c>
      <c r="D554" s="9" t="s">
        <v>117</v>
      </c>
      <c r="E554" s="10">
        <v>162368.99</v>
      </c>
      <c r="F554" s="37">
        <f t="shared" si="32"/>
        <v>1.6236898999999999E-2</v>
      </c>
      <c r="G554" s="10">
        <v>0</v>
      </c>
      <c r="H554" s="37">
        <f t="shared" si="33"/>
        <v>0</v>
      </c>
      <c r="I554" s="10">
        <v>162368.99</v>
      </c>
      <c r="J554" s="37">
        <f t="shared" si="34"/>
        <v>1.6236898999999999E-2</v>
      </c>
      <c r="K554" s="9" t="s">
        <v>36</v>
      </c>
      <c r="L554" s="9" t="s">
        <v>89</v>
      </c>
    </row>
    <row r="555" spans="1:12" ht="13.8" x14ac:dyDescent="0.3">
      <c r="A555" s="7">
        <f t="shared" si="35"/>
        <v>553</v>
      </c>
      <c r="B555" s="8">
        <v>45261</v>
      </c>
      <c r="C555" s="9" t="s">
        <v>676</v>
      </c>
      <c r="D555" s="9" t="s">
        <v>117</v>
      </c>
      <c r="E555" s="10">
        <v>4947928.79</v>
      </c>
      <c r="F555" s="37">
        <f t="shared" si="32"/>
        <v>0.49479287900000002</v>
      </c>
      <c r="G555" s="10">
        <v>0</v>
      </c>
      <c r="H555" s="37">
        <f t="shared" si="33"/>
        <v>0</v>
      </c>
      <c r="I555" s="10">
        <v>4947928.79</v>
      </c>
      <c r="J555" s="37">
        <f t="shared" si="34"/>
        <v>0.49479287900000002</v>
      </c>
      <c r="K555" s="9" t="s">
        <v>36</v>
      </c>
      <c r="L555" s="9" t="s">
        <v>89</v>
      </c>
    </row>
    <row r="556" spans="1:12" ht="13.8" x14ac:dyDescent="0.3">
      <c r="A556" s="7">
        <f t="shared" si="35"/>
        <v>554</v>
      </c>
      <c r="B556" s="8">
        <v>45261</v>
      </c>
      <c r="C556" s="9" t="s">
        <v>677</v>
      </c>
      <c r="D556" s="9" t="s">
        <v>117</v>
      </c>
      <c r="E556" s="10">
        <v>1021460.6499999999</v>
      </c>
      <c r="F556" s="37">
        <f t="shared" si="32"/>
        <v>0.10214606499999999</v>
      </c>
      <c r="G556" s="10">
        <v>0</v>
      </c>
      <c r="H556" s="37">
        <f t="shared" si="33"/>
        <v>0</v>
      </c>
      <c r="I556" s="10">
        <v>1021460.6499999999</v>
      </c>
      <c r="J556" s="37">
        <f t="shared" si="34"/>
        <v>0.10214606499999999</v>
      </c>
      <c r="K556" s="9" t="s">
        <v>36</v>
      </c>
      <c r="L556" s="9" t="s">
        <v>89</v>
      </c>
    </row>
    <row r="557" spans="1:12" ht="13.8" x14ac:dyDescent="0.3">
      <c r="A557" s="7">
        <f t="shared" si="35"/>
        <v>555</v>
      </c>
      <c r="B557" s="8">
        <v>45261</v>
      </c>
      <c r="C557" s="9" t="s">
        <v>678</v>
      </c>
      <c r="D557" s="9" t="s">
        <v>117</v>
      </c>
      <c r="E557" s="10">
        <v>19006.82</v>
      </c>
      <c r="F557" s="37">
        <f t="shared" si="32"/>
        <v>1.9006819999999999E-3</v>
      </c>
      <c r="G557" s="10">
        <v>0</v>
      </c>
      <c r="H557" s="37">
        <f t="shared" si="33"/>
        <v>0</v>
      </c>
      <c r="I557" s="10">
        <v>19006.82</v>
      </c>
      <c r="J557" s="37">
        <f t="shared" si="34"/>
        <v>1.9006819999999999E-3</v>
      </c>
      <c r="K557" s="9" t="s">
        <v>36</v>
      </c>
      <c r="L557" s="9" t="s">
        <v>89</v>
      </c>
    </row>
    <row r="558" spans="1:12" ht="13.8" x14ac:dyDescent="0.3">
      <c r="A558" s="7">
        <f t="shared" si="35"/>
        <v>556</v>
      </c>
      <c r="B558" s="8">
        <v>45261</v>
      </c>
      <c r="C558" s="9" t="s">
        <v>679</v>
      </c>
      <c r="D558" s="9" t="s">
        <v>45</v>
      </c>
      <c r="E558" s="10">
        <v>1092071.3</v>
      </c>
      <c r="F558" s="37">
        <f t="shared" si="32"/>
        <v>0.10920713</v>
      </c>
      <c r="G558" s="10">
        <v>0</v>
      </c>
      <c r="H558" s="37">
        <f t="shared" si="33"/>
        <v>0</v>
      </c>
      <c r="I558" s="10">
        <v>1092071.3</v>
      </c>
      <c r="J558" s="37">
        <f t="shared" si="34"/>
        <v>0.10920713</v>
      </c>
      <c r="K558" s="9" t="s">
        <v>36</v>
      </c>
      <c r="L558" s="9" t="s">
        <v>46</v>
      </c>
    </row>
    <row r="559" spans="1:12" ht="13.8" x14ac:dyDescent="0.3">
      <c r="A559" s="7">
        <f t="shared" si="35"/>
        <v>557</v>
      </c>
      <c r="B559" s="8">
        <v>45261</v>
      </c>
      <c r="C559" s="9" t="s">
        <v>680</v>
      </c>
      <c r="D559" s="9" t="s">
        <v>461</v>
      </c>
      <c r="E559" s="10">
        <v>88014.5</v>
      </c>
      <c r="F559" s="37">
        <f t="shared" si="32"/>
        <v>8.8014500000000006E-3</v>
      </c>
      <c r="G559" s="10">
        <v>0</v>
      </c>
      <c r="H559" s="37">
        <f t="shared" si="33"/>
        <v>0</v>
      </c>
      <c r="I559" s="10">
        <v>88014.5</v>
      </c>
      <c r="J559" s="37">
        <f t="shared" si="34"/>
        <v>8.8014500000000006E-3</v>
      </c>
      <c r="K559" s="9" t="s">
        <v>88</v>
      </c>
      <c r="L559" s="9" t="s">
        <v>81</v>
      </c>
    </row>
    <row r="560" spans="1:12" ht="13.8" x14ac:dyDescent="0.3">
      <c r="A560" s="7">
        <f t="shared" si="35"/>
        <v>558</v>
      </c>
      <c r="B560" s="8">
        <v>45261</v>
      </c>
      <c r="C560" s="9" t="s">
        <v>681</v>
      </c>
      <c r="D560" s="9" t="s">
        <v>83</v>
      </c>
      <c r="E560" s="10">
        <v>876000</v>
      </c>
      <c r="F560" s="37">
        <f t="shared" si="32"/>
        <v>8.7599999999999997E-2</v>
      </c>
      <c r="G560" s="10">
        <v>0</v>
      </c>
      <c r="H560" s="37">
        <f t="shared" si="33"/>
        <v>0</v>
      </c>
      <c r="I560" s="10">
        <v>876000</v>
      </c>
      <c r="J560" s="37">
        <f t="shared" si="34"/>
        <v>8.7599999999999997E-2</v>
      </c>
      <c r="K560" s="9" t="s">
        <v>84</v>
      </c>
      <c r="L560" s="9" t="s">
        <v>85</v>
      </c>
    </row>
    <row r="561" spans="1:12" ht="13.8" x14ac:dyDescent="0.3">
      <c r="A561" s="7">
        <f t="shared" si="35"/>
        <v>559</v>
      </c>
      <c r="B561" s="8">
        <v>45261</v>
      </c>
      <c r="C561" s="9" t="s">
        <v>682</v>
      </c>
      <c r="D561" s="9" t="s">
        <v>126</v>
      </c>
      <c r="E561" s="10">
        <v>445096.57</v>
      </c>
      <c r="F561" s="37">
        <f t="shared" si="32"/>
        <v>4.4509657000000001E-2</v>
      </c>
      <c r="G561" s="10">
        <v>0</v>
      </c>
      <c r="H561" s="37">
        <f t="shared" si="33"/>
        <v>0</v>
      </c>
      <c r="I561" s="10">
        <v>445096.57</v>
      </c>
      <c r="J561" s="37">
        <f t="shared" si="34"/>
        <v>4.4509657000000001E-2</v>
      </c>
      <c r="K561" s="9" t="s">
        <v>36</v>
      </c>
      <c r="L561" s="9" t="s">
        <v>19</v>
      </c>
    </row>
    <row r="562" spans="1:12" ht="13.8" x14ac:dyDescent="0.3">
      <c r="A562" s="7">
        <f t="shared" si="35"/>
        <v>560</v>
      </c>
      <c r="B562" s="8">
        <v>45261</v>
      </c>
      <c r="C562" s="9" t="s">
        <v>683</v>
      </c>
      <c r="D562" s="9" t="s">
        <v>266</v>
      </c>
      <c r="E562" s="10">
        <v>762724.55</v>
      </c>
      <c r="F562" s="37">
        <f t="shared" si="32"/>
        <v>7.6272455000000003E-2</v>
      </c>
      <c r="G562" s="10">
        <v>0</v>
      </c>
      <c r="H562" s="37">
        <f t="shared" si="33"/>
        <v>0</v>
      </c>
      <c r="I562" s="10">
        <v>762724.55</v>
      </c>
      <c r="J562" s="37">
        <f t="shared" si="34"/>
        <v>7.6272455000000003E-2</v>
      </c>
      <c r="K562" s="9" t="s">
        <v>84</v>
      </c>
      <c r="L562" s="9" t="s">
        <v>19</v>
      </c>
    </row>
    <row r="563" spans="1:12" ht="13.8" x14ac:dyDescent="0.3">
      <c r="A563" s="7">
        <f t="shared" si="35"/>
        <v>561</v>
      </c>
      <c r="B563" s="8">
        <v>45261</v>
      </c>
      <c r="C563" s="9" t="s">
        <v>684</v>
      </c>
      <c r="D563" s="9" t="s">
        <v>685</v>
      </c>
      <c r="E563" s="10">
        <v>176520</v>
      </c>
      <c r="F563" s="37">
        <f t="shared" si="32"/>
        <v>1.7652000000000001E-2</v>
      </c>
      <c r="G563" s="10">
        <v>31773.600000000002</v>
      </c>
      <c r="H563" s="37">
        <f t="shared" si="33"/>
        <v>3.1773600000000002E-3</v>
      </c>
      <c r="I563" s="10">
        <v>208293.6</v>
      </c>
      <c r="J563" s="37">
        <f t="shared" si="34"/>
        <v>2.0829360000000002E-2</v>
      </c>
      <c r="K563" s="9" t="s">
        <v>18</v>
      </c>
      <c r="L563" s="9" t="s">
        <v>19</v>
      </c>
    </row>
    <row r="564" spans="1:12" ht="13.8" x14ac:dyDescent="0.3">
      <c r="A564" s="7">
        <f t="shared" si="35"/>
        <v>562</v>
      </c>
      <c r="B564" s="8">
        <v>45261</v>
      </c>
      <c r="C564" s="9" t="s">
        <v>686</v>
      </c>
      <c r="D564" s="9" t="s">
        <v>70</v>
      </c>
      <c r="E564" s="10">
        <v>11492560</v>
      </c>
      <c r="F564" s="37">
        <f t="shared" si="32"/>
        <v>1.1492560000000001</v>
      </c>
      <c r="G564" s="10">
        <v>2068660.8</v>
      </c>
      <c r="H564" s="37">
        <f t="shared" si="33"/>
        <v>0.20686608000000001</v>
      </c>
      <c r="I564" s="10">
        <v>13561220.800000001</v>
      </c>
      <c r="J564" s="37">
        <f t="shared" si="34"/>
        <v>1.35612208</v>
      </c>
      <c r="K564" s="9" t="s">
        <v>18</v>
      </c>
      <c r="L564" s="9" t="s">
        <v>71</v>
      </c>
    </row>
    <row r="565" spans="1:12" ht="13.8" x14ac:dyDescent="0.3">
      <c r="A565" s="7">
        <f t="shared" si="35"/>
        <v>563</v>
      </c>
      <c r="B565" s="8">
        <v>45261</v>
      </c>
      <c r="C565" s="9" t="s">
        <v>687</v>
      </c>
      <c r="D565" s="9" t="s">
        <v>25</v>
      </c>
      <c r="E565" s="10">
        <v>1410500</v>
      </c>
      <c r="F565" s="37">
        <f t="shared" si="32"/>
        <v>0.14105000000000001</v>
      </c>
      <c r="G565" s="10">
        <v>253889.99999999997</v>
      </c>
      <c r="H565" s="37">
        <f t="shared" si="33"/>
        <v>2.5388999999999998E-2</v>
      </c>
      <c r="I565" s="10">
        <v>1664390</v>
      </c>
      <c r="J565" s="37">
        <f t="shared" si="34"/>
        <v>0.166439</v>
      </c>
      <c r="K565" s="9" t="s">
        <v>18</v>
      </c>
      <c r="L565" s="9" t="s">
        <v>26</v>
      </c>
    </row>
    <row r="566" spans="1:12" ht="13.8" x14ac:dyDescent="0.3">
      <c r="A566" s="7">
        <f t="shared" si="35"/>
        <v>564</v>
      </c>
      <c r="B566" s="8">
        <v>45261</v>
      </c>
      <c r="C566" s="9" t="s">
        <v>688</v>
      </c>
      <c r="D566" s="9" t="s">
        <v>25</v>
      </c>
      <c r="E566" s="10">
        <v>700000.00000000012</v>
      </c>
      <c r="F566" s="37">
        <f t="shared" si="32"/>
        <v>7.0000000000000007E-2</v>
      </c>
      <c r="G566" s="10">
        <v>126000</v>
      </c>
      <c r="H566" s="37">
        <f t="shared" si="33"/>
        <v>1.26E-2</v>
      </c>
      <c r="I566" s="10">
        <v>826000.00000000012</v>
      </c>
      <c r="J566" s="37">
        <f t="shared" si="34"/>
        <v>8.2600000000000007E-2</v>
      </c>
      <c r="K566" s="9" t="s">
        <v>18</v>
      </c>
      <c r="L566" s="9" t="s">
        <v>26</v>
      </c>
    </row>
    <row r="567" spans="1:12" ht="13.8" x14ac:dyDescent="0.3">
      <c r="A567" s="7">
        <f t="shared" si="35"/>
        <v>565</v>
      </c>
      <c r="B567" s="8">
        <v>45261</v>
      </c>
      <c r="C567" s="9" t="s">
        <v>689</v>
      </c>
      <c r="D567" s="9" t="s">
        <v>25</v>
      </c>
      <c r="E567" s="10">
        <v>280000</v>
      </c>
      <c r="F567" s="37">
        <f t="shared" si="32"/>
        <v>2.8000000000000001E-2</v>
      </c>
      <c r="G567" s="10">
        <v>50400</v>
      </c>
      <c r="H567" s="37">
        <f t="shared" si="33"/>
        <v>5.0400000000000002E-3</v>
      </c>
      <c r="I567" s="10">
        <v>330400</v>
      </c>
      <c r="J567" s="37">
        <f t="shared" si="34"/>
        <v>3.304E-2</v>
      </c>
      <c r="K567" s="9" t="s">
        <v>18</v>
      </c>
      <c r="L567" s="9" t="s">
        <v>26</v>
      </c>
    </row>
    <row r="568" spans="1:12" ht="13.8" x14ac:dyDescent="0.3">
      <c r="A568" s="7">
        <f t="shared" si="35"/>
        <v>566</v>
      </c>
      <c r="B568" s="8">
        <v>45261</v>
      </c>
      <c r="C568" s="9" t="s">
        <v>690</v>
      </c>
      <c r="D568" s="9" t="s">
        <v>25</v>
      </c>
      <c r="E568" s="10">
        <v>140000</v>
      </c>
      <c r="F568" s="37">
        <f t="shared" si="32"/>
        <v>1.4E-2</v>
      </c>
      <c r="G568" s="10">
        <v>25200</v>
      </c>
      <c r="H568" s="37">
        <f t="shared" si="33"/>
        <v>2.5200000000000001E-3</v>
      </c>
      <c r="I568" s="10">
        <v>165200</v>
      </c>
      <c r="J568" s="37">
        <f t="shared" si="34"/>
        <v>1.652E-2</v>
      </c>
      <c r="K568" s="9" t="s">
        <v>18</v>
      </c>
      <c r="L568" s="9" t="s">
        <v>26</v>
      </c>
    </row>
    <row r="569" spans="1:12" ht="13.8" x14ac:dyDescent="0.3">
      <c r="A569" s="7">
        <f t="shared" si="35"/>
        <v>567</v>
      </c>
      <c r="B569" s="8">
        <v>45261</v>
      </c>
      <c r="C569" s="9" t="s">
        <v>691</v>
      </c>
      <c r="D569" s="9" t="s">
        <v>25</v>
      </c>
      <c r="E569" s="10">
        <v>210000</v>
      </c>
      <c r="F569" s="37">
        <f t="shared" si="32"/>
        <v>2.1000000000000001E-2</v>
      </c>
      <c r="G569" s="10">
        <v>37800</v>
      </c>
      <c r="H569" s="37">
        <f t="shared" si="33"/>
        <v>3.7799999999999999E-3</v>
      </c>
      <c r="I569" s="10">
        <v>247800</v>
      </c>
      <c r="J569" s="37">
        <f t="shared" si="34"/>
        <v>2.478E-2</v>
      </c>
      <c r="K569" s="9" t="s">
        <v>18</v>
      </c>
      <c r="L569" s="9" t="s">
        <v>26</v>
      </c>
    </row>
    <row r="570" spans="1:12" ht="13.8" x14ac:dyDescent="0.3">
      <c r="A570" s="7">
        <f t="shared" si="35"/>
        <v>568</v>
      </c>
      <c r="B570" s="8">
        <v>45261</v>
      </c>
      <c r="C570" s="9" t="s">
        <v>692</v>
      </c>
      <c r="D570" s="9" t="s">
        <v>25</v>
      </c>
      <c r="E570" s="10">
        <v>210000</v>
      </c>
      <c r="F570" s="37">
        <f t="shared" si="32"/>
        <v>2.1000000000000001E-2</v>
      </c>
      <c r="G570" s="10">
        <v>37800</v>
      </c>
      <c r="H570" s="37">
        <f t="shared" si="33"/>
        <v>3.7799999999999999E-3</v>
      </c>
      <c r="I570" s="10">
        <v>247800</v>
      </c>
      <c r="J570" s="37">
        <f t="shared" si="34"/>
        <v>2.478E-2</v>
      </c>
      <c r="K570" s="9" t="s">
        <v>18</v>
      </c>
      <c r="L570" s="9" t="s">
        <v>26</v>
      </c>
    </row>
    <row r="571" spans="1:12" ht="13.8" x14ac:dyDescent="0.3">
      <c r="A571" s="7">
        <f t="shared" si="35"/>
        <v>569</v>
      </c>
      <c r="B571" s="8">
        <v>45261</v>
      </c>
      <c r="C571" s="9" t="s">
        <v>693</v>
      </c>
      <c r="D571" s="9" t="s">
        <v>133</v>
      </c>
      <c r="E571" s="10">
        <v>256111.75999999998</v>
      </c>
      <c r="F571" s="37">
        <f t="shared" si="32"/>
        <v>2.5611175999999999E-2</v>
      </c>
      <c r="G571" s="10">
        <v>0</v>
      </c>
      <c r="H571" s="37">
        <f t="shared" si="33"/>
        <v>0</v>
      </c>
      <c r="I571" s="10">
        <v>256111.75999999998</v>
      </c>
      <c r="J571" s="37">
        <f t="shared" si="34"/>
        <v>2.5611175999999999E-2</v>
      </c>
      <c r="K571" s="9" t="s">
        <v>84</v>
      </c>
      <c r="L571" s="9" t="s">
        <v>61</v>
      </c>
    </row>
    <row r="572" spans="1:12" ht="13.8" x14ac:dyDescent="0.3">
      <c r="A572" s="7">
        <f t="shared" si="35"/>
        <v>570</v>
      </c>
      <c r="B572" s="8">
        <v>45261</v>
      </c>
      <c r="C572" s="9" t="s">
        <v>694</v>
      </c>
      <c r="D572" s="9" t="s">
        <v>626</v>
      </c>
      <c r="E572" s="10">
        <v>203711.40999999997</v>
      </c>
      <c r="F572" s="37">
        <f t="shared" si="32"/>
        <v>2.0371140999999999E-2</v>
      </c>
      <c r="G572" s="10">
        <v>0</v>
      </c>
      <c r="H572" s="37">
        <f t="shared" si="33"/>
        <v>0</v>
      </c>
      <c r="I572" s="10">
        <v>203711.40999999997</v>
      </c>
      <c r="J572" s="37">
        <f t="shared" si="34"/>
        <v>2.0371140999999999E-2</v>
      </c>
      <c r="K572" s="9" t="s">
        <v>36</v>
      </c>
      <c r="L572" s="9" t="s">
        <v>42</v>
      </c>
    </row>
    <row r="573" spans="1:12" ht="13.8" x14ac:dyDescent="0.3">
      <c r="A573" s="7">
        <f t="shared" si="35"/>
        <v>571</v>
      </c>
      <c r="B573" s="8">
        <v>45261</v>
      </c>
      <c r="C573" s="9" t="s">
        <v>695</v>
      </c>
      <c r="D573" s="9" t="s">
        <v>135</v>
      </c>
      <c r="E573" s="10">
        <v>1331891.1599999999</v>
      </c>
      <c r="F573" s="37">
        <f t="shared" si="32"/>
        <v>0.133189116</v>
      </c>
      <c r="G573" s="10">
        <v>0</v>
      </c>
      <c r="H573" s="37">
        <f t="shared" si="33"/>
        <v>0</v>
      </c>
      <c r="I573" s="10">
        <v>1331891.1599999999</v>
      </c>
      <c r="J573" s="37">
        <f t="shared" si="34"/>
        <v>0.133189116</v>
      </c>
      <c r="K573" s="9" t="s">
        <v>36</v>
      </c>
      <c r="L573" s="9" t="s">
        <v>136</v>
      </c>
    </row>
    <row r="574" spans="1:12" ht="13.8" x14ac:dyDescent="0.3">
      <c r="A574" s="7">
        <f t="shared" si="35"/>
        <v>572</v>
      </c>
      <c r="B574" s="8">
        <v>45261</v>
      </c>
      <c r="C574" s="9" t="s">
        <v>696</v>
      </c>
      <c r="D574" s="9" t="s">
        <v>259</v>
      </c>
      <c r="E574" s="10">
        <v>302803.43</v>
      </c>
      <c r="F574" s="37">
        <f t="shared" si="32"/>
        <v>3.0280342999999998E-2</v>
      </c>
      <c r="G574" s="10">
        <v>0</v>
      </c>
      <c r="H574" s="37">
        <f t="shared" si="33"/>
        <v>0</v>
      </c>
      <c r="I574" s="10">
        <v>302803.43</v>
      </c>
      <c r="J574" s="37">
        <f t="shared" si="34"/>
        <v>3.0280342999999998E-2</v>
      </c>
      <c r="K574" s="9" t="s">
        <v>36</v>
      </c>
      <c r="L574" s="9" t="s">
        <v>61</v>
      </c>
    </row>
    <row r="575" spans="1:12" ht="13.8" x14ac:dyDescent="0.3">
      <c r="A575" s="7">
        <f t="shared" si="35"/>
        <v>573</v>
      </c>
      <c r="B575" s="8">
        <v>45261</v>
      </c>
      <c r="C575" s="9" t="s">
        <v>697</v>
      </c>
      <c r="D575" s="9" t="s">
        <v>87</v>
      </c>
      <c r="E575" s="10">
        <v>894434.74</v>
      </c>
      <c r="F575" s="37">
        <f t="shared" si="32"/>
        <v>8.9443473999999995E-2</v>
      </c>
      <c r="G575" s="10">
        <v>0</v>
      </c>
      <c r="H575" s="37">
        <f t="shared" si="33"/>
        <v>0</v>
      </c>
      <c r="I575" s="10">
        <v>894434.74</v>
      </c>
      <c r="J575" s="37">
        <f t="shared" si="34"/>
        <v>8.9443473999999995E-2</v>
      </c>
      <c r="K575" s="9" t="s">
        <v>88</v>
      </c>
      <c r="L575" s="9" t="s">
        <v>89</v>
      </c>
    </row>
    <row r="576" spans="1:12" ht="13.8" x14ac:dyDescent="0.3">
      <c r="A576" s="7">
        <f t="shared" si="35"/>
        <v>574</v>
      </c>
      <c r="B576" s="8">
        <v>45261</v>
      </c>
      <c r="C576" s="9" t="s">
        <v>698</v>
      </c>
      <c r="D576" s="9" t="s">
        <v>131</v>
      </c>
      <c r="E576" s="10">
        <v>1217868.73</v>
      </c>
      <c r="F576" s="37">
        <f t="shared" si="32"/>
        <v>0.121786873</v>
      </c>
      <c r="G576" s="10">
        <v>0</v>
      </c>
      <c r="H576" s="37">
        <f t="shared" si="33"/>
        <v>0</v>
      </c>
      <c r="I576" s="10">
        <v>1217868.73</v>
      </c>
      <c r="J576" s="37">
        <f t="shared" si="34"/>
        <v>0.121786873</v>
      </c>
      <c r="K576" s="9" t="s">
        <v>57</v>
      </c>
      <c r="L576" s="9" t="s">
        <v>26</v>
      </c>
    </row>
    <row r="577" spans="1:12" ht="13.8" x14ac:dyDescent="0.3">
      <c r="A577" s="7">
        <f t="shared" si="35"/>
        <v>575</v>
      </c>
      <c r="B577" s="8">
        <v>45261</v>
      </c>
      <c r="C577" s="9" t="s">
        <v>699</v>
      </c>
      <c r="D577" s="9" t="s">
        <v>600</v>
      </c>
      <c r="E577" s="10">
        <v>1825000</v>
      </c>
      <c r="F577" s="37">
        <f t="shared" si="32"/>
        <v>0.1825</v>
      </c>
      <c r="G577" s="10">
        <v>328500</v>
      </c>
      <c r="H577" s="37">
        <f t="shared" si="33"/>
        <v>3.2849999999999997E-2</v>
      </c>
      <c r="I577" s="10">
        <v>2153500</v>
      </c>
      <c r="J577" s="37">
        <f t="shared" si="34"/>
        <v>0.21535000000000001</v>
      </c>
      <c r="K577" s="9" t="s">
        <v>18</v>
      </c>
      <c r="L577" s="9" t="s">
        <v>14</v>
      </c>
    </row>
    <row r="578" spans="1:12" ht="13.8" x14ac:dyDescent="0.3">
      <c r="A578" s="7">
        <f t="shared" si="35"/>
        <v>576</v>
      </c>
      <c r="B578" s="8">
        <v>45261</v>
      </c>
      <c r="C578" s="9" t="s">
        <v>700</v>
      </c>
      <c r="D578" s="9" t="s">
        <v>202</v>
      </c>
      <c r="E578" s="10">
        <v>1290980.2000000002</v>
      </c>
      <c r="F578" s="37">
        <f t="shared" si="32"/>
        <v>0.12909802000000001</v>
      </c>
      <c r="G578" s="10">
        <v>0</v>
      </c>
      <c r="H578" s="37">
        <f t="shared" si="33"/>
        <v>0</v>
      </c>
      <c r="I578" s="10">
        <v>1290980.2000000002</v>
      </c>
      <c r="J578" s="37">
        <f t="shared" si="34"/>
        <v>0.12909802000000001</v>
      </c>
      <c r="K578" s="9" t="s">
        <v>88</v>
      </c>
      <c r="L578" s="9" t="s">
        <v>19</v>
      </c>
    </row>
    <row r="579" spans="1:12" ht="13.8" x14ac:dyDescent="0.3">
      <c r="A579" s="7">
        <f t="shared" si="35"/>
        <v>577</v>
      </c>
      <c r="B579" s="8">
        <v>45261</v>
      </c>
      <c r="C579" s="9" t="s">
        <v>701</v>
      </c>
      <c r="D579" s="9" t="s">
        <v>202</v>
      </c>
      <c r="E579" s="10">
        <v>645639.15</v>
      </c>
      <c r="F579" s="37">
        <f t="shared" si="32"/>
        <v>6.4563914999999999E-2</v>
      </c>
      <c r="G579" s="10">
        <v>0</v>
      </c>
      <c r="H579" s="37">
        <f t="shared" si="33"/>
        <v>0</v>
      </c>
      <c r="I579" s="10">
        <v>645639.15</v>
      </c>
      <c r="J579" s="37">
        <f t="shared" si="34"/>
        <v>6.4563914999999999E-2</v>
      </c>
      <c r="K579" s="9" t="s">
        <v>88</v>
      </c>
      <c r="L579" s="9" t="s">
        <v>19</v>
      </c>
    </row>
    <row r="580" spans="1:12" ht="13.8" x14ac:dyDescent="0.3">
      <c r="A580" s="7">
        <f t="shared" si="35"/>
        <v>578</v>
      </c>
      <c r="B580" s="8">
        <v>45261</v>
      </c>
      <c r="C580" s="9" t="s">
        <v>702</v>
      </c>
      <c r="D580" s="9" t="s">
        <v>547</v>
      </c>
      <c r="E580" s="10">
        <v>-216775.05</v>
      </c>
      <c r="F580" s="37">
        <f t="shared" ref="F580:F643" si="36">E580/10000000</f>
        <v>-2.1677505E-2</v>
      </c>
      <c r="G580" s="10">
        <v>0</v>
      </c>
      <c r="H580" s="37">
        <f t="shared" ref="H580:H643" si="37">G580/10000000</f>
        <v>0</v>
      </c>
      <c r="I580" s="10">
        <v>-216775.05</v>
      </c>
      <c r="J580" s="37">
        <f t="shared" ref="J580:J643" si="38">I580/10000000</f>
        <v>-2.1677505E-2</v>
      </c>
      <c r="K580" s="9" t="s">
        <v>36</v>
      </c>
      <c r="L580" s="9" t="s">
        <v>75</v>
      </c>
    </row>
    <row r="581" spans="1:12" ht="13.8" x14ac:dyDescent="0.3">
      <c r="A581" s="7">
        <f t="shared" ref="A581:A644" si="39">A580+1</f>
        <v>579</v>
      </c>
      <c r="B581" s="8">
        <v>45261</v>
      </c>
      <c r="C581" s="9" t="s">
        <v>703</v>
      </c>
      <c r="D581" s="9" t="s">
        <v>266</v>
      </c>
      <c r="E581" s="10">
        <v>-83173.919999999998</v>
      </c>
      <c r="F581" s="37">
        <f t="shared" si="36"/>
        <v>-8.3173919999999998E-3</v>
      </c>
      <c r="G581" s="10">
        <v>0</v>
      </c>
      <c r="H581" s="37">
        <f t="shared" si="37"/>
        <v>0</v>
      </c>
      <c r="I581" s="10">
        <v>-83173.919999999998</v>
      </c>
      <c r="J581" s="37">
        <f t="shared" si="38"/>
        <v>-8.3173919999999998E-3</v>
      </c>
      <c r="K581" s="9" t="s">
        <v>84</v>
      </c>
      <c r="L581" s="9" t="s">
        <v>19</v>
      </c>
    </row>
    <row r="582" spans="1:12" ht="13.8" x14ac:dyDescent="0.3">
      <c r="A582" s="7">
        <f t="shared" si="39"/>
        <v>580</v>
      </c>
      <c r="B582" s="8">
        <v>45292</v>
      </c>
      <c r="C582" s="9" t="s">
        <v>704</v>
      </c>
      <c r="D582" s="9" t="s">
        <v>461</v>
      </c>
      <c r="E582" s="10">
        <v>74654.22</v>
      </c>
      <c r="F582" s="37">
        <f t="shared" si="36"/>
        <v>7.4654220000000002E-3</v>
      </c>
      <c r="G582" s="10">
        <v>0</v>
      </c>
      <c r="H582" s="37">
        <f t="shared" si="37"/>
        <v>0</v>
      </c>
      <c r="I582" s="10">
        <v>74654.22</v>
      </c>
      <c r="J582" s="37">
        <f t="shared" si="38"/>
        <v>7.4654220000000002E-3</v>
      </c>
      <c r="K582" s="9" t="s">
        <v>88</v>
      </c>
      <c r="L582" s="9" t="s">
        <v>81</v>
      </c>
    </row>
    <row r="583" spans="1:12" ht="13.8" x14ac:dyDescent="0.3">
      <c r="A583" s="7">
        <f t="shared" si="39"/>
        <v>581</v>
      </c>
      <c r="B583" s="8">
        <v>45292</v>
      </c>
      <c r="C583" s="9" t="s">
        <v>705</v>
      </c>
      <c r="D583" s="9" t="s">
        <v>38</v>
      </c>
      <c r="E583" s="10">
        <v>5661871.0899999999</v>
      </c>
      <c r="F583" s="37">
        <f t="shared" si="36"/>
        <v>0.56618710900000002</v>
      </c>
      <c r="G583" s="10">
        <v>0</v>
      </c>
      <c r="H583" s="37">
        <f t="shared" si="37"/>
        <v>0</v>
      </c>
      <c r="I583" s="10">
        <v>5661871.0899999999</v>
      </c>
      <c r="J583" s="37">
        <f t="shared" si="38"/>
        <v>0.56618710900000002</v>
      </c>
      <c r="K583" s="9" t="s">
        <v>36</v>
      </c>
      <c r="L583" s="9" t="s">
        <v>14</v>
      </c>
    </row>
    <row r="584" spans="1:12" ht="13.8" x14ac:dyDescent="0.3">
      <c r="A584" s="7">
        <f t="shared" si="39"/>
        <v>582</v>
      </c>
      <c r="B584" s="8">
        <v>45292</v>
      </c>
      <c r="C584" s="9" t="s">
        <v>706</v>
      </c>
      <c r="D584" s="9" t="s">
        <v>60</v>
      </c>
      <c r="E584" s="10">
        <v>1396299.37</v>
      </c>
      <c r="F584" s="37">
        <f t="shared" si="36"/>
        <v>0.13962993700000001</v>
      </c>
      <c r="G584" s="10">
        <v>0</v>
      </c>
      <c r="H584" s="37">
        <f t="shared" si="37"/>
        <v>0</v>
      </c>
      <c r="I584" s="10">
        <v>1396299.37</v>
      </c>
      <c r="J584" s="37">
        <f t="shared" si="38"/>
        <v>0.13962993700000001</v>
      </c>
      <c r="K584" s="9" t="s">
        <v>36</v>
      </c>
      <c r="L584" s="9" t="s">
        <v>61</v>
      </c>
    </row>
    <row r="585" spans="1:12" ht="13.8" x14ac:dyDescent="0.3">
      <c r="A585" s="7">
        <f t="shared" si="39"/>
        <v>583</v>
      </c>
      <c r="B585" s="8">
        <v>45292</v>
      </c>
      <c r="C585" s="9" t="s">
        <v>707</v>
      </c>
      <c r="D585" s="9" t="s">
        <v>56</v>
      </c>
      <c r="E585" s="10">
        <v>1257380.45</v>
      </c>
      <c r="F585" s="37">
        <f t="shared" si="36"/>
        <v>0.12573804499999999</v>
      </c>
      <c r="G585" s="10">
        <v>0</v>
      </c>
      <c r="H585" s="37">
        <f t="shared" si="37"/>
        <v>0</v>
      </c>
      <c r="I585" s="10">
        <v>1257380.45</v>
      </c>
      <c r="J585" s="37">
        <f t="shared" si="38"/>
        <v>0.12573804499999999</v>
      </c>
      <c r="K585" s="9" t="s">
        <v>57</v>
      </c>
      <c r="L585" s="9" t="s">
        <v>58</v>
      </c>
    </row>
    <row r="586" spans="1:12" ht="13.8" x14ac:dyDescent="0.3">
      <c r="A586" s="7">
        <f t="shared" si="39"/>
        <v>584</v>
      </c>
      <c r="B586" s="8">
        <v>45292</v>
      </c>
      <c r="C586" s="9" t="s">
        <v>708</v>
      </c>
      <c r="D586" s="9" t="s">
        <v>461</v>
      </c>
      <c r="E586" s="10">
        <v>74443.34</v>
      </c>
      <c r="F586" s="37">
        <f t="shared" si="36"/>
        <v>7.4443339999999995E-3</v>
      </c>
      <c r="G586" s="10">
        <v>0</v>
      </c>
      <c r="H586" s="37">
        <f t="shared" si="37"/>
        <v>0</v>
      </c>
      <c r="I586" s="10">
        <v>74443.34</v>
      </c>
      <c r="J586" s="37">
        <f t="shared" si="38"/>
        <v>7.4443339999999995E-3</v>
      </c>
      <c r="K586" s="9" t="s">
        <v>88</v>
      </c>
      <c r="L586" s="9" t="s">
        <v>81</v>
      </c>
    </row>
    <row r="587" spans="1:12" ht="13.8" x14ac:dyDescent="0.3">
      <c r="A587" s="7">
        <f t="shared" si="39"/>
        <v>585</v>
      </c>
      <c r="B587" s="8">
        <v>45292</v>
      </c>
      <c r="C587" s="9" t="s">
        <v>709</v>
      </c>
      <c r="D587" s="9" t="s">
        <v>595</v>
      </c>
      <c r="E587" s="10">
        <v>111271.84</v>
      </c>
      <c r="F587" s="37">
        <f t="shared" si="36"/>
        <v>1.1127184E-2</v>
      </c>
      <c r="G587" s="10">
        <v>0</v>
      </c>
      <c r="H587" s="37">
        <f t="shared" si="37"/>
        <v>0</v>
      </c>
      <c r="I587" s="10">
        <v>111271.84</v>
      </c>
      <c r="J587" s="37">
        <f t="shared" si="38"/>
        <v>1.1127184E-2</v>
      </c>
      <c r="K587" s="9" t="s">
        <v>13</v>
      </c>
      <c r="L587" s="9" t="s">
        <v>65</v>
      </c>
    </row>
    <row r="588" spans="1:12" ht="13.8" x14ac:dyDescent="0.3">
      <c r="A588" s="7">
        <f t="shared" si="39"/>
        <v>586</v>
      </c>
      <c r="B588" s="8">
        <v>45292</v>
      </c>
      <c r="C588" s="9" t="s">
        <v>710</v>
      </c>
      <c r="D588" s="9" t="s">
        <v>35</v>
      </c>
      <c r="E588" s="10">
        <v>2764656.96</v>
      </c>
      <c r="F588" s="37">
        <f t="shared" si="36"/>
        <v>0.27646569599999998</v>
      </c>
      <c r="G588" s="10">
        <v>0</v>
      </c>
      <c r="H588" s="37">
        <f t="shared" si="37"/>
        <v>0</v>
      </c>
      <c r="I588" s="10">
        <v>2764656.96</v>
      </c>
      <c r="J588" s="37">
        <f t="shared" si="38"/>
        <v>0.27646569599999998</v>
      </c>
      <c r="K588" s="9" t="s">
        <v>36</v>
      </c>
      <c r="L588" s="9" t="s">
        <v>14</v>
      </c>
    </row>
    <row r="589" spans="1:12" ht="13.8" x14ac:dyDescent="0.3">
      <c r="A589" s="7">
        <f t="shared" si="39"/>
        <v>587</v>
      </c>
      <c r="B589" s="8">
        <v>45292</v>
      </c>
      <c r="C589" s="9" t="s">
        <v>711</v>
      </c>
      <c r="D589" s="9" t="s">
        <v>83</v>
      </c>
      <c r="E589" s="10">
        <v>826394.08</v>
      </c>
      <c r="F589" s="37">
        <f t="shared" si="36"/>
        <v>8.2639407999999998E-2</v>
      </c>
      <c r="G589" s="10">
        <v>0</v>
      </c>
      <c r="H589" s="37">
        <f t="shared" si="37"/>
        <v>0</v>
      </c>
      <c r="I589" s="10">
        <v>826394.08</v>
      </c>
      <c r="J589" s="37">
        <f t="shared" si="38"/>
        <v>8.2639407999999998E-2</v>
      </c>
      <c r="K589" s="9" t="s">
        <v>84</v>
      </c>
      <c r="L589" s="9" t="s">
        <v>85</v>
      </c>
    </row>
    <row r="590" spans="1:12" ht="13.8" x14ac:dyDescent="0.3">
      <c r="A590" s="7">
        <f t="shared" si="39"/>
        <v>588</v>
      </c>
      <c r="B590" s="8">
        <v>45292</v>
      </c>
      <c r="C590" s="9" t="s">
        <v>712</v>
      </c>
      <c r="D590" s="9" t="s">
        <v>22</v>
      </c>
      <c r="E590" s="10">
        <v>25979.000000000004</v>
      </c>
      <c r="F590" s="37">
        <f t="shared" si="36"/>
        <v>2.5979000000000002E-3</v>
      </c>
      <c r="G590" s="10">
        <v>4676.22</v>
      </c>
      <c r="H590" s="37">
        <f t="shared" si="37"/>
        <v>4.67622E-4</v>
      </c>
      <c r="I590" s="10">
        <v>30655.22</v>
      </c>
      <c r="J590" s="37">
        <f t="shared" si="38"/>
        <v>3.0655220000000002E-3</v>
      </c>
      <c r="K590" s="9" t="s">
        <v>18</v>
      </c>
      <c r="L590" s="9" t="s">
        <v>14</v>
      </c>
    </row>
    <row r="591" spans="1:12" ht="13.8" x14ac:dyDescent="0.3">
      <c r="A591" s="7">
        <f t="shared" si="39"/>
        <v>589</v>
      </c>
      <c r="B591" s="8">
        <v>45292</v>
      </c>
      <c r="C591" s="9" t="s">
        <v>713</v>
      </c>
      <c r="D591" s="9" t="s">
        <v>67</v>
      </c>
      <c r="E591" s="10">
        <v>4583420</v>
      </c>
      <c r="F591" s="37">
        <f t="shared" si="36"/>
        <v>0.45834200000000003</v>
      </c>
      <c r="G591" s="10">
        <v>825015.6</v>
      </c>
      <c r="H591" s="37">
        <f t="shared" si="37"/>
        <v>8.2501560000000002E-2</v>
      </c>
      <c r="I591" s="10">
        <v>5408435.5999999996</v>
      </c>
      <c r="J591" s="37">
        <f t="shared" si="38"/>
        <v>0.54084356</v>
      </c>
      <c r="K591" s="9" t="s">
        <v>18</v>
      </c>
      <c r="L591" s="9" t="s">
        <v>42</v>
      </c>
    </row>
    <row r="592" spans="1:12" ht="13.8" x14ac:dyDescent="0.3">
      <c r="A592" s="7">
        <f t="shared" si="39"/>
        <v>590</v>
      </c>
      <c r="B592" s="8">
        <v>45292</v>
      </c>
      <c r="C592" s="9" t="s">
        <v>714</v>
      </c>
      <c r="D592" s="9" t="s">
        <v>715</v>
      </c>
      <c r="E592" s="10">
        <v>0</v>
      </c>
      <c r="F592" s="37">
        <f t="shared" si="36"/>
        <v>0</v>
      </c>
      <c r="G592" s="10">
        <v>0</v>
      </c>
      <c r="H592" s="37">
        <f t="shared" si="37"/>
        <v>0</v>
      </c>
      <c r="I592" s="10">
        <v>0</v>
      </c>
      <c r="J592" s="37">
        <f t="shared" si="38"/>
        <v>0</v>
      </c>
      <c r="K592" s="9" t="s">
        <v>36</v>
      </c>
      <c r="L592" s="9" t="s">
        <v>42</v>
      </c>
    </row>
    <row r="593" spans="1:12" ht="13.8" x14ac:dyDescent="0.3">
      <c r="A593" s="7">
        <f t="shared" si="39"/>
        <v>591</v>
      </c>
      <c r="B593" s="8">
        <v>45292</v>
      </c>
      <c r="C593" s="9" t="s">
        <v>716</v>
      </c>
      <c r="D593" s="9" t="s">
        <v>239</v>
      </c>
      <c r="E593" s="10">
        <v>889571.57</v>
      </c>
      <c r="F593" s="37">
        <f t="shared" si="36"/>
        <v>8.8957156999999995E-2</v>
      </c>
      <c r="G593" s="10">
        <v>0</v>
      </c>
      <c r="H593" s="37">
        <f t="shared" si="37"/>
        <v>0</v>
      </c>
      <c r="I593" s="10">
        <v>889571.57</v>
      </c>
      <c r="J593" s="37">
        <f t="shared" si="38"/>
        <v>8.8957156999999995E-2</v>
      </c>
      <c r="K593" s="9" t="s">
        <v>36</v>
      </c>
      <c r="L593" s="9" t="s">
        <v>50</v>
      </c>
    </row>
    <row r="594" spans="1:12" ht="13.8" x14ac:dyDescent="0.3">
      <c r="A594" s="7">
        <f t="shared" si="39"/>
        <v>592</v>
      </c>
      <c r="B594" s="8">
        <v>45292</v>
      </c>
      <c r="C594" s="9" t="s">
        <v>717</v>
      </c>
      <c r="D594" s="9" t="s">
        <v>626</v>
      </c>
      <c r="E594" s="10">
        <v>202951.41999999998</v>
      </c>
      <c r="F594" s="37">
        <f t="shared" si="36"/>
        <v>2.0295141999999999E-2</v>
      </c>
      <c r="G594" s="10">
        <v>0</v>
      </c>
      <c r="H594" s="37">
        <f t="shared" si="37"/>
        <v>0</v>
      </c>
      <c r="I594" s="10">
        <v>202951.41999999998</v>
      </c>
      <c r="J594" s="37">
        <f t="shared" si="38"/>
        <v>2.0295141999999999E-2</v>
      </c>
      <c r="K594" s="9" t="s">
        <v>36</v>
      </c>
      <c r="L594" s="9" t="s">
        <v>42</v>
      </c>
    </row>
    <row r="595" spans="1:12" ht="13.8" x14ac:dyDescent="0.3">
      <c r="A595" s="7">
        <f t="shared" si="39"/>
        <v>593</v>
      </c>
      <c r="B595" s="8">
        <v>45292</v>
      </c>
      <c r="C595" s="9" t="s">
        <v>718</v>
      </c>
      <c r="D595" s="9" t="s">
        <v>685</v>
      </c>
      <c r="E595" s="10">
        <v>267128</v>
      </c>
      <c r="F595" s="37">
        <f t="shared" si="36"/>
        <v>2.6712799999999998E-2</v>
      </c>
      <c r="G595" s="10">
        <v>48083.040000000001</v>
      </c>
      <c r="H595" s="37">
        <f t="shared" si="37"/>
        <v>4.8083040000000002E-3</v>
      </c>
      <c r="I595" s="10">
        <v>315211.04000000004</v>
      </c>
      <c r="J595" s="37">
        <f t="shared" si="38"/>
        <v>3.1521104000000001E-2</v>
      </c>
      <c r="K595" s="9" t="s">
        <v>18</v>
      </c>
      <c r="L595" s="9" t="s">
        <v>19</v>
      </c>
    </row>
    <row r="596" spans="1:12" ht="13.8" x14ac:dyDescent="0.3">
      <c r="A596" s="7">
        <f t="shared" si="39"/>
        <v>594</v>
      </c>
      <c r="B596" s="8">
        <v>45292</v>
      </c>
      <c r="C596" s="9" t="s">
        <v>719</v>
      </c>
      <c r="D596" s="9" t="s">
        <v>720</v>
      </c>
      <c r="E596" s="10">
        <v>0</v>
      </c>
      <c r="F596" s="37">
        <f t="shared" si="36"/>
        <v>0</v>
      </c>
      <c r="G596" s="10">
        <v>0</v>
      </c>
      <c r="H596" s="37">
        <f t="shared" si="37"/>
        <v>0</v>
      </c>
      <c r="I596" s="10">
        <v>0</v>
      </c>
      <c r="J596" s="37">
        <f t="shared" si="38"/>
        <v>0</v>
      </c>
      <c r="K596" s="9" t="s">
        <v>18</v>
      </c>
      <c r="L596" s="9" t="s">
        <v>721</v>
      </c>
    </row>
    <row r="597" spans="1:12" ht="13.8" x14ac:dyDescent="0.3">
      <c r="A597" s="7">
        <f t="shared" si="39"/>
        <v>595</v>
      </c>
      <c r="B597" s="8">
        <v>45292</v>
      </c>
      <c r="C597" s="9" t="s">
        <v>722</v>
      </c>
      <c r="D597" s="9" t="s">
        <v>94</v>
      </c>
      <c r="E597" s="10">
        <v>287903.75</v>
      </c>
      <c r="F597" s="37">
        <f t="shared" si="36"/>
        <v>2.8790375E-2</v>
      </c>
      <c r="G597" s="10">
        <v>51822.68</v>
      </c>
      <c r="H597" s="37">
        <f t="shared" si="37"/>
        <v>5.1822680000000003E-3</v>
      </c>
      <c r="I597" s="10">
        <v>339726.43</v>
      </c>
      <c r="J597" s="37">
        <f t="shared" si="38"/>
        <v>3.3972642999999997E-2</v>
      </c>
      <c r="K597" s="9" t="s">
        <v>18</v>
      </c>
      <c r="L597" s="9" t="s">
        <v>19</v>
      </c>
    </row>
    <row r="598" spans="1:12" ht="13.8" x14ac:dyDescent="0.3">
      <c r="A598" s="7">
        <f t="shared" si="39"/>
        <v>596</v>
      </c>
      <c r="B598" s="8">
        <v>45292</v>
      </c>
      <c r="C598" s="9" t="s">
        <v>723</v>
      </c>
      <c r="D598" s="9" t="s">
        <v>128</v>
      </c>
      <c r="E598" s="10">
        <v>124295.65999999999</v>
      </c>
      <c r="F598" s="37">
        <f t="shared" si="36"/>
        <v>1.2429566E-2</v>
      </c>
      <c r="G598" s="10">
        <v>0</v>
      </c>
      <c r="H598" s="37">
        <f t="shared" si="37"/>
        <v>0</v>
      </c>
      <c r="I598" s="10">
        <v>124295.65999999999</v>
      </c>
      <c r="J598" s="37">
        <f t="shared" si="38"/>
        <v>1.2429566E-2</v>
      </c>
      <c r="K598" s="9" t="s">
        <v>84</v>
      </c>
      <c r="L598" s="9" t="s">
        <v>42</v>
      </c>
    </row>
    <row r="599" spans="1:12" ht="13.8" x14ac:dyDescent="0.3">
      <c r="A599" s="7">
        <f t="shared" si="39"/>
        <v>597</v>
      </c>
      <c r="B599" s="8">
        <v>45292</v>
      </c>
      <c r="C599" s="9" t="s">
        <v>724</v>
      </c>
      <c r="D599" s="9" t="s">
        <v>720</v>
      </c>
      <c r="E599" s="10">
        <v>451699.8</v>
      </c>
      <c r="F599" s="37">
        <f t="shared" si="36"/>
        <v>4.5169979999999998E-2</v>
      </c>
      <c r="G599" s="10">
        <v>81305.960000000006</v>
      </c>
      <c r="H599" s="37">
        <f t="shared" si="37"/>
        <v>8.1305960000000004E-3</v>
      </c>
      <c r="I599" s="10">
        <v>533005.76</v>
      </c>
      <c r="J599" s="37">
        <f t="shared" si="38"/>
        <v>5.3300576000000002E-2</v>
      </c>
      <c r="K599" s="9" t="s">
        <v>18</v>
      </c>
      <c r="L599" s="9" t="s">
        <v>721</v>
      </c>
    </row>
    <row r="600" spans="1:12" ht="13.8" x14ac:dyDescent="0.3">
      <c r="A600" s="7">
        <f t="shared" si="39"/>
        <v>598</v>
      </c>
      <c r="B600" s="8">
        <v>45292</v>
      </c>
      <c r="C600" s="9" t="s">
        <v>725</v>
      </c>
      <c r="D600" s="9" t="s">
        <v>461</v>
      </c>
      <c r="E600" s="10">
        <v>50917.549999999996</v>
      </c>
      <c r="F600" s="37">
        <f t="shared" si="36"/>
        <v>5.0917549999999999E-3</v>
      </c>
      <c r="G600" s="10">
        <v>0</v>
      </c>
      <c r="H600" s="37">
        <f t="shared" si="37"/>
        <v>0</v>
      </c>
      <c r="I600" s="10">
        <v>50917.549999999996</v>
      </c>
      <c r="J600" s="37">
        <f t="shared" si="38"/>
        <v>5.0917549999999999E-3</v>
      </c>
      <c r="K600" s="9" t="s">
        <v>88</v>
      </c>
      <c r="L600" s="9" t="s">
        <v>81</v>
      </c>
    </row>
    <row r="601" spans="1:12" ht="13.8" x14ac:dyDescent="0.3">
      <c r="A601" s="7">
        <f t="shared" si="39"/>
        <v>599</v>
      </c>
      <c r="B601" s="8">
        <v>45292</v>
      </c>
      <c r="C601" s="9" t="s">
        <v>726</v>
      </c>
      <c r="D601" s="9" t="s">
        <v>70</v>
      </c>
      <c r="E601" s="10">
        <v>10890927.199999999</v>
      </c>
      <c r="F601" s="37">
        <f t="shared" si="36"/>
        <v>1.08909272</v>
      </c>
      <c r="G601" s="10">
        <v>1960366.9000000001</v>
      </c>
      <c r="H601" s="37">
        <f t="shared" si="37"/>
        <v>0.19603669000000001</v>
      </c>
      <c r="I601" s="10">
        <v>12851294.1</v>
      </c>
      <c r="J601" s="37">
        <f t="shared" si="38"/>
        <v>1.2851294099999999</v>
      </c>
      <c r="K601" s="9" t="s">
        <v>18</v>
      </c>
      <c r="L601" s="9" t="s">
        <v>71</v>
      </c>
    </row>
    <row r="602" spans="1:12" ht="13.8" x14ac:dyDescent="0.3">
      <c r="A602" s="7">
        <f t="shared" si="39"/>
        <v>600</v>
      </c>
      <c r="B602" s="8">
        <v>45292</v>
      </c>
      <c r="C602" s="9" t="s">
        <v>727</v>
      </c>
      <c r="D602" s="9" t="s">
        <v>35</v>
      </c>
      <c r="E602" s="10">
        <v>498089.07</v>
      </c>
      <c r="F602" s="37">
        <f t="shared" si="36"/>
        <v>4.9808906999999999E-2</v>
      </c>
      <c r="G602" s="10">
        <v>0</v>
      </c>
      <c r="H602" s="37">
        <f t="shared" si="37"/>
        <v>0</v>
      </c>
      <c r="I602" s="10">
        <v>498089.07</v>
      </c>
      <c r="J602" s="37">
        <f t="shared" si="38"/>
        <v>4.9808906999999999E-2</v>
      </c>
      <c r="K602" s="9" t="s">
        <v>36</v>
      </c>
      <c r="L602" s="9" t="s">
        <v>14</v>
      </c>
    </row>
    <row r="603" spans="1:12" ht="13.8" x14ac:dyDescent="0.3">
      <c r="A603" s="7">
        <f t="shared" si="39"/>
        <v>601</v>
      </c>
      <c r="B603" s="8">
        <v>45292</v>
      </c>
      <c r="C603" s="9" t="s">
        <v>728</v>
      </c>
      <c r="D603" s="9" t="s">
        <v>111</v>
      </c>
      <c r="E603" s="10">
        <v>1013304.51</v>
      </c>
      <c r="F603" s="37">
        <f t="shared" si="36"/>
        <v>0.101330451</v>
      </c>
      <c r="G603" s="10">
        <v>0</v>
      </c>
      <c r="H603" s="37">
        <f t="shared" si="37"/>
        <v>0</v>
      </c>
      <c r="I603" s="10">
        <v>1013304.51</v>
      </c>
      <c r="J603" s="37">
        <f t="shared" si="38"/>
        <v>0.101330451</v>
      </c>
      <c r="K603" s="9" t="s">
        <v>36</v>
      </c>
      <c r="L603" s="9" t="s">
        <v>71</v>
      </c>
    </row>
    <row r="604" spans="1:12" ht="13.8" x14ac:dyDescent="0.3">
      <c r="A604" s="7">
        <f t="shared" si="39"/>
        <v>602</v>
      </c>
      <c r="B604" s="8">
        <v>45292</v>
      </c>
      <c r="C604" s="9" t="s">
        <v>729</v>
      </c>
      <c r="D604" s="9" t="s">
        <v>505</v>
      </c>
      <c r="E604" s="10">
        <v>349127.18000000005</v>
      </c>
      <c r="F604" s="37">
        <f t="shared" si="36"/>
        <v>3.4912718000000002E-2</v>
      </c>
      <c r="G604" s="10">
        <v>0</v>
      </c>
      <c r="H604" s="37">
        <f t="shared" si="37"/>
        <v>0</v>
      </c>
      <c r="I604" s="10">
        <v>349127.18000000005</v>
      </c>
      <c r="J604" s="37">
        <f t="shared" si="38"/>
        <v>3.4912718000000002E-2</v>
      </c>
      <c r="K604" s="9" t="s">
        <v>506</v>
      </c>
      <c r="L604" s="9" t="s">
        <v>92</v>
      </c>
    </row>
    <row r="605" spans="1:12" ht="13.8" x14ac:dyDescent="0.3">
      <c r="A605" s="7">
        <f t="shared" si="39"/>
        <v>603</v>
      </c>
      <c r="B605" s="8">
        <v>45292</v>
      </c>
      <c r="C605" s="9" t="s">
        <v>730</v>
      </c>
      <c r="D605" s="9" t="s">
        <v>124</v>
      </c>
      <c r="E605" s="10">
        <v>172929.83000000002</v>
      </c>
      <c r="F605" s="37">
        <f t="shared" si="36"/>
        <v>1.7292983000000001E-2</v>
      </c>
      <c r="G605" s="10">
        <v>0</v>
      </c>
      <c r="H605" s="37">
        <f t="shared" si="37"/>
        <v>0</v>
      </c>
      <c r="I605" s="10">
        <v>172929.83000000002</v>
      </c>
      <c r="J605" s="37">
        <f t="shared" si="38"/>
        <v>1.7292983000000001E-2</v>
      </c>
      <c r="K605" s="9" t="s">
        <v>36</v>
      </c>
      <c r="L605" s="9" t="s">
        <v>65</v>
      </c>
    </row>
    <row r="606" spans="1:12" ht="13.8" x14ac:dyDescent="0.3">
      <c r="A606" s="7">
        <f t="shared" si="39"/>
        <v>604</v>
      </c>
      <c r="B606" s="8">
        <v>45292</v>
      </c>
      <c r="C606" s="9" t="s">
        <v>731</v>
      </c>
      <c r="D606" s="9" t="s">
        <v>595</v>
      </c>
      <c r="E606" s="10">
        <v>45586.07</v>
      </c>
      <c r="F606" s="37">
        <f t="shared" si="36"/>
        <v>4.5586070000000001E-3</v>
      </c>
      <c r="G606" s="10">
        <v>0</v>
      </c>
      <c r="H606" s="37">
        <f t="shared" si="37"/>
        <v>0</v>
      </c>
      <c r="I606" s="10">
        <v>45586.07</v>
      </c>
      <c r="J606" s="37">
        <f t="shared" si="38"/>
        <v>4.5586070000000001E-3</v>
      </c>
      <c r="K606" s="9" t="s">
        <v>13</v>
      </c>
      <c r="L606" s="9" t="s">
        <v>65</v>
      </c>
    </row>
    <row r="607" spans="1:12" ht="13.8" x14ac:dyDescent="0.3">
      <c r="A607" s="7">
        <f t="shared" si="39"/>
        <v>605</v>
      </c>
      <c r="B607" s="8">
        <v>45292</v>
      </c>
      <c r="C607" s="9" t="s">
        <v>732</v>
      </c>
      <c r="D607" s="9" t="s">
        <v>461</v>
      </c>
      <c r="E607" s="10">
        <v>74480.47</v>
      </c>
      <c r="F607" s="37">
        <f t="shared" si="36"/>
        <v>7.4480470000000002E-3</v>
      </c>
      <c r="G607" s="10">
        <v>0</v>
      </c>
      <c r="H607" s="37">
        <f t="shared" si="37"/>
        <v>0</v>
      </c>
      <c r="I607" s="10">
        <v>74480.47</v>
      </c>
      <c r="J607" s="37">
        <f t="shared" si="38"/>
        <v>7.4480470000000002E-3</v>
      </c>
      <c r="K607" s="9" t="s">
        <v>88</v>
      </c>
      <c r="L607" s="9" t="s">
        <v>81</v>
      </c>
    </row>
    <row r="608" spans="1:12" ht="13.8" x14ac:dyDescent="0.3">
      <c r="A608" s="7">
        <f t="shared" si="39"/>
        <v>606</v>
      </c>
      <c r="B608" s="8">
        <v>45292</v>
      </c>
      <c r="C608" s="9" t="s">
        <v>733</v>
      </c>
      <c r="D608" s="9" t="s">
        <v>109</v>
      </c>
      <c r="E608" s="10">
        <v>1121383.44</v>
      </c>
      <c r="F608" s="37">
        <f t="shared" si="36"/>
        <v>0.112138344</v>
      </c>
      <c r="G608" s="10">
        <v>0</v>
      </c>
      <c r="H608" s="37">
        <f t="shared" si="37"/>
        <v>0</v>
      </c>
      <c r="I608" s="10">
        <v>1121383.44</v>
      </c>
      <c r="J608" s="37">
        <f t="shared" si="38"/>
        <v>0.112138344</v>
      </c>
      <c r="K608" s="9" t="s">
        <v>36</v>
      </c>
      <c r="L608" s="9" t="s">
        <v>46</v>
      </c>
    </row>
    <row r="609" spans="1:12" ht="13.8" x14ac:dyDescent="0.3">
      <c r="A609" s="7">
        <f t="shared" si="39"/>
        <v>607</v>
      </c>
      <c r="B609" s="8">
        <v>45292</v>
      </c>
      <c r="C609" s="9" t="s">
        <v>734</v>
      </c>
      <c r="D609" s="9" t="s">
        <v>366</v>
      </c>
      <c r="E609" s="10">
        <v>6436190.0000000009</v>
      </c>
      <c r="F609" s="37">
        <f t="shared" si="36"/>
        <v>0.64361900000000005</v>
      </c>
      <c r="G609" s="10">
        <v>1158514.2</v>
      </c>
      <c r="H609" s="37">
        <f t="shared" si="37"/>
        <v>0.11585142</v>
      </c>
      <c r="I609" s="10">
        <v>7594704.2000000002</v>
      </c>
      <c r="J609" s="37">
        <f t="shared" si="38"/>
        <v>0.75947041999999998</v>
      </c>
      <c r="K609" s="9" t="s">
        <v>18</v>
      </c>
      <c r="L609" s="9" t="s">
        <v>19</v>
      </c>
    </row>
    <row r="610" spans="1:12" ht="13.8" x14ac:dyDescent="0.3">
      <c r="A610" s="7">
        <f t="shared" si="39"/>
        <v>608</v>
      </c>
      <c r="B610" s="8">
        <v>45292</v>
      </c>
      <c r="C610" s="9" t="s">
        <v>735</v>
      </c>
      <c r="D610" s="9" t="s">
        <v>736</v>
      </c>
      <c r="E610" s="10">
        <v>126559.53</v>
      </c>
      <c r="F610" s="37">
        <f t="shared" si="36"/>
        <v>1.2655952999999999E-2</v>
      </c>
      <c r="G610" s="10">
        <v>0</v>
      </c>
      <c r="H610" s="37">
        <f t="shared" si="37"/>
        <v>0</v>
      </c>
      <c r="I610" s="10">
        <v>126559.53</v>
      </c>
      <c r="J610" s="37">
        <f t="shared" si="38"/>
        <v>1.2655952999999999E-2</v>
      </c>
      <c r="K610" s="9" t="s">
        <v>84</v>
      </c>
      <c r="L610" s="9" t="s">
        <v>50</v>
      </c>
    </row>
    <row r="611" spans="1:12" ht="13.8" x14ac:dyDescent="0.3">
      <c r="A611" s="7">
        <f t="shared" si="39"/>
        <v>609</v>
      </c>
      <c r="B611" s="8">
        <v>45292</v>
      </c>
      <c r="C611" s="9" t="s">
        <v>737</v>
      </c>
      <c r="D611" s="9" t="s">
        <v>22</v>
      </c>
      <c r="E611" s="10">
        <v>103916.00000000001</v>
      </c>
      <c r="F611" s="37">
        <f t="shared" si="36"/>
        <v>1.0391600000000001E-2</v>
      </c>
      <c r="G611" s="10">
        <v>18704.88</v>
      </c>
      <c r="H611" s="37">
        <f t="shared" si="37"/>
        <v>1.870488E-3</v>
      </c>
      <c r="I611" s="10">
        <v>122620.88</v>
      </c>
      <c r="J611" s="37">
        <f t="shared" si="38"/>
        <v>1.2262088000000001E-2</v>
      </c>
      <c r="K611" s="9" t="s">
        <v>18</v>
      </c>
      <c r="L611" s="9" t="s">
        <v>14</v>
      </c>
    </row>
    <row r="612" spans="1:12" ht="13.8" x14ac:dyDescent="0.3">
      <c r="A612" s="7">
        <f t="shared" si="39"/>
        <v>610</v>
      </c>
      <c r="B612" s="8">
        <v>45292</v>
      </c>
      <c r="C612" s="9" t="s">
        <v>738</v>
      </c>
      <c r="D612" s="9" t="s">
        <v>739</v>
      </c>
      <c r="E612" s="10">
        <v>103267.83</v>
      </c>
      <c r="F612" s="37">
        <f t="shared" si="36"/>
        <v>1.0326783000000001E-2</v>
      </c>
      <c r="G612" s="10">
        <v>0</v>
      </c>
      <c r="H612" s="37">
        <f t="shared" si="37"/>
        <v>0</v>
      </c>
      <c r="I612" s="10">
        <v>103267.83</v>
      </c>
      <c r="J612" s="37">
        <f t="shared" si="38"/>
        <v>1.0326783000000001E-2</v>
      </c>
      <c r="K612" s="9" t="s">
        <v>57</v>
      </c>
      <c r="L612" s="9" t="s">
        <v>154</v>
      </c>
    </row>
    <row r="613" spans="1:12" ht="13.8" x14ac:dyDescent="0.3">
      <c r="A613" s="7">
        <f t="shared" si="39"/>
        <v>611</v>
      </c>
      <c r="B613" s="8">
        <v>45292</v>
      </c>
      <c r="C613" s="9" t="s">
        <v>740</v>
      </c>
      <c r="D613" s="9" t="s">
        <v>45</v>
      </c>
      <c r="E613" s="10">
        <v>905745.88</v>
      </c>
      <c r="F613" s="37">
        <f t="shared" si="36"/>
        <v>9.0574587999999998E-2</v>
      </c>
      <c r="G613" s="10">
        <v>0</v>
      </c>
      <c r="H613" s="37">
        <f t="shared" si="37"/>
        <v>0</v>
      </c>
      <c r="I613" s="10">
        <v>905745.88</v>
      </c>
      <c r="J613" s="37">
        <f t="shared" si="38"/>
        <v>9.0574587999999998E-2</v>
      </c>
      <c r="K613" s="9" t="s">
        <v>36</v>
      </c>
      <c r="L613" s="9" t="s">
        <v>46</v>
      </c>
    </row>
    <row r="614" spans="1:12" ht="13.8" x14ac:dyDescent="0.3">
      <c r="A614" s="7">
        <f t="shared" si="39"/>
        <v>612</v>
      </c>
      <c r="B614" s="8">
        <v>45292</v>
      </c>
      <c r="C614" s="9" t="s">
        <v>741</v>
      </c>
      <c r="D614" s="9" t="s">
        <v>685</v>
      </c>
      <c r="E614" s="10">
        <v>289560</v>
      </c>
      <c r="F614" s="37">
        <f t="shared" si="36"/>
        <v>2.8955999999999999E-2</v>
      </c>
      <c r="G614" s="10">
        <v>52120.800000000003</v>
      </c>
      <c r="H614" s="37">
        <f t="shared" si="37"/>
        <v>5.21208E-3</v>
      </c>
      <c r="I614" s="10">
        <v>341680.80000000005</v>
      </c>
      <c r="J614" s="37">
        <f t="shared" si="38"/>
        <v>3.4168080000000003E-2</v>
      </c>
      <c r="K614" s="9" t="s">
        <v>18</v>
      </c>
      <c r="L614" s="9" t="s">
        <v>19</v>
      </c>
    </row>
    <row r="615" spans="1:12" ht="13.8" x14ac:dyDescent="0.3">
      <c r="A615" s="7">
        <f t="shared" si="39"/>
        <v>613</v>
      </c>
      <c r="B615" s="8">
        <v>45292</v>
      </c>
      <c r="C615" s="9" t="s">
        <v>742</v>
      </c>
      <c r="D615" s="9" t="s">
        <v>196</v>
      </c>
      <c r="E615" s="10">
        <v>200610.99999999997</v>
      </c>
      <c r="F615" s="37">
        <f t="shared" si="36"/>
        <v>2.0061099999999998E-2</v>
      </c>
      <c r="G615" s="10">
        <v>36109.979999999996</v>
      </c>
      <c r="H615" s="37">
        <f t="shared" si="37"/>
        <v>3.6109979999999994E-3</v>
      </c>
      <c r="I615" s="10">
        <v>236720.97999999998</v>
      </c>
      <c r="J615" s="37">
        <f t="shared" si="38"/>
        <v>2.3672097999999999E-2</v>
      </c>
      <c r="K615" s="9" t="s">
        <v>18</v>
      </c>
      <c r="L615" s="9" t="s">
        <v>14</v>
      </c>
    </row>
    <row r="616" spans="1:12" ht="13.8" x14ac:dyDescent="0.3">
      <c r="A616" s="7">
        <f t="shared" si="39"/>
        <v>614</v>
      </c>
      <c r="B616" s="8">
        <v>45292</v>
      </c>
      <c r="C616" s="9" t="s">
        <v>743</v>
      </c>
      <c r="D616" s="9" t="s">
        <v>117</v>
      </c>
      <c r="E616" s="10">
        <v>4896409.8600000003</v>
      </c>
      <c r="F616" s="37">
        <f t="shared" si="36"/>
        <v>0.48964098600000006</v>
      </c>
      <c r="G616" s="10">
        <v>0</v>
      </c>
      <c r="H616" s="37">
        <f t="shared" si="37"/>
        <v>0</v>
      </c>
      <c r="I616" s="10">
        <v>4896409.8600000003</v>
      </c>
      <c r="J616" s="37">
        <f t="shared" si="38"/>
        <v>0.48964098600000006</v>
      </c>
      <c r="K616" s="9" t="s">
        <v>36</v>
      </c>
      <c r="L616" s="9" t="s">
        <v>89</v>
      </c>
    </row>
    <row r="617" spans="1:12" ht="13.8" x14ac:dyDescent="0.3">
      <c r="A617" s="7">
        <f t="shared" si="39"/>
        <v>615</v>
      </c>
      <c r="B617" s="8">
        <v>45292</v>
      </c>
      <c r="C617" s="9" t="s">
        <v>744</v>
      </c>
      <c r="D617" s="9" t="s">
        <v>117</v>
      </c>
      <c r="E617" s="10">
        <v>1072051.8599999999</v>
      </c>
      <c r="F617" s="37">
        <f t="shared" si="36"/>
        <v>0.10720518599999998</v>
      </c>
      <c r="G617" s="10">
        <v>0</v>
      </c>
      <c r="H617" s="37">
        <f t="shared" si="37"/>
        <v>0</v>
      </c>
      <c r="I617" s="10">
        <v>1072051.8599999999</v>
      </c>
      <c r="J617" s="37">
        <f t="shared" si="38"/>
        <v>0.10720518599999998</v>
      </c>
      <c r="K617" s="9" t="s">
        <v>36</v>
      </c>
      <c r="L617" s="9" t="s">
        <v>89</v>
      </c>
    </row>
    <row r="618" spans="1:12" ht="13.8" x14ac:dyDescent="0.3">
      <c r="A618" s="7">
        <f t="shared" si="39"/>
        <v>616</v>
      </c>
      <c r="B618" s="8">
        <v>45292</v>
      </c>
      <c r="C618" s="9" t="s">
        <v>745</v>
      </c>
      <c r="D618" s="9" t="s">
        <v>117</v>
      </c>
      <c r="E618" s="10">
        <v>422089.25</v>
      </c>
      <c r="F618" s="37">
        <f t="shared" si="36"/>
        <v>4.2208925000000001E-2</v>
      </c>
      <c r="G618" s="10">
        <v>0</v>
      </c>
      <c r="H618" s="37">
        <f t="shared" si="37"/>
        <v>0</v>
      </c>
      <c r="I618" s="10">
        <v>422089.25</v>
      </c>
      <c r="J618" s="37">
        <f t="shared" si="38"/>
        <v>4.2208925000000001E-2</v>
      </c>
      <c r="K618" s="9" t="s">
        <v>36</v>
      </c>
      <c r="L618" s="9" t="s">
        <v>89</v>
      </c>
    </row>
    <row r="619" spans="1:12" ht="13.8" x14ac:dyDescent="0.3">
      <c r="A619" s="7">
        <f t="shared" si="39"/>
        <v>617</v>
      </c>
      <c r="B619" s="8">
        <v>45292</v>
      </c>
      <c r="C619" s="9" t="s">
        <v>746</v>
      </c>
      <c r="D619" s="9" t="s">
        <v>83</v>
      </c>
      <c r="E619" s="10">
        <v>1164893.6199999999</v>
      </c>
      <c r="F619" s="37">
        <f t="shared" si="36"/>
        <v>0.11648936199999999</v>
      </c>
      <c r="G619" s="10">
        <v>0</v>
      </c>
      <c r="H619" s="37">
        <f t="shared" si="37"/>
        <v>0</v>
      </c>
      <c r="I619" s="10">
        <v>1164893.6199999999</v>
      </c>
      <c r="J619" s="37">
        <f t="shared" si="38"/>
        <v>0.11648936199999999</v>
      </c>
      <c r="K619" s="9" t="s">
        <v>84</v>
      </c>
      <c r="L619" s="9" t="s">
        <v>85</v>
      </c>
    </row>
    <row r="620" spans="1:12" ht="13.8" x14ac:dyDescent="0.3">
      <c r="A620" s="7">
        <f t="shared" si="39"/>
        <v>618</v>
      </c>
      <c r="B620" s="8">
        <v>45292</v>
      </c>
      <c r="C620" s="9" t="s">
        <v>747</v>
      </c>
      <c r="D620" s="9" t="s">
        <v>553</v>
      </c>
      <c r="E620" s="10">
        <v>991996.34</v>
      </c>
      <c r="F620" s="37">
        <f t="shared" si="36"/>
        <v>9.9199633999999995E-2</v>
      </c>
      <c r="G620" s="10">
        <v>0</v>
      </c>
      <c r="H620" s="37">
        <f t="shared" si="37"/>
        <v>0</v>
      </c>
      <c r="I620" s="10">
        <v>991996.34</v>
      </c>
      <c r="J620" s="37">
        <f t="shared" si="38"/>
        <v>9.9199633999999995E-2</v>
      </c>
      <c r="K620" s="9" t="s">
        <v>36</v>
      </c>
      <c r="L620" s="9" t="s">
        <v>65</v>
      </c>
    </row>
    <row r="621" spans="1:12" ht="13.8" x14ac:dyDescent="0.3">
      <c r="A621" s="7">
        <f t="shared" si="39"/>
        <v>619</v>
      </c>
      <c r="B621" s="8">
        <v>45292</v>
      </c>
      <c r="C621" s="9" t="s">
        <v>748</v>
      </c>
      <c r="D621" s="9" t="s">
        <v>553</v>
      </c>
      <c r="E621" s="10">
        <v>0</v>
      </c>
      <c r="F621" s="37">
        <f t="shared" si="36"/>
        <v>0</v>
      </c>
      <c r="G621" s="10">
        <v>0</v>
      </c>
      <c r="H621" s="37">
        <f t="shared" si="37"/>
        <v>0</v>
      </c>
      <c r="I621" s="10">
        <v>0</v>
      </c>
      <c r="J621" s="37">
        <f t="shared" si="38"/>
        <v>0</v>
      </c>
      <c r="K621" s="9" t="s">
        <v>36</v>
      </c>
      <c r="L621" s="9" t="s">
        <v>65</v>
      </c>
    </row>
    <row r="622" spans="1:12" ht="13.8" x14ac:dyDescent="0.3">
      <c r="A622" s="7">
        <f t="shared" si="39"/>
        <v>620</v>
      </c>
      <c r="B622" s="8">
        <v>45292</v>
      </c>
      <c r="C622" s="9" t="s">
        <v>749</v>
      </c>
      <c r="D622" s="9" t="s">
        <v>553</v>
      </c>
      <c r="E622" s="10">
        <v>1172140.96</v>
      </c>
      <c r="F622" s="37">
        <f t="shared" si="36"/>
        <v>0.11721409599999999</v>
      </c>
      <c r="G622" s="10">
        <v>0</v>
      </c>
      <c r="H622" s="37">
        <f t="shared" si="37"/>
        <v>0</v>
      </c>
      <c r="I622" s="10">
        <v>1172140.96</v>
      </c>
      <c r="J622" s="37">
        <f t="shared" si="38"/>
        <v>0.11721409599999999</v>
      </c>
      <c r="K622" s="9" t="s">
        <v>36</v>
      </c>
      <c r="L622" s="9" t="s">
        <v>65</v>
      </c>
    </row>
    <row r="623" spans="1:12" ht="13.8" x14ac:dyDescent="0.3">
      <c r="A623" s="7">
        <f t="shared" si="39"/>
        <v>621</v>
      </c>
      <c r="B623" s="8">
        <v>45292</v>
      </c>
      <c r="C623" s="9" t="s">
        <v>750</v>
      </c>
      <c r="D623" s="9" t="s">
        <v>553</v>
      </c>
      <c r="E623" s="10">
        <v>1097863.6799999999</v>
      </c>
      <c r="F623" s="37">
        <f t="shared" si="36"/>
        <v>0.109786368</v>
      </c>
      <c r="G623" s="10">
        <v>0</v>
      </c>
      <c r="H623" s="37">
        <f t="shared" si="37"/>
        <v>0</v>
      </c>
      <c r="I623" s="10">
        <v>1097863.6799999999</v>
      </c>
      <c r="J623" s="37">
        <f t="shared" si="38"/>
        <v>0.109786368</v>
      </c>
      <c r="K623" s="9" t="s">
        <v>36</v>
      </c>
      <c r="L623" s="9" t="s">
        <v>65</v>
      </c>
    </row>
    <row r="624" spans="1:12" ht="13.8" x14ac:dyDescent="0.3">
      <c r="A624" s="7">
        <f t="shared" si="39"/>
        <v>622</v>
      </c>
      <c r="B624" s="8">
        <v>45292</v>
      </c>
      <c r="C624" s="9" t="s">
        <v>751</v>
      </c>
      <c r="D624" s="9" t="s">
        <v>550</v>
      </c>
      <c r="E624" s="10">
        <v>145505.94</v>
      </c>
      <c r="F624" s="37">
        <f t="shared" si="36"/>
        <v>1.4550594E-2</v>
      </c>
      <c r="G624" s="10">
        <v>0</v>
      </c>
      <c r="H624" s="37">
        <f t="shared" si="37"/>
        <v>0</v>
      </c>
      <c r="I624" s="10">
        <v>145505.94</v>
      </c>
      <c r="J624" s="37">
        <f t="shared" si="38"/>
        <v>1.4550594E-2</v>
      </c>
      <c r="K624" s="9" t="s">
        <v>506</v>
      </c>
      <c r="L624" s="9" t="s">
        <v>14</v>
      </c>
    </row>
    <row r="625" spans="1:12" ht="13.8" x14ac:dyDescent="0.3">
      <c r="A625" s="7">
        <f t="shared" si="39"/>
        <v>623</v>
      </c>
      <c r="B625" s="8">
        <v>45292</v>
      </c>
      <c r="C625" s="9" t="s">
        <v>752</v>
      </c>
      <c r="D625" s="9" t="s">
        <v>461</v>
      </c>
      <c r="E625" s="10">
        <v>55869.64</v>
      </c>
      <c r="F625" s="37">
        <f t="shared" si="36"/>
        <v>5.5869639999999998E-3</v>
      </c>
      <c r="G625" s="10">
        <v>0</v>
      </c>
      <c r="H625" s="37">
        <f t="shared" si="37"/>
        <v>0</v>
      </c>
      <c r="I625" s="10">
        <v>55869.64</v>
      </c>
      <c r="J625" s="37">
        <f t="shared" si="38"/>
        <v>5.5869639999999998E-3</v>
      </c>
      <c r="K625" s="9" t="s">
        <v>88</v>
      </c>
      <c r="L625" s="9" t="s">
        <v>81</v>
      </c>
    </row>
    <row r="626" spans="1:12" ht="13.8" x14ac:dyDescent="0.3">
      <c r="A626" s="7">
        <f t="shared" si="39"/>
        <v>624</v>
      </c>
      <c r="B626" s="8">
        <v>45292</v>
      </c>
      <c r="C626" s="9" t="s">
        <v>753</v>
      </c>
      <c r="D626" s="9" t="s">
        <v>754</v>
      </c>
      <c r="E626" s="10">
        <v>150000</v>
      </c>
      <c r="F626" s="37">
        <f t="shared" si="36"/>
        <v>1.4999999999999999E-2</v>
      </c>
      <c r="G626" s="10">
        <v>27000</v>
      </c>
      <c r="H626" s="37">
        <f t="shared" si="37"/>
        <v>2.7000000000000001E-3</v>
      </c>
      <c r="I626" s="10">
        <v>177000</v>
      </c>
      <c r="J626" s="37">
        <f t="shared" si="38"/>
        <v>1.77E-2</v>
      </c>
      <c r="K626" s="9" t="s">
        <v>18</v>
      </c>
      <c r="L626" s="9" t="s">
        <v>721</v>
      </c>
    </row>
    <row r="627" spans="1:12" ht="13.8" x14ac:dyDescent="0.3">
      <c r="A627" s="7">
        <f t="shared" si="39"/>
        <v>625</v>
      </c>
      <c r="B627" s="8">
        <v>45292</v>
      </c>
      <c r="C627" s="9" t="s">
        <v>755</v>
      </c>
      <c r="D627" s="9" t="s">
        <v>756</v>
      </c>
      <c r="E627" s="10">
        <v>24923.15</v>
      </c>
      <c r="F627" s="37">
        <f t="shared" si="36"/>
        <v>2.4923150000000002E-3</v>
      </c>
      <c r="G627" s="10">
        <v>0</v>
      </c>
      <c r="H627" s="37">
        <f t="shared" si="37"/>
        <v>0</v>
      </c>
      <c r="I627" s="10">
        <v>24923.15</v>
      </c>
      <c r="J627" s="37">
        <f t="shared" si="38"/>
        <v>2.4923150000000002E-3</v>
      </c>
      <c r="K627" s="9" t="s">
        <v>506</v>
      </c>
      <c r="L627" s="9" t="s">
        <v>92</v>
      </c>
    </row>
    <row r="628" spans="1:12" ht="13.8" x14ac:dyDescent="0.3">
      <c r="A628" s="7">
        <f t="shared" si="39"/>
        <v>626</v>
      </c>
      <c r="B628" s="8">
        <v>45292</v>
      </c>
      <c r="C628" s="9" t="s">
        <v>757</v>
      </c>
      <c r="D628" s="9" t="s">
        <v>135</v>
      </c>
      <c r="E628" s="10">
        <v>1269556.55</v>
      </c>
      <c r="F628" s="37">
        <f t="shared" si="36"/>
        <v>0.126955655</v>
      </c>
      <c r="G628" s="10">
        <v>0</v>
      </c>
      <c r="H628" s="37">
        <f t="shared" si="37"/>
        <v>0</v>
      </c>
      <c r="I628" s="10">
        <v>1269556.55</v>
      </c>
      <c r="J628" s="37">
        <f t="shared" si="38"/>
        <v>0.126955655</v>
      </c>
      <c r="K628" s="9" t="s">
        <v>36</v>
      </c>
      <c r="L628" s="9" t="s">
        <v>136</v>
      </c>
    </row>
    <row r="629" spans="1:12" ht="13.8" x14ac:dyDescent="0.3">
      <c r="A629" s="7">
        <f t="shared" si="39"/>
        <v>627</v>
      </c>
      <c r="B629" s="8">
        <v>45292</v>
      </c>
      <c r="C629" s="9" t="s">
        <v>758</v>
      </c>
      <c r="D629" s="9" t="s">
        <v>87</v>
      </c>
      <c r="E629" s="10">
        <v>474379.21</v>
      </c>
      <c r="F629" s="37">
        <f t="shared" si="36"/>
        <v>4.7437921000000001E-2</v>
      </c>
      <c r="G629" s="10">
        <v>0</v>
      </c>
      <c r="H629" s="37">
        <f t="shared" si="37"/>
        <v>0</v>
      </c>
      <c r="I629" s="10">
        <v>474379.21</v>
      </c>
      <c r="J629" s="37">
        <f t="shared" si="38"/>
        <v>4.7437921000000001E-2</v>
      </c>
      <c r="K629" s="9" t="s">
        <v>88</v>
      </c>
      <c r="L629" s="9" t="s">
        <v>89</v>
      </c>
    </row>
    <row r="630" spans="1:12" ht="13.8" x14ac:dyDescent="0.3">
      <c r="A630" s="7">
        <f t="shared" si="39"/>
        <v>628</v>
      </c>
      <c r="B630" s="8">
        <v>45292</v>
      </c>
      <c r="C630" s="9" t="s">
        <v>759</v>
      </c>
      <c r="D630" s="9" t="s">
        <v>259</v>
      </c>
      <c r="E630" s="10">
        <v>465077.65</v>
      </c>
      <c r="F630" s="37">
        <f t="shared" si="36"/>
        <v>4.6507765E-2</v>
      </c>
      <c r="G630" s="10">
        <v>0</v>
      </c>
      <c r="H630" s="37">
        <f t="shared" si="37"/>
        <v>0</v>
      </c>
      <c r="I630" s="10">
        <v>465077.65</v>
      </c>
      <c r="J630" s="37">
        <f t="shared" si="38"/>
        <v>4.6507765E-2</v>
      </c>
      <c r="K630" s="9" t="s">
        <v>36</v>
      </c>
      <c r="L630" s="9" t="s">
        <v>61</v>
      </c>
    </row>
    <row r="631" spans="1:12" ht="13.8" x14ac:dyDescent="0.3">
      <c r="A631" s="7">
        <f t="shared" si="39"/>
        <v>629</v>
      </c>
      <c r="B631" s="8">
        <v>45292</v>
      </c>
      <c r="C631" s="9" t="s">
        <v>760</v>
      </c>
      <c r="D631" s="9" t="s">
        <v>133</v>
      </c>
      <c r="E631" s="10">
        <v>295964.13</v>
      </c>
      <c r="F631" s="37">
        <f t="shared" si="36"/>
        <v>2.9596413000000002E-2</v>
      </c>
      <c r="G631" s="10">
        <v>0</v>
      </c>
      <c r="H631" s="37">
        <f t="shared" si="37"/>
        <v>0</v>
      </c>
      <c r="I631" s="10">
        <v>295964.13</v>
      </c>
      <c r="J631" s="37">
        <f t="shared" si="38"/>
        <v>2.9596413000000002E-2</v>
      </c>
      <c r="K631" s="9" t="s">
        <v>84</v>
      </c>
      <c r="L631" s="9" t="s">
        <v>61</v>
      </c>
    </row>
    <row r="632" spans="1:12" ht="13.8" x14ac:dyDescent="0.3">
      <c r="A632" s="7">
        <f t="shared" si="39"/>
        <v>630</v>
      </c>
      <c r="B632" s="8">
        <v>45292</v>
      </c>
      <c r="C632" s="9" t="s">
        <v>761</v>
      </c>
      <c r="D632" s="9" t="s">
        <v>99</v>
      </c>
      <c r="E632" s="10">
        <v>439332.27999999997</v>
      </c>
      <c r="F632" s="37">
        <f t="shared" si="36"/>
        <v>4.3933227999999998E-2</v>
      </c>
      <c r="G632" s="10">
        <v>0</v>
      </c>
      <c r="H632" s="37">
        <f t="shared" si="37"/>
        <v>0</v>
      </c>
      <c r="I632" s="10">
        <v>439332.27999999997</v>
      </c>
      <c r="J632" s="37">
        <f t="shared" si="38"/>
        <v>4.3933227999999998E-2</v>
      </c>
      <c r="K632" s="9" t="s">
        <v>57</v>
      </c>
      <c r="L632" s="9" t="s">
        <v>75</v>
      </c>
    </row>
    <row r="633" spans="1:12" ht="13.8" x14ac:dyDescent="0.3">
      <c r="A633" s="7">
        <f t="shared" si="39"/>
        <v>631</v>
      </c>
      <c r="B633" s="8">
        <v>45292</v>
      </c>
      <c r="C633" s="9" t="s">
        <v>762</v>
      </c>
      <c r="D633" s="9" t="s">
        <v>131</v>
      </c>
      <c r="E633" s="10">
        <v>1215845.8699999999</v>
      </c>
      <c r="F633" s="37">
        <f t="shared" si="36"/>
        <v>0.12158458699999999</v>
      </c>
      <c r="G633" s="10">
        <v>0</v>
      </c>
      <c r="H633" s="37">
        <f t="shared" si="37"/>
        <v>0</v>
      </c>
      <c r="I633" s="10">
        <v>1215845.8699999999</v>
      </c>
      <c r="J633" s="37">
        <f t="shared" si="38"/>
        <v>0.12158458699999999</v>
      </c>
      <c r="K633" s="9" t="s">
        <v>57</v>
      </c>
      <c r="L633" s="9" t="s">
        <v>26</v>
      </c>
    </row>
    <row r="634" spans="1:12" ht="13.8" x14ac:dyDescent="0.3">
      <c r="A634" s="7">
        <f t="shared" si="39"/>
        <v>632</v>
      </c>
      <c r="B634" s="8">
        <v>45292</v>
      </c>
      <c r="C634" s="9" t="s">
        <v>763</v>
      </c>
      <c r="D634" s="9" t="s">
        <v>126</v>
      </c>
      <c r="E634" s="10">
        <v>588545.56000000006</v>
      </c>
      <c r="F634" s="37">
        <f t="shared" si="36"/>
        <v>5.8854556000000002E-2</v>
      </c>
      <c r="G634" s="10">
        <v>0</v>
      </c>
      <c r="H634" s="37">
        <f t="shared" si="37"/>
        <v>0</v>
      </c>
      <c r="I634" s="10">
        <v>588545.56000000006</v>
      </c>
      <c r="J634" s="37">
        <f t="shared" si="38"/>
        <v>5.8854556000000002E-2</v>
      </c>
      <c r="K634" s="9" t="s">
        <v>36</v>
      </c>
      <c r="L634" s="9" t="s">
        <v>19</v>
      </c>
    </row>
    <row r="635" spans="1:12" ht="13.8" x14ac:dyDescent="0.3">
      <c r="A635" s="7">
        <f t="shared" si="39"/>
        <v>633</v>
      </c>
      <c r="B635" s="8">
        <v>45292</v>
      </c>
      <c r="C635" s="9" t="s">
        <v>764</v>
      </c>
      <c r="D635" s="9" t="s">
        <v>266</v>
      </c>
      <c r="E635" s="10">
        <v>1523168.9100000001</v>
      </c>
      <c r="F635" s="37">
        <f t="shared" si="36"/>
        <v>0.15231689100000001</v>
      </c>
      <c r="G635" s="10">
        <v>0</v>
      </c>
      <c r="H635" s="37">
        <f t="shared" si="37"/>
        <v>0</v>
      </c>
      <c r="I635" s="10">
        <v>1523168.9100000001</v>
      </c>
      <c r="J635" s="37">
        <f t="shared" si="38"/>
        <v>0.15231689100000001</v>
      </c>
      <c r="K635" s="9" t="s">
        <v>84</v>
      </c>
      <c r="L635" s="9" t="s">
        <v>19</v>
      </c>
    </row>
    <row r="636" spans="1:12" ht="13.8" x14ac:dyDescent="0.3">
      <c r="A636" s="7">
        <f t="shared" si="39"/>
        <v>634</v>
      </c>
      <c r="B636" s="8">
        <v>45292</v>
      </c>
      <c r="C636" s="9" t="s">
        <v>765</v>
      </c>
      <c r="D636" s="9" t="s">
        <v>202</v>
      </c>
      <c r="E636" s="10">
        <v>1523129.32</v>
      </c>
      <c r="F636" s="37">
        <f t="shared" si="36"/>
        <v>0.15231293200000001</v>
      </c>
      <c r="G636" s="10">
        <v>0</v>
      </c>
      <c r="H636" s="37">
        <f t="shared" si="37"/>
        <v>0</v>
      </c>
      <c r="I636" s="10">
        <v>1523129.32</v>
      </c>
      <c r="J636" s="37">
        <f t="shared" si="38"/>
        <v>0.15231293200000001</v>
      </c>
      <c r="K636" s="9" t="s">
        <v>88</v>
      </c>
      <c r="L636" s="9" t="s">
        <v>19</v>
      </c>
    </row>
    <row r="637" spans="1:12" ht="13.8" x14ac:dyDescent="0.3">
      <c r="A637" s="7">
        <f t="shared" si="39"/>
        <v>635</v>
      </c>
      <c r="B637" s="8">
        <v>45292</v>
      </c>
      <c r="C637" s="9" t="s">
        <v>766</v>
      </c>
      <c r="D637" s="9" t="s">
        <v>266</v>
      </c>
      <c r="E637" s="10">
        <v>290649.39</v>
      </c>
      <c r="F637" s="37">
        <f t="shared" si="36"/>
        <v>2.9064939000000001E-2</v>
      </c>
      <c r="G637" s="10">
        <v>0</v>
      </c>
      <c r="H637" s="37">
        <f t="shared" si="37"/>
        <v>0</v>
      </c>
      <c r="I637" s="10">
        <v>290649.39</v>
      </c>
      <c r="J637" s="37">
        <f t="shared" si="38"/>
        <v>2.9064939000000001E-2</v>
      </c>
      <c r="K637" s="9" t="s">
        <v>84</v>
      </c>
      <c r="L637" s="9" t="s">
        <v>19</v>
      </c>
    </row>
    <row r="638" spans="1:12" ht="13.8" x14ac:dyDescent="0.3">
      <c r="A638" s="7">
        <f t="shared" si="39"/>
        <v>636</v>
      </c>
      <c r="B638" s="8">
        <v>45292</v>
      </c>
      <c r="C638" s="9" t="s">
        <v>767</v>
      </c>
      <c r="D638" s="9" t="s">
        <v>595</v>
      </c>
      <c r="E638" s="10">
        <v>45750.920000000006</v>
      </c>
      <c r="F638" s="37">
        <f t="shared" si="36"/>
        <v>4.5750920000000002E-3</v>
      </c>
      <c r="G638" s="10">
        <v>0</v>
      </c>
      <c r="H638" s="37">
        <f t="shared" si="37"/>
        <v>0</v>
      </c>
      <c r="I638" s="10">
        <v>45750.920000000006</v>
      </c>
      <c r="J638" s="37">
        <f t="shared" si="38"/>
        <v>4.5750920000000002E-3</v>
      </c>
      <c r="K638" s="9" t="s">
        <v>13</v>
      </c>
      <c r="L638" s="9" t="s">
        <v>65</v>
      </c>
    </row>
    <row r="639" spans="1:12" ht="13.8" x14ac:dyDescent="0.3">
      <c r="A639" s="7">
        <f t="shared" si="39"/>
        <v>637</v>
      </c>
      <c r="B639" s="8">
        <v>45292</v>
      </c>
      <c r="C639" s="9" t="s">
        <v>768</v>
      </c>
      <c r="D639" s="9" t="s">
        <v>107</v>
      </c>
      <c r="E639" s="10">
        <v>273140</v>
      </c>
      <c r="F639" s="37">
        <f t="shared" si="36"/>
        <v>2.7314000000000001E-2</v>
      </c>
      <c r="G639" s="10">
        <v>49165.2</v>
      </c>
      <c r="H639" s="37">
        <f t="shared" si="37"/>
        <v>4.9165199999999997E-3</v>
      </c>
      <c r="I639" s="10">
        <v>322305.2</v>
      </c>
      <c r="J639" s="37">
        <f t="shared" si="38"/>
        <v>3.2230519999999999E-2</v>
      </c>
      <c r="K639" s="9" t="s">
        <v>18</v>
      </c>
      <c r="L639" s="9" t="s">
        <v>65</v>
      </c>
    </row>
    <row r="640" spans="1:12" ht="13.8" x14ac:dyDescent="0.3">
      <c r="A640" s="7">
        <f t="shared" si="39"/>
        <v>638</v>
      </c>
      <c r="B640" s="8">
        <v>45292</v>
      </c>
      <c r="C640" s="9" t="s">
        <v>769</v>
      </c>
      <c r="D640" s="9" t="s">
        <v>25</v>
      </c>
      <c r="E640" s="10">
        <v>1441250</v>
      </c>
      <c r="F640" s="37">
        <f t="shared" si="36"/>
        <v>0.144125</v>
      </c>
      <c r="G640" s="10">
        <v>259425</v>
      </c>
      <c r="H640" s="37">
        <f t="shared" si="37"/>
        <v>2.59425E-2</v>
      </c>
      <c r="I640" s="10">
        <v>1700675</v>
      </c>
      <c r="J640" s="37">
        <f t="shared" si="38"/>
        <v>0.17006750000000001</v>
      </c>
      <c r="K640" s="9" t="s">
        <v>18</v>
      </c>
      <c r="L640" s="9" t="s">
        <v>26</v>
      </c>
    </row>
    <row r="641" spans="1:12" ht="13.8" x14ac:dyDescent="0.3">
      <c r="A641" s="7">
        <f t="shared" si="39"/>
        <v>639</v>
      </c>
      <c r="B641" s="8">
        <v>45292</v>
      </c>
      <c r="C641" s="9" t="s">
        <v>770</v>
      </c>
      <c r="D641" s="9" t="s">
        <v>25</v>
      </c>
      <c r="E641" s="10">
        <v>518000</v>
      </c>
      <c r="F641" s="37">
        <f t="shared" si="36"/>
        <v>5.1799999999999999E-2</v>
      </c>
      <c r="G641" s="10">
        <v>93240</v>
      </c>
      <c r="H641" s="37">
        <f t="shared" si="37"/>
        <v>9.3240000000000007E-3</v>
      </c>
      <c r="I641" s="10">
        <v>611240</v>
      </c>
      <c r="J641" s="37">
        <f t="shared" si="38"/>
        <v>6.1123999999999998E-2</v>
      </c>
      <c r="K641" s="9" t="s">
        <v>18</v>
      </c>
      <c r="L641" s="9" t="s">
        <v>26</v>
      </c>
    </row>
    <row r="642" spans="1:12" ht="13.8" x14ac:dyDescent="0.3">
      <c r="A642" s="7">
        <f t="shared" si="39"/>
        <v>640</v>
      </c>
      <c r="B642" s="8">
        <v>45292</v>
      </c>
      <c r="C642" s="9" t="s">
        <v>771</v>
      </c>
      <c r="D642" s="9" t="s">
        <v>25</v>
      </c>
      <c r="E642" s="10">
        <v>1015000.0000000001</v>
      </c>
      <c r="F642" s="37">
        <f t="shared" si="36"/>
        <v>0.10150000000000001</v>
      </c>
      <c r="G642" s="10">
        <v>182700.00000000003</v>
      </c>
      <c r="H642" s="37">
        <f t="shared" si="37"/>
        <v>1.8270000000000002E-2</v>
      </c>
      <c r="I642" s="10">
        <v>1197700</v>
      </c>
      <c r="J642" s="37">
        <f t="shared" si="38"/>
        <v>0.11977</v>
      </c>
      <c r="K642" s="9" t="s">
        <v>18</v>
      </c>
      <c r="L642" s="9" t="s">
        <v>26</v>
      </c>
    </row>
    <row r="643" spans="1:12" ht="13.8" x14ac:dyDescent="0.3">
      <c r="A643" s="7">
        <f t="shared" si="39"/>
        <v>641</v>
      </c>
      <c r="B643" s="8">
        <v>45292</v>
      </c>
      <c r="C643" s="9" t="s">
        <v>772</v>
      </c>
      <c r="D643" s="9" t="s">
        <v>25</v>
      </c>
      <c r="E643" s="10">
        <v>280000</v>
      </c>
      <c r="F643" s="37">
        <f t="shared" si="36"/>
        <v>2.8000000000000001E-2</v>
      </c>
      <c r="G643" s="10">
        <v>50400</v>
      </c>
      <c r="H643" s="37">
        <f t="shared" si="37"/>
        <v>5.0400000000000002E-3</v>
      </c>
      <c r="I643" s="10">
        <v>330400</v>
      </c>
      <c r="J643" s="37">
        <f t="shared" si="38"/>
        <v>3.304E-2</v>
      </c>
      <c r="K643" s="9" t="s">
        <v>18</v>
      </c>
      <c r="L643" s="9" t="s">
        <v>26</v>
      </c>
    </row>
    <row r="644" spans="1:12" ht="13.8" x14ac:dyDescent="0.3">
      <c r="A644" s="7">
        <f t="shared" si="39"/>
        <v>642</v>
      </c>
      <c r="B644" s="8">
        <v>45292</v>
      </c>
      <c r="C644" s="9" t="s">
        <v>773</v>
      </c>
      <c r="D644" s="9" t="s">
        <v>600</v>
      </c>
      <c r="E644" s="10">
        <v>1650000</v>
      </c>
      <c r="F644" s="37">
        <f t="shared" ref="F644:F707" si="40">E644/10000000</f>
        <v>0.16500000000000001</v>
      </c>
      <c r="G644" s="10">
        <v>297000</v>
      </c>
      <c r="H644" s="37">
        <f t="shared" ref="H644:H707" si="41">G644/10000000</f>
        <v>2.9700000000000001E-2</v>
      </c>
      <c r="I644" s="10">
        <v>1947000.0000000002</v>
      </c>
      <c r="J644" s="37">
        <f t="shared" ref="J644:J707" si="42">I644/10000000</f>
        <v>0.19470000000000001</v>
      </c>
      <c r="K644" s="9" t="s">
        <v>18</v>
      </c>
      <c r="L644" s="9" t="s">
        <v>14</v>
      </c>
    </row>
    <row r="645" spans="1:12" ht="13.8" x14ac:dyDescent="0.3">
      <c r="A645" s="7">
        <f t="shared" ref="A645:A708" si="43">A644+1</f>
        <v>643</v>
      </c>
      <c r="B645" s="8">
        <v>45292</v>
      </c>
      <c r="C645" s="9" t="s">
        <v>774</v>
      </c>
      <c r="D645" s="9" t="s">
        <v>196</v>
      </c>
      <c r="E645" s="10">
        <v>-509999.99999999994</v>
      </c>
      <c r="F645" s="37">
        <f t="shared" si="40"/>
        <v>-5.0999999999999997E-2</v>
      </c>
      <c r="G645" s="10">
        <v>-91800</v>
      </c>
      <c r="H645" s="37">
        <f t="shared" si="41"/>
        <v>-9.1800000000000007E-3</v>
      </c>
      <c r="I645" s="10">
        <v>-601800</v>
      </c>
      <c r="J645" s="37">
        <f t="shared" si="42"/>
        <v>-6.0179999999999997E-2</v>
      </c>
      <c r="K645" s="9" t="s">
        <v>18</v>
      </c>
      <c r="L645" s="9" t="s">
        <v>14</v>
      </c>
    </row>
    <row r="646" spans="1:12" ht="13.8" x14ac:dyDescent="0.3">
      <c r="A646" s="7">
        <f t="shared" si="43"/>
        <v>644</v>
      </c>
      <c r="B646" s="8">
        <v>45323</v>
      </c>
      <c r="C646" s="9" t="s">
        <v>775</v>
      </c>
      <c r="D646" s="9" t="s">
        <v>35</v>
      </c>
      <c r="E646" s="10">
        <v>3205398.66</v>
      </c>
      <c r="F646" s="37">
        <f t="shared" si="40"/>
        <v>0.32053986600000001</v>
      </c>
      <c r="G646" s="10">
        <v>0</v>
      </c>
      <c r="H646" s="37">
        <f t="shared" si="41"/>
        <v>0</v>
      </c>
      <c r="I646" s="10">
        <v>3205398.66</v>
      </c>
      <c r="J646" s="37">
        <f t="shared" si="42"/>
        <v>0.32053986600000001</v>
      </c>
      <c r="K646" s="9" t="s">
        <v>36</v>
      </c>
      <c r="L646" s="9" t="s">
        <v>14</v>
      </c>
    </row>
    <row r="647" spans="1:12" ht="13.8" x14ac:dyDescent="0.3">
      <c r="A647" s="7">
        <f t="shared" si="43"/>
        <v>645</v>
      </c>
      <c r="B647" s="8">
        <v>45323</v>
      </c>
      <c r="C647" s="9" t="s">
        <v>776</v>
      </c>
      <c r="D647" s="9" t="s">
        <v>38</v>
      </c>
      <c r="E647" s="10">
        <v>6444342.8799999999</v>
      </c>
      <c r="F647" s="37">
        <f t="shared" si="40"/>
        <v>0.64443428800000002</v>
      </c>
      <c r="G647" s="10">
        <v>0</v>
      </c>
      <c r="H647" s="37">
        <f t="shared" si="41"/>
        <v>0</v>
      </c>
      <c r="I647" s="10">
        <v>6444342.8799999999</v>
      </c>
      <c r="J647" s="37">
        <f t="shared" si="42"/>
        <v>0.64443428800000002</v>
      </c>
      <c r="K647" s="9" t="s">
        <v>36</v>
      </c>
      <c r="L647" s="9" t="s">
        <v>14</v>
      </c>
    </row>
    <row r="648" spans="1:12" ht="13.8" x14ac:dyDescent="0.3">
      <c r="A648" s="7">
        <f t="shared" si="43"/>
        <v>646</v>
      </c>
      <c r="B648" s="8">
        <v>45323</v>
      </c>
      <c r="C648" s="9" t="s">
        <v>777</v>
      </c>
      <c r="D648" s="9" t="s">
        <v>60</v>
      </c>
      <c r="E648" s="10">
        <v>1292715.3399999999</v>
      </c>
      <c r="F648" s="37">
        <f t="shared" si="40"/>
        <v>0.12927153399999999</v>
      </c>
      <c r="G648" s="10">
        <v>0</v>
      </c>
      <c r="H648" s="37">
        <f t="shared" si="41"/>
        <v>0</v>
      </c>
      <c r="I648" s="10">
        <v>1292715.3399999999</v>
      </c>
      <c r="J648" s="37">
        <f t="shared" si="42"/>
        <v>0.12927153399999999</v>
      </c>
      <c r="K648" s="9" t="s">
        <v>36</v>
      </c>
      <c r="L648" s="9" t="s">
        <v>61</v>
      </c>
    </row>
    <row r="649" spans="1:12" ht="13.8" x14ac:dyDescent="0.3">
      <c r="A649" s="7">
        <f t="shared" si="43"/>
        <v>647</v>
      </c>
      <c r="B649" s="8">
        <v>45323</v>
      </c>
      <c r="C649" s="9" t="s">
        <v>778</v>
      </c>
      <c r="D649" s="9" t="s">
        <v>56</v>
      </c>
      <c r="E649" s="10">
        <v>1116464.52</v>
      </c>
      <c r="F649" s="37">
        <f t="shared" si="40"/>
        <v>0.11164645200000001</v>
      </c>
      <c r="G649" s="10">
        <v>0</v>
      </c>
      <c r="H649" s="37">
        <f t="shared" si="41"/>
        <v>0</v>
      </c>
      <c r="I649" s="10">
        <v>1116464.52</v>
      </c>
      <c r="J649" s="37">
        <f t="shared" si="42"/>
        <v>0.11164645200000001</v>
      </c>
      <c r="K649" s="9" t="s">
        <v>57</v>
      </c>
      <c r="L649" s="9" t="s">
        <v>58</v>
      </c>
    </row>
    <row r="650" spans="1:12" ht="13.8" x14ac:dyDescent="0.3">
      <c r="A650" s="7">
        <f t="shared" si="43"/>
        <v>648</v>
      </c>
      <c r="B650" s="8">
        <v>45323</v>
      </c>
      <c r="C650" s="9" t="s">
        <v>779</v>
      </c>
      <c r="D650" s="9" t="s">
        <v>461</v>
      </c>
      <c r="E650" s="10">
        <v>93038.71</v>
      </c>
      <c r="F650" s="37">
        <f t="shared" si="40"/>
        <v>9.303871E-3</v>
      </c>
      <c r="G650" s="10">
        <v>0</v>
      </c>
      <c r="H650" s="37">
        <f t="shared" si="41"/>
        <v>0</v>
      </c>
      <c r="I650" s="10">
        <v>93038.71</v>
      </c>
      <c r="J650" s="37">
        <f t="shared" si="42"/>
        <v>9.303871E-3</v>
      </c>
      <c r="K650" s="9" t="s">
        <v>88</v>
      </c>
      <c r="L650" s="9" t="s">
        <v>81</v>
      </c>
    </row>
    <row r="651" spans="1:12" ht="13.8" x14ac:dyDescent="0.3">
      <c r="A651" s="7">
        <f t="shared" si="43"/>
        <v>649</v>
      </c>
      <c r="B651" s="8">
        <v>45323</v>
      </c>
      <c r="C651" s="9" t="s">
        <v>780</v>
      </c>
      <c r="D651" s="9" t="s">
        <v>685</v>
      </c>
      <c r="E651" s="10">
        <v>275472</v>
      </c>
      <c r="F651" s="37">
        <f t="shared" si="40"/>
        <v>2.7547200000000001E-2</v>
      </c>
      <c r="G651" s="10">
        <v>49584.959999999999</v>
      </c>
      <c r="H651" s="37">
        <f t="shared" si="41"/>
        <v>4.9584959999999997E-3</v>
      </c>
      <c r="I651" s="10">
        <v>325056.96000000002</v>
      </c>
      <c r="J651" s="37">
        <f t="shared" si="42"/>
        <v>3.2505696000000001E-2</v>
      </c>
      <c r="K651" s="9" t="s">
        <v>18</v>
      </c>
      <c r="L651" s="9" t="s">
        <v>19</v>
      </c>
    </row>
    <row r="652" spans="1:12" ht="13.8" x14ac:dyDescent="0.3">
      <c r="A652" s="7">
        <f t="shared" si="43"/>
        <v>650</v>
      </c>
      <c r="B652" s="8">
        <v>45323</v>
      </c>
      <c r="C652" s="9" t="s">
        <v>781</v>
      </c>
      <c r="D652" s="9" t="s">
        <v>626</v>
      </c>
      <c r="E652" s="10">
        <v>197625.18</v>
      </c>
      <c r="F652" s="37">
        <f t="shared" si="40"/>
        <v>1.9762518E-2</v>
      </c>
      <c r="G652" s="10">
        <v>0</v>
      </c>
      <c r="H652" s="37">
        <f t="shared" si="41"/>
        <v>0</v>
      </c>
      <c r="I652" s="10">
        <v>197625.18</v>
      </c>
      <c r="J652" s="37">
        <f t="shared" si="42"/>
        <v>1.9762518E-2</v>
      </c>
      <c r="K652" s="9" t="s">
        <v>36</v>
      </c>
      <c r="L652" s="9" t="s">
        <v>42</v>
      </c>
    </row>
    <row r="653" spans="1:12" ht="13.8" x14ac:dyDescent="0.3">
      <c r="A653" s="7">
        <f t="shared" si="43"/>
        <v>651</v>
      </c>
      <c r="B653" s="8">
        <v>45323</v>
      </c>
      <c r="C653" s="9" t="s">
        <v>782</v>
      </c>
      <c r="D653" s="9" t="s">
        <v>550</v>
      </c>
      <c r="E653" s="10">
        <v>174360.68</v>
      </c>
      <c r="F653" s="37">
        <f t="shared" si="40"/>
        <v>1.7436067999999999E-2</v>
      </c>
      <c r="G653" s="10">
        <v>0</v>
      </c>
      <c r="H653" s="37">
        <f t="shared" si="41"/>
        <v>0</v>
      </c>
      <c r="I653" s="10">
        <v>174360.68</v>
      </c>
      <c r="J653" s="37">
        <f t="shared" si="42"/>
        <v>1.7436067999999999E-2</v>
      </c>
      <c r="K653" s="9" t="s">
        <v>506</v>
      </c>
      <c r="L653" s="9" t="s">
        <v>14</v>
      </c>
    </row>
    <row r="654" spans="1:12" ht="13.8" x14ac:dyDescent="0.3">
      <c r="A654" s="7">
        <f t="shared" si="43"/>
        <v>652</v>
      </c>
      <c r="B654" s="8">
        <v>45323</v>
      </c>
      <c r="C654" s="9" t="s">
        <v>783</v>
      </c>
      <c r="D654" s="9" t="s">
        <v>461</v>
      </c>
      <c r="E654" s="10">
        <v>92961.49</v>
      </c>
      <c r="F654" s="37">
        <f t="shared" si="40"/>
        <v>9.2961490000000001E-3</v>
      </c>
      <c r="G654" s="10">
        <v>0</v>
      </c>
      <c r="H654" s="37">
        <f t="shared" si="41"/>
        <v>0</v>
      </c>
      <c r="I654" s="10">
        <v>92961.49</v>
      </c>
      <c r="J654" s="37">
        <f t="shared" si="42"/>
        <v>9.2961490000000001E-3</v>
      </c>
      <c r="K654" s="9" t="s">
        <v>88</v>
      </c>
      <c r="L654" s="9" t="s">
        <v>81</v>
      </c>
    </row>
    <row r="655" spans="1:12" ht="13.8" x14ac:dyDescent="0.3">
      <c r="A655" s="7">
        <f t="shared" si="43"/>
        <v>653</v>
      </c>
      <c r="B655" s="8">
        <v>45323</v>
      </c>
      <c r="C655" s="9" t="s">
        <v>784</v>
      </c>
      <c r="D655" s="9" t="s">
        <v>673</v>
      </c>
      <c r="E655" s="10">
        <v>1097503.4099999999</v>
      </c>
      <c r="F655" s="37">
        <f t="shared" si="40"/>
        <v>0.10975034099999999</v>
      </c>
      <c r="G655" s="10">
        <v>0</v>
      </c>
      <c r="H655" s="37">
        <f t="shared" si="41"/>
        <v>0</v>
      </c>
      <c r="I655" s="10">
        <v>1097503.4099999999</v>
      </c>
      <c r="J655" s="37">
        <f t="shared" si="42"/>
        <v>0.10975034099999999</v>
      </c>
      <c r="K655" s="9" t="s">
        <v>57</v>
      </c>
      <c r="L655" s="9" t="s">
        <v>75</v>
      </c>
    </row>
    <row r="656" spans="1:12" ht="13.8" x14ac:dyDescent="0.3">
      <c r="A656" s="7">
        <f t="shared" si="43"/>
        <v>654</v>
      </c>
      <c r="B656" s="8">
        <v>45323</v>
      </c>
      <c r="C656" s="9" t="s">
        <v>785</v>
      </c>
      <c r="D656" s="9" t="s">
        <v>673</v>
      </c>
      <c r="E656" s="10">
        <v>305601.59999999998</v>
      </c>
      <c r="F656" s="37">
        <f t="shared" si="40"/>
        <v>3.0560159999999996E-2</v>
      </c>
      <c r="G656" s="10">
        <v>0</v>
      </c>
      <c r="H656" s="37">
        <f t="shared" si="41"/>
        <v>0</v>
      </c>
      <c r="I656" s="10">
        <v>305601.59999999998</v>
      </c>
      <c r="J656" s="37">
        <f t="shared" si="42"/>
        <v>3.0560159999999996E-2</v>
      </c>
      <c r="K656" s="9" t="s">
        <v>57</v>
      </c>
      <c r="L656" s="9" t="s">
        <v>75</v>
      </c>
    </row>
    <row r="657" spans="1:12" ht="13.8" x14ac:dyDescent="0.3">
      <c r="A657" s="7">
        <f t="shared" si="43"/>
        <v>655</v>
      </c>
      <c r="B657" s="8">
        <v>45323</v>
      </c>
      <c r="C657" s="9" t="s">
        <v>786</v>
      </c>
      <c r="D657" s="9" t="s">
        <v>239</v>
      </c>
      <c r="E657" s="10">
        <v>889202.41999999993</v>
      </c>
      <c r="F657" s="37">
        <f t="shared" si="40"/>
        <v>8.8920241999999997E-2</v>
      </c>
      <c r="G657" s="10">
        <v>0</v>
      </c>
      <c r="H657" s="37">
        <f t="shared" si="41"/>
        <v>0</v>
      </c>
      <c r="I657" s="10">
        <v>889202.41999999993</v>
      </c>
      <c r="J657" s="37">
        <f t="shared" si="42"/>
        <v>8.8920241999999997E-2</v>
      </c>
      <c r="K657" s="9" t="s">
        <v>36</v>
      </c>
      <c r="L657" s="9" t="s">
        <v>50</v>
      </c>
    </row>
    <row r="658" spans="1:12" ht="13.8" x14ac:dyDescent="0.3">
      <c r="A658" s="7">
        <f t="shared" si="43"/>
        <v>656</v>
      </c>
      <c r="B658" s="8">
        <v>45323</v>
      </c>
      <c r="C658" s="9" t="s">
        <v>787</v>
      </c>
      <c r="D658" s="9" t="s">
        <v>124</v>
      </c>
      <c r="E658" s="10">
        <v>54009.14</v>
      </c>
      <c r="F658" s="37">
        <f t="shared" si="40"/>
        <v>5.4009139999999997E-3</v>
      </c>
      <c r="G658" s="10">
        <v>0</v>
      </c>
      <c r="H658" s="37">
        <f t="shared" si="41"/>
        <v>0</v>
      </c>
      <c r="I658" s="10">
        <v>54009.14</v>
      </c>
      <c r="J658" s="37">
        <f t="shared" si="42"/>
        <v>5.4009139999999997E-3</v>
      </c>
      <c r="K658" s="9" t="s">
        <v>36</v>
      </c>
      <c r="L658" s="9" t="s">
        <v>65</v>
      </c>
    </row>
    <row r="659" spans="1:12" ht="13.8" x14ac:dyDescent="0.3">
      <c r="A659" s="7">
        <f t="shared" si="43"/>
        <v>657</v>
      </c>
      <c r="B659" s="8">
        <v>45323</v>
      </c>
      <c r="C659" s="9" t="s">
        <v>788</v>
      </c>
      <c r="D659" s="9" t="s">
        <v>128</v>
      </c>
      <c r="E659" s="10">
        <v>124626.12</v>
      </c>
      <c r="F659" s="37">
        <f t="shared" si="40"/>
        <v>1.2462612E-2</v>
      </c>
      <c r="G659" s="10">
        <v>0</v>
      </c>
      <c r="H659" s="37">
        <f t="shared" si="41"/>
        <v>0</v>
      </c>
      <c r="I659" s="10">
        <v>124626.12</v>
      </c>
      <c r="J659" s="37">
        <f t="shared" si="42"/>
        <v>1.2462612E-2</v>
      </c>
      <c r="K659" s="9" t="s">
        <v>84</v>
      </c>
      <c r="L659" s="9" t="s">
        <v>42</v>
      </c>
    </row>
    <row r="660" spans="1:12" ht="13.8" x14ac:dyDescent="0.3">
      <c r="A660" s="7">
        <f t="shared" si="43"/>
        <v>658</v>
      </c>
      <c r="B660" s="8">
        <v>45323</v>
      </c>
      <c r="C660" s="9" t="s">
        <v>789</v>
      </c>
      <c r="D660" s="9" t="s">
        <v>720</v>
      </c>
      <c r="E660" s="10">
        <v>429379.86</v>
      </c>
      <c r="F660" s="37">
        <f t="shared" si="40"/>
        <v>4.2937985999999997E-2</v>
      </c>
      <c r="G660" s="10">
        <v>77288.38</v>
      </c>
      <c r="H660" s="37">
        <f t="shared" si="41"/>
        <v>7.7288380000000009E-3</v>
      </c>
      <c r="I660" s="10">
        <v>506668.24</v>
      </c>
      <c r="J660" s="37">
        <f t="shared" si="42"/>
        <v>5.0666823999999999E-2</v>
      </c>
      <c r="K660" s="9" t="s">
        <v>18</v>
      </c>
      <c r="L660" s="9" t="s">
        <v>721</v>
      </c>
    </row>
    <row r="661" spans="1:12" ht="13.8" x14ac:dyDescent="0.3">
      <c r="A661" s="7">
        <f t="shared" si="43"/>
        <v>659</v>
      </c>
      <c r="B661" s="8">
        <v>45323</v>
      </c>
      <c r="C661" s="9" t="s">
        <v>790</v>
      </c>
      <c r="D661" s="9" t="s">
        <v>715</v>
      </c>
      <c r="E661" s="10">
        <v>176421.75</v>
      </c>
      <c r="F661" s="37">
        <f t="shared" si="40"/>
        <v>1.7642175E-2</v>
      </c>
      <c r="G661" s="10">
        <v>0</v>
      </c>
      <c r="H661" s="37">
        <f t="shared" si="41"/>
        <v>0</v>
      </c>
      <c r="I661" s="10">
        <v>176421.75</v>
      </c>
      <c r="J661" s="37">
        <f t="shared" si="42"/>
        <v>1.7642175E-2</v>
      </c>
      <c r="K661" s="9" t="s">
        <v>36</v>
      </c>
      <c r="L661" s="9" t="s">
        <v>42</v>
      </c>
    </row>
    <row r="662" spans="1:12" ht="13.8" x14ac:dyDescent="0.3">
      <c r="A662" s="7">
        <f t="shared" si="43"/>
        <v>660</v>
      </c>
      <c r="B662" s="8">
        <v>45323</v>
      </c>
      <c r="C662" s="9" t="s">
        <v>791</v>
      </c>
      <c r="D662" s="9" t="s">
        <v>715</v>
      </c>
      <c r="E662" s="10">
        <v>246990.44999999998</v>
      </c>
      <c r="F662" s="37">
        <f t="shared" si="40"/>
        <v>2.4699044999999999E-2</v>
      </c>
      <c r="G662" s="10">
        <v>0</v>
      </c>
      <c r="H662" s="37">
        <f t="shared" si="41"/>
        <v>0</v>
      </c>
      <c r="I662" s="10">
        <v>246990.44999999998</v>
      </c>
      <c r="J662" s="37">
        <f t="shared" si="42"/>
        <v>2.4699044999999999E-2</v>
      </c>
      <c r="K662" s="9" t="s">
        <v>36</v>
      </c>
      <c r="L662" s="9" t="s">
        <v>42</v>
      </c>
    </row>
    <row r="663" spans="1:12" ht="13.8" x14ac:dyDescent="0.3">
      <c r="A663" s="7">
        <f t="shared" si="43"/>
        <v>661</v>
      </c>
      <c r="B663" s="8">
        <v>45323</v>
      </c>
      <c r="C663" s="9" t="s">
        <v>792</v>
      </c>
      <c r="D663" s="9" t="s">
        <v>94</v>
      </c>
      <c r="E663" s="10">
        <v>282493.76</v>
      </c>
      <c r="F663" s="37">
        <f t="shared" si="40"/>
        <v>2.8249376E-2</v>
      </c>
      <c r="G663" s="10">
        <v>50848.88</v>
      </c>
      <c r="H663" s="37">
        <f t="shared" si="41"/>
        <v>5.0848880000000001E-3</v>
      </c>
      <c r="I663" s="10">
        <v>333342.64</v>
      </c>
      <c r="J663" s="37">
        <f t="shared" si="42"/>
        <v>3.3334264000000002E-2</v>
      </c>
      <c r="K663" s="9" t="s">
        <v>18</v>
      </c>
      <c r="L663" s="9" t="s">
        <v>19</v>
      </c>
    </row>
    <row r="664" spans="1:12" ht="13.8" x14ac:dyDescent="0.3">
      <c r="A664" s="7">
        <f t="shared" si="43"/>
        <v>662</v>
      </c>
      <c r="B664" s="8">
        <v>45323</v>
      </c>
      <c r="C664" s="9" t="s">
        <v>793</v>
      </c>
      <c r="D664" s="9" t="s">
        <v>107</v>
      </c>
      <c r="E664" s="10">
        <v>339430</v>
      </c>
      <c r="F664" s="37">
        <f t="shared" si="40"/>
        <v>3.3943000000000001E-2</v>
      </c>
      <c r="G664" s="10">
        <v>61097.4</v>
      </c>
      <c r="H664" s="37">
        <f t="shared" si="41"/>
        <v>6.1097399999999998E-3</v>
      </c>
      <c r="I664" s="10">
        <v>400527.4</v>
      </c>
      <c r="J664" s="37">
        <f t="shared" si="42"/>
        <v>4.0052740000000003E-2</v>
      </c>
      <c r="K664" s="9" t="s">
        <v>18</v>
      </c>
      <c r="L664" s="9" t="s">
        <v>65</v>
      </c>
    </row>
    <row r="665" spans="1:12" ht="13.8" x14ac:dyDescent="0.3">
      <c r="A665" s="7">
        <f t="shared" si="43"/>
        <v>663</v>
      </c>
      <c r="B665" s="8">
        <v>45323</v>
      </c>
      <c r="C665" s="9" t="s">
        <v>794</v>
      </c>
      <c r="D665" s="9" t="s">
        <v>70</v>
      </c>
      <c r="E665" s="10">
        <v>11120700.800000001</v>
      </c>
      <c r="F665" s="37">
        <f t="shared" si="40"/>
        <v>1.1120700800000001</v>
      </c>
      <c r="G665" s="10">
        <v>2001726.14</v>
      </c>
      <c r="H665" s="37">
        <f t="shared" si="41"/>
        <v>0.200172614</v>
      </c>
      <c r="I665" s="10">
        <v>13122426.940000001</v>
      </c>
      <c r="J665" s="37">
        <f t="shared" si="42"/>
        <v>1.312242694</v>
      </c>
      <c r="K665" s="9" t="s">
        <v>18</v>
      </c>
      <c r="L665" s="9" t="s">
        <v>71</v>
      </c>
    </row>
    <row r="666" spans="1:12" ht="13.8" x14ac:dyDescent="0.3">
      <c r="A666" s="7">
        <f t="shared" si="43"/>
        <v>664</v>
      </c>
      <c r="B666" s="8">
        <v>45323</v>
      </c>
      <c r="C666" s="9" t="s">
        <v>795</v>
      </c>
      <c r="D666" s="9" t="s">
        <v>461</v>
      </c>
      <c r="E666" s="10">
        <v>92946.06</v>
      </c>
      <c r="F666" s="37">
        <f t="shared" si="40"/>
        <v>9.2946060000000004E-3</v>
      </c>
      <c r="G666" s="10">
        <v>0</v>
      </c>
      <c r="H666" s="37">
        <f t="shared" si="41"/>
        <v>0</v>
      </c>
      <c r="I666" s="10">
        <v>92946.06</v>
      </c>
      <c r="J666" s="37">
        <f t="shared" si="42"/>
        <v>9.2946060000000004E-3</v>
      </c>
      <c r="K666" s="9" t="s">
        <v>88</v>
      </c>
      <c r="L666" s="9" t="s">
        <v>81</v>
      </c>
    </row>
    <row r="667" spans="1:12" ht="13.8" x14ac:dyDescent="0.3">
      <c r="A667" s="7">
        <f t="shared" si="43"/>
        <v>665</v>
      </c>
      <c r="B667" s="8">
        <v>45323</v>
      </c>
      <c r="C667" s="9" t="s">
        <v>796</v>
      </c>
      <c r="D667" s="9" t="s">
        <v>67</v>
      </c>
      <c r="E667" s="10">
        <v>4113576.74</v>
      </c>
      <c r="F667" s="37">
        <f t="shared" si="40"/>
        <v>0.41135767400000001</v>
      </c>
      <c r="G667" s="10">
        <v>740443.82000000007</v>
      </c>
      <c r="H667" s="37">
        <f t="shared" si="41"/>
        <v>7.4044382000000006E-2</v>
      </c>
      <c r="I667" s="10">
        <v>4854020.5600000005</v>
      </c>
      <c r="J667" s="37">
        <f t="shared" si="42"/>
        <v>0.48540205600000003</v>
      </c>
      <c r="K667" s="9" t="s">
        <v>18</v>
      </c>
      <c r="L667" s="9" t="s">
        <v>42</v>
      </c>
    </row>
    <row r="668" spans="1:12" ht="13.8" x14ac:dyDescent="0.3">
      <c r="A668" s="7">
        <f t="shared" si="43"/>
        <v>666</v>
      </c>
      <c r="B668" s="8">
        <v>45323</v>
      </c>
      <c r="C668" s="9" t="s">
        <v>797</v>
      </c>
      <c r="D668" s="9" t="s">
        <v>736</v>
      </c>
      <c r="E668" s="10">
        <v>312630.59000000003</v>
      </c>
      <c r="F668" s="37">
        <f t="shared" si="40"/>
        <v>3.1263059000000003E-2</v>
      </c>
      <c r="G668" s="10">
        <v>0</v>
      </c>
      <c r="H668" s="37">
        <f t="shared" si="41"/>
        <v>0</v>
      </c>
      <c r="I668" s="10">
        <v>312630.59000000003</v>
      </c>
      <c r="J668" s="37">
        <f t="shared" si="42"/>
        <v>3.1263059000000003E-2</v>
      </c>
      <c r="K668" s="9" t="s">
        <v>84</v>
      </c>
      <c r="L668" s="9" t="s">
        <v>50</v>
      </c>
    </row>
    <row r="669" spans="1:12" ht="13.8" x14ac:dyDescent="0.3">
      <c r="A669" s="7">
        <f t="shared" si="43"/>
        <v>667</v>
      </c>
      <c r="B669" s="8">
        <v>45323</v>
      </c>
      <c r="C669" s="9" t="s">
        <v>798</v>
      </c>
      <c r="D669" s="9" t="s">
        <v>685</v>
      </c>
      <c r="E669" s="10">
        <v>325210</v>
      </c>
      <c r="F669" s="37">
        <f t="shared" si="40"/>
        <v>3.2521000000000001E-2</v>
      </c>
      <c r="G669" s="10">
        <v>58537.8</v>
      </c>
      <c r="H669" s="37">
        <f t="shared" si="41"/>
        <v>5.8537800000000003E-3</v>
      </c>
      <c r="I669" s="10">
        <v>383747.8</v>
      </c>
      <c r="J669" s="37">
        <f t="shared" si="42"/>
        <v>3.8374779999999997E-2</v>
      </c>
      <c r="K669" s="9" t="s">
        <v>18</v>
      </c>
      <c r="L669" s="9" t="s">
        <v>19</v>
      </c>
    </row>
    <row r="670" spans="1:12" ht="13.8" x14ac:dyDescent="0.3">
      <c r="A670" s="7">
        <f t="shared" si="43"/>
        <v>668</v>
      </c>
      <c r="B670" s="8">
        <v>45323</v>
      </c>
      <c r="C670" s="9" t="s">
        <v>799</v>
      </c>
      <c r="D670" s="9" t="s">
        <v>754</v>
      </c>
      <c r="E670" s="10">
        <v>257000</v>
      </c>
      <c r="F670" s="37">
        <f t="shared" si="40"/>
        <v>2.5700000000000001E-2</v>
      </c>
      <c r="G670" s="10">
        <v>46260</v>
      </c>
      <c r="H670" s="37">
        <f t="shared" si="41"/>
        <v>4.6259999999999999E-3</v>
      </c>
      <c r="I670" s="10">
        <v>303260</v>
      </c>
      <c r="J670" s="37">
        <f t="shared" si="42"/>
        <v>3.0325999999999999E-2</v>
      </c>
      <c r="K670" s="9" t="s">
        <v>18</v>
      </c>
      <c r="L670" s="9" t="s">
        <v>721</v>
      </c>
    </row>
    <row r="671" spans="1:12" ht="13.8" x14ac:dyDescent="0.3">
      <c r="A671" s="7">
        <f t="shared" si="43"/>
        <v>669</v>
      </c>
      <c r="B671" s="8">
        <v>45323</v>
      </c>
      <c r="C671" s="9" t="s">
        <v>800</v>
      </c>
      <c r="D671" s="9" t="s">
        <v>109</v>
      </c>
      <c r="E671" s="10">
        <v>1029699.6799999999</v>
      </c>
      <c r="F671" s="37">
        <f t="shared" si="40"/>
        <v>0.102969968</v>
      </c>
      <c r="G671" s="10">
        <v>0</v>
      </c>
      <c r="H671" s="37">
        <f t="shared" si="41"/>
        <v>0</v>
      </c>
      <c r="I671" s="10">
        <v>1029699.6799999999</v>
      </c>
      <c r="J671" s="37">
        <f t="shared" si="42"/>
        <v>0.102969968</v>
      </c>
      <c r="K671" s="9" t="s">
        <v>36</v>
      </c>
      <c r="L671" s="9" t="s">
        <v>46</v>
      </c>
    </row>
    <row r="672" spans="1:12" ht="13.8" x14ac:dyDescent="0.3">
      <c r="A672" s="7">
        <f t="shared" si="43"/>
        <v>670</v>
      </c>
      <c r="B672" s="8">
        <v>45323</v>
      </c>
      <c r="C672" s="9" t="s">
        <v>801</v>
      </c>
      <c r="D672" s="9" t="s">
        <v>802</v>
      </c>
      <c r="E672" s="10">
        <v>100000</v>
      </c>
      <c r="F672" s="37">
        <f t="shared" si="40"/>
        <v>0.01</v>
      </c>
      <c r="G672" s="10">
        <v>18000</v>
      </c>
      <c r="H672" s="37">
        <f t="shared" si="41"/>
        <v>1.8E-3</v>
      </c>
      <c r="I672" s="10">
        <v>118000</v>
      </c>
      <c r="J672" s="37">
        <f t="shared" si="42"/>
        <v>1.18E-2</v>
      </c>
      <c r="K672" s="9" t="s">
        <v>18</v>
      </c>
      <c r="L672" s="9" t="s">
        <v>58</v>
      </c>
    </row>
    <row r="673" spans="1:12" ht="13.8" x14ac:dyDescent="0.3">
      <c r="A673" s="7">
        <f t="shared" si="43"/>
        <v>671</v>
      </c>
      <c r="B673" s="8">
        <v>45323</v>
      </c>
      <c r="C673" s="9" t="s">
        <v>803</v>
      </c>
      <c r="D673" s="9" t="s">
        <v>366</v>
      </c>
      <c r="E673" s="10">
        <v>6482320</v>
      </c>
      <c r="F673" s="37">
        <f t="shared" si="40"/>
        <v>0.64823200000000003</v>
      </c>
      <c r="G673" s="10">
        <v>1166817.5999999999</v>
      </c>
      <c r="H673" s="37">
        <f t="shared" si="41"/>
        <v>0.11668175999999998</v>
      </c>
      <c r="I673" s="10">
        <v>7649137.5999999996</v>
      </c>
      <c r="J673" s="37">
        <f t="shared" si="42"/>
        <v>0.76491376</v>
      </c>
      <c r="K673" s="9" t="s">
        <v>18</v>
      </c>
      <c r="L673" s="9" t="s">
        <v>19</v>
      </c>
    </row>
    <row r="674" spans="1:12" ht="13.8" x14ac:dyDescent="0.3">
      <c r="A674" s="7">
        <f t="shared" si="43"/>
        <v>672</v>
      </c>
      <c r="B674" s="8">
        <v>45323</v>
      </c>
      <c r="C674" s="9" t="s">
        <v>804</v>
      </c>
      <c r="D674" s="9" t="s">
        <v>715</v>
      </c>
      <c r="E674" s="10">
        <v>317190.48</v>
      </c>
      <c r="F674" s="37">
        <f t="shared" si="40"/>
        <v>3.1719048E-2</v>
      </c>
      <c r="G674" s="10">
        <v>0</v>
      </c>
      <c r="H674" s="37">
        <f t="shared" si="41"/>
        <v>0</v>
      </c>
      <c r="I674" s="10">
        <v>317190.48</v>
      </c>
      <c r="J674" s="37">
        <f t="shared" si="42"/>
        <v>3.1719048E-2</v>
      </c>
      <c r="K674" s="9" t="s">
        <v>36</v>
      </c>
      <c r="L674" s="9" t="s">
        <v>42</v>
      </c>
    </row>
    <row r="675" spans="1:12" ht="13.8" x14ac:dyDescent="0.3">
      <c r="A675" s="7">
        <f t="shared" si="43"/>
        <v>673</v>
      </c>
      <c r="B675" s="8">
        <v>45323</v>
      </c>
      <c r="C675" s="9" t="s">
        <v>805</v>
      </c>
      <c r="D675" s="9" t="s">
        <v>99</v>
      </c>
      <c r="E675" s="10">
        <v>423609.38</v>
      </c>
      <c r="F675" s="37">
        <f t="shared" si="40"/>
        <v>4.2360938000000001E-2</v>
      </c>
      <c r="G675" s="10">
        <v>0</v>
      </c>
      <c r="H675" s="37">
        <f t="shared" si="41"/>
        <v>0</v>
      </c>
      <c r="I675" s="10">
        <v>423609.38</v>
      </c>
      <c r="J675" s="37">
        <f t="shared" si="42"/>
        <v>4.2360938000000001E-2</v>
      </c>
      <c r="K675" s="9" t="s">
        <v>57</v>
      </c>
      <c r="L675" s="9" t="s">
        <v>75</v>
      </c>
    </row>
    <row r="676" spans="1:12" ht="13.8" x14ac:dyDescent="0.3">
      <c r="A676" s="7">
        <f t="shared" si="43"/>
        <v>674</v>
      </c>
      <c r="B676" s="8">
        <v>45323</v>
      </c>
      <c r="C676" s="9" t="s">
        <v>806</v>
      </c>
      <c r="D676" s="9" t="s">
        <v>807</v>
      </c>
      <c r="E676" s="10">
        <v>70445.88</v>
      </c>
      <c r="F676" s="37">
        <f t="shared" si="40"/>
        <v>7.0445880000000001E-3</v>
      </c>
      <c r="G676" s="10">
        <v>0</v>
      </c>
      <c r="H676" s="37">
        <f t="shared" si="41"/>
        <v>0</v>
      </c>
      <c r="I676" s="10">
        <v>70445.88</v>
      </c>
      <c r="J676" s="37">
        <f t="shared" si="42"/>
        <v>7.0445880000000001E-3</v>
      </c>
      <c r="K676" s="9" t="s">
        <v>36</v>
      </c>
      <c r="L676" s="9" t="s">
        <v>14</v>
      </c>
    </row>
    <row r="677" spans="1:12" ht="13.8" x14ac:dyDescent="0.3">
      <c r="A677" s="7">
        <f t="shared" si="43"/>
        <v>675</v>
      </c>
      <c r="B677" s="8">
        <v>45323</v>
      </c>
      <c r="C677" s="9" t="s">
        <v>808</v>
      </c>
      <c r="D677" s="9" t="s">
        <v>461</v>
      </c>
      <c r="E677" s="10">
        <v>74270.559999999998</v>
      </c>
      <c r="F677" s="37">
        <f t="shared" si="40"/>
        <v>7.4270559999999996E-3</v>
      </c>
      <c r="G677" s="10">
        <v>0</v>
      </c>
      <c r="H677" s="37">
        <f t="shared" si="41"/>
        <v>0</v>
      </c>
      <c r="I677" s="10">
        <v>74270.559999999998</v>
      </c>
      <c r="J677" s="37">
        <f t="shared" si="42"/>
        <v>7.4270559999999996E-3</v>
      </c>
      <c r="K677" s="9" t="s">
        <v>88</v>
      </c>
      <c r="L677" s="9" t="s">
        <v>81</v>
      </c>
    </row>
    <row r="678" spans="1:12" ht="13.8" x14ac:dyDescent="0.3">
      <c r="A678" s="7">
        <f t="shared" si="43"/>
        <v>676</v>
      </c>
      <c r="B678" s="8">
        <v>45323</v>
      </c>
      <c r="C678" s="9" t="s">
        <v>809</v>
      </c>
      <c r="D678" s="9" t="s">
        <v>83</v>
      </c>
      <c r="E678" s="10">
        <v>1496312.26</v>
      </c>
      <c r="F678" s="37">
        <f t="shared" si="40"/>
        <v>0.14963122600000001</v>
      </c>
      <c r="G678" s="10">
        <v>0</v>
      </c>
      <c r="H678" s="37">
        <f t="shared" si="41"/>
        <v>0</v>
      </c>
      <c r="I678" s="10">
        <v>1496312.26</v>
      </c>
      <c r="J678" s="37">
        <f t="shared" si="42"/>
        <v>0.14963122600000001</v>
      </c>
      <c r="K678" s="9" t="s">
        <v>84</v>
      </c>
      <c r="L678" s="9" t="s">
        <v>85</v>
      </c>
    </row>
    <row r="679" spans="1:12" ht="13.8" x14ac:dyDescent="0.3">
      <c r="A679" s="7">
        <f t="shared" si="43"/>
        <v>677</v>
      </c>
      <c r="B679" s="8">
        <v>45323</v>
      </c>
      <c r="C679" s="9" t="s">
        <v>810</v>
      </c>
      <c r="D679" s="9" t="s">
        <v>45</v>
      </c>
      <c r="E679" s="10">
        <v>1065064.23</v>
      </c>
      <c r="F679" s="37">
        <f t="shared" si="40"/>
        <v>0.106506423</v>
      </c>
      <c r="G679" s="10">
        <v>0</v>
      </c>
      <c r="H679" s="37">
        <f t="shared" si="41"/>
        <v>0</v>
      </c>
      <c r="I679" s="10">
        <v>1065064.23</v>
      </c>
      <c r="J679" s="37">
        <f t="shared" si="42"/>
        <v>0.106506423</v>
      </c>
      <c r="K679" s="9" t="s">
        <v>36</v>
      </c>
      <c r="L679" s="9" t="s">
        <v>46</v>
      </c>
    </row>
    <row r="680" spans="1:12" ht="13.8" x14ac:dyDescent="0.3">
      <c r="A680" s="7">
        <f t="shared" si="43"/>
        <v>678</v>
      </c>
      <c r="B680" s="8">
        <v>45323</v>
      </c>
      <c r="C680" s="9" t="s">
        <v>811</v>
      </c>
      <c r="D680" s="9" t="s">
        <v>812</v>
      </c>
      <c r="E680" s="10">
        <v>82310</v>
      </c>
      <c r="F680" s="37">
        <f t="shared" si="40"/>
        <v>8.2310000000000005E-3</v>
      </c>
      <c r="G680" s="10">
        <v>14815.8</v>
      </c>
      <c r="H680" s="37">
        <f t="shared" si="41"/>
        <v>1.4815799999999999E-3</v>
      </c>
      <c r="I680" s="10">
        <v>97125.8</v>
      </c>
      <c r="J680" s="37">
        <f t="shared" si="42"/>
        <v>9.7125800000000002E-3</v>
      </c>
      <c r="K680" s="9" t="s">
        <v>18</v>
      </c>
      <c r="L680" s="9" t="s">
        <v>92</v>
      </c>
    </row>
    <row r="681" spans="1:12" ht="13.8" x14ac:dyDescent="0.3">
      <c r="A681" s="7">
        <f t="shared" si="43"/>
        <v>679</v>
      </c>
      <c r="B681" s="8">
        <v>45323</v>
      </c>
      <c r="C681" s="9" t="s">
        <v>813</v>
      </c>
      <c r="D681" s="9" t="s">
        <v>35</v>
      </c>
      <c r="E681" s="10">
        <v>441322.72000000003</v>
      </c>
      <c r="F681" s="37">
        <f t="shared" si="40"/>
        <v>4.4132272E-2</v>
      </c>
      <c r="G681" s="10">
        <v>0</v>
      </c>
      <c r="H681" s="37">
        <f t="shared" si="41"/>
        <v>0</v>
      </c>
      <c r="I681" s="10">
        <v>441322.72000000003</v>
      </c>
      <c r="J681" s="37">
        <f t="shared" si="42"/>
        <v>4.4132272E-2</v>
      </c>
      <c r="K681" s="9" t="s">
        <v>36</v>
      </c>
      <c r="L681" s="9" t="s">
        <v>14</v>
      </c>
    </row>
    <row r="682" spans="1:12" ht="13.8" x14ac:dyDescent="0.3">
      <c r="A682" s="7">
        <f t="shared" si="43"/>
        <v>680</v>
      </c>
      <c r="B682" s="8">
        <v>45323</v>
      </c>
      <c r="C682" s="9" t="s">
        <v>814</v>
      </c>
      <c r="D682" s="9" t="s">
        <v>117</v>
      </c>
      <c r="E682" s="10">
        <v>4977039.1400000006</v>
      </c>
      <c r="F682" s="37">
        <f t="shared" si="40"/>
        <v>0.49770391400000008</v>
      </c>
      <c r="G682" s="10">
        <v>0</v>
      </c>
      <c r="H682" s="37">
        <f t="shared" si="41"/>
        <v>0</v>
      </c>
      <c r="I682" s="10">
        <v>4977039.1400000006</v>
      </c>
      <c r="J682" s="37">
        <f t="shared" si="42"/>
        <v>0.49770391400000008</v>
      </c>
      <c r="K682" s="9" t="s">
        <v>36</v>
      </c>
      <c r="L682" s="9" t="s">
        <v>89</v>
      </c>
    </row>
    <row r="683" spans="1:12" ht="13.8" x14ac:dyDescent="0.3">
      <c r="A683" s="7">
        <f t="shared" si="43"/>
        <v>681</v>
      </c>
      <c r="B683" s="8">
        <v>45323</v>
      </c>
      <c r="C683" s="9" t="s">
        <v>815</v>
      </c>
      <c r="D683" s="9" t="s">
        <v>117</v>
      </c>
      <c r="E683" s="10">
        <v>920092.84</v>
      </c>
      <c r="F683" s="37">
        <f t="shared" si="40"/>
        <v>9.2009283999999997E-2</v>
      </c>
      <c r="G683" s="10">
        <v>0</v>
      </c>
      <c r="H683" s="37">
        <f t="shared" si="41"/>
        <v>0</v>
      </c>
      <c r="I683" s="10">
        <v>920092.84</v>
      </c>
      <c r="J683" s="37">
        <f t="shared" si="42"/>
        <v>9.2009283999999997E-2</v>
      </c>
      <c r="K683" s="9" t="s">
        <v>36</v>
      </c>
      <c r="L683" s="9" t="s">
        <v>89</v>
      </c>
    </row>
    <row r="684" spans="1:12" ht="13.8" x14ac:dyDescent="0.3">
      <c r="A684" s="7">
        <f t="shared" si="43"/>
        <v>682</v>
      </c>
      <c r="B684" s="8">
        <v>45323</v>
      </c>
      <c r="C684" s="9" t="s">
        <v>816</v>
      </c>
      <c r="D684" s="9" t="s">
        <v>117</v>
      </c>
      <c r="E684" s="10">
        <v>338196.29</v>
      </c>
      <c r="F684" s="37">
        <f t="shared" si="40"/>
        <v>3.3819628999999997E-2</v>
      </c>
      <c r="G684" s="10">
        <v>0</v>
      </c>
      <c r="H684" s="37">
        <f t="shared" si="41"/>
        <v>0</v>
      </c>
      <c r="I684" s="10">
        <v>338196.29</v>
      </c>
      <c r="J684" s="37">
        <f t="shared" si="42"/>
        <v>3.3819628999999997E-2</v>
      </c>
      <c r="K684" s="9" t="s">
        <v>36</v>
      </c>
      <c r="L684" s="9" t="s">
        <v>89</v>
      </c>
    </row>
    <row r="685" spans="1:12" ht="13.8" x14ac:dyDescent="0.3">
      <c r="A685" s="7">
        <f t="shared" si="43"/>
        <v>683</v>
      </c>
      <c r="B685" s="8">
        <v>45323</v>
      </c>
      <c r="C685" s="9" t="s">
        <v>817</v>
      </c>
      <c r="D685" s="9" t="s">
        <v>117</v>
      </c>
      <c r="E685" s="10">
        <v>445581.89999999997</v>
      </c>
      <c r="F685" s="37">
        <f t="shared" si="40"/>
        <v>4.4558189999999998E-2</v>
      </c>
      <c r="G685" s="10">
        <v>0</v>
      </c>
      <c r="H685" s="37">
        <f t="shared" si="41"/>
        <v>0</v>
      </c>
      <c r="I685" s="10">
        <v>445581.89999999997</v>
      </c>
      <c r="J685" s="37">
        <f t="shared" si="42"/>
        <v>4.4558189999999998E-2</v>
      </c>
      <c r="K685" s="9" t="s">
        <v>36</v>
      </c>
      <c r="L685" s="9" t="s">
        <v>89</v>
      </c>
    </row>
    <row r="686" spans="1:12" ht="13.8" x14ac:dyDescent="0.3">
      <c r="A686" s="7">
        <f t="shared" si="43"/>
        <v>684</v>
      </c>
      <c r="B686" s="8">
        <v>45323</v>
      </c>
      <c r="C686" s="9" t="s">
        <v>818</v>
      </c>
      <c r="D686" s="9" t="s">
        <v>819</v>
      </c>
      <c r="E686" s="10">
        <v>1071310.1199999999</v>
      </c>
      <c r="F686" s="37">
        <f t="shared" si="40"/>
        <v>0.10713101199999998</v>
      </c>
      <c r="G686" s="10">
        <v>0</v>
      </c>
      <c r="H686" s="37">
        <f t="shared" si="41"/>
        <v>0</v>
      </c>
      <c r="I686" s="10">
        <v>1071310.1199999999</v>
      </c>
      <c r="J686" s="37">
        <f t="shared" si="42"/>
        <v>0.10713101199999998</v>
      </c>
      <c r="K686" s="9" t="s">
        <v>36</v>
      </c>
      <c r="L686" s="9" t="s">
        <v>721</v>
      </c>
    </row>
    <row r="687" spans="1:12" ht="13.8" x14ac:dyDescent="0.3">
      <c r="A687" s="7">
        <f t="shared" si="43"/>
        <v>685</v>
      </c>
      <c r="B687" s="8">
        <v>45323</v>
      </c>
      <c r="C687" s="9" t="s">
        <v>820</v>
      </c>
      <c r="D687" s="9" t="s">
        <v>131</v>
      </c>
      <c r="E687" s="10">
        <v>1214031.02</v>
      </c>
      <c r="F687" s="37">
        <f t="shared" si="40"/>
        <v>0.121403102</v>
      </c>
      <c r="G687" s="10">
        <v>0</v>
      </c>
      <c r="H687" s="37">
        <f t="shared" si="41"/>
        <v>0</v>
      </c>
      <c r="I687" s="10">
        <v>1214031.02</v>
      </c>
      <c r="J687" s="37">
        <f t="shared" si="42"/>
        <v>0.121403102</v>
      </c>
      <c r="K687" s="9" t="s">
        <v>57</v>
      </c>
      <c r="L687" s="9" t="s">
        <v>26</v>
      </c>
    </row>
    <row r="688" spans="1:12" ht="13.8" x14ac:dyDescent="0.3">
      <c r="A688" s="7">
        <f t="shared" si="43"/>
        <v>686</v>
      </c>
      <c r="B688" s="8">
        <v>45323</v>
      </c>
      <c r="C688" s="9" t="s">
        <v>821</v>
      </c>
      <c r="D688" s="9" t="s">
        <v>822</v>
      </c>
      <c r="E688" s="10">
        <v>124367.8</v>
      </c>
      <c r="F688" s="37">
        <f t="shared" si="40"/>
        <v>1.243678E-2</v>
      </c>
      <c r="G688" s="10">
        <v>0</v>
      </c>
      <c r="H688" s="37">
        <f t="shared" si="41"/>
        <v>0</v>
      </c>
      <c r="I688" s="10">
        <v>124367.8</v>
      </c>
      <c r="J688" s="37">
        <f t="shared" si="42"/>
        <v>1.243678E-2</v>
      </c>
      <c r="K688" s="9" t="s">
        <v>57</v>
      </c>
      <c r="L688" s="9" t="s">
        <v>50</v>
      </c>
    </row>
    <row r="689" spans="1:12" ht="13.8" x14ac:dyDescent="0.3">
      <c r="A689" s="7">
        <f t="shared" si="43"/>
        <v>687</v>
      </c>
      <c r="B689" s="8">
        <v>45323</v>
      </c>
      <c r="C689" s="9" t="s">
        <v>823</v>
      </c>
      <c r="D689" s="9" t="s">
        <v>107</v>
      </c>
      <c r="E689" s="10">
        <v>353464</v>
      </c>
      <c r="F689" s="37">
        <f t="shared" si="40"/>
        <v>3.53464E-2</v>
      </c>
      <c r="G689" s="10">
        <v>63623.519999999997</v>
      </c>
      <c r="H689" s="37">
        <f t="shared" si="41"/>
        <v>6.3623519999999999E-3</v>
      </c>
      <c r="I689" s="10">
        <v>417087.52</v>
      </c>
      <c r="J689" s="37">
        <f t="shared" si="42"/>
        <v>4.1708752000000002E-2</v>
      </c>
      <c r="K689" s="9" t="s">
        <v>18</v>
      </c>
      <c r="L689" s="9" t="s">
        <v>65</v>
      </c>
    </row>
    <row r="690" spans="1:12" ht="13.8" x14ac:dyDescent="0.3">
      <c r="A690" s="7">
        <f t="shared" si="43"/>
        <v>688</v>
      </c>
      <c r="B690" s="8">
        <v>45323</v>
      </c>
      <c r="C690" s="9" t="s">
        <v>824</v>
      </c>
      <c r="D690" s="9" t="s">
        <v>756</v>
      </c>
      <c r="E690" s="10">
        <v>269463.56</v>
      </c>
      <c r="F690" s="37">
        <f t="shared" si="40"/>
        <v>2.6946356000000001E-2</v>
      </c>
      <c r="G690" s="10">
        <v>0</v>
      </c>
      <c r="H690" s="37">
        <f t="shared" si="41"/>
        <v>0</v>
      </c>
      <c r="I690" s="10">
        <v>269463.56</v>
      </c>
      <c r="J690" s="37">
        <f t="shared" si="42"/>
        <v>2.6946356000000001E-2</v>
      </c>
      <c r="K690" s="9" t="s">
        <v>506</v>
      </c>
      <c r="L690" s="9" t="s">
        <v>92</v>
      </c>
    </row>
    <row r="691" spans="1:12" ht="13.8" x14ac:dyDescent="0.3">
      <c r="A691" s="7">
        <f t="shared" si="43"/>
        <v>689</v>
      </c>
      <c r="B691" s="8">
        <v>45323</v>
      </c>
      <c r="C691" s="9" t="s">
        <v>825</v>
      </c>
      <c r="D691" s="9" t="s">
        <v>87</v>
      </c>
      <c r="E691" s="10">
        <v>451040.55</v>
      </c>
      <c r="F691" s="37">
        <f t="shared" si="40"/>
        <v>4.5104054999999997E-2</v>
      </c>
      <c r="G691" s="10">
        <v>0</v>
      </c>
      <c r="H691" s="37">
        <f t="shared" si="41"/>
        <v>0</v>
      </c>
      <c r="I691" s="10">
        <v>451040.55</v>
      </c>
      <c r="J691" s="37">
        <f t="shared" si="42"/>
        <v>4.5104054999999997E-2</v>
      </c>
      <c r="K691" s="9" t="s">
        <v>88</v>
      </c>
      <c r="L691" s="9" t="s">
        <v>89</v>
      </c>
    </row>
    <row r="692" spans="1:12" ht="13.8" x14ac:dyDescent="0.3">
      <c r="A692" s="7">
        <f t="shared" si="43"/>
        <v>690</v>
      </c>
      <c r="B692" s="8">
        <v>45323</v>
      </c>
      <c r="C692" s="9" t="s">
        <v>826</v>
      </c>
      <c r="D692" s="9" t="s">
        <v>505</v>
      </c>
      <c r="E692" s="10">
        <v>348287.59</v>
      </c>
      <c r="F692" s="37">
        <f t="shared" si="40"/>
        <v>3.4828759000000001E-2</v>
      </c>
      <c r="G692" s="10">
        <v>0</v>
      </c>
      <c r="H692" s="37">
        <f t="shared" si="41"/>
        <v>0</v>
      </c>
      <c r="I692" s="10">
        <v>348287.59</v>
      </c>
      <c r="J692" s="37">
        <f t="shared" si="42"/>
        <v>3.4828759000000001E-2</v>
      </c>
      <c r="K692" s="9" t="s">
        <v>506</v>
      </c>
      <c r="L692" s="9" t="s">
        <v>92</v>
      </c>
    </row>
    <row r="693" spans="1:12" ht="13.8" x14ac:dyDescent="0.3">
      <c r="A693" s="7">
        <f t="shared" si="43"/>
        <v>691</v>
      </c>
      <c r="B693" s="8">
        <v>45323</v>
      </c>
      <c r="C693" s="9" t="s">
        <v>827</v>
      </c>
      <c r="D693" s="9" t="s">
        <v>25</v>
      </c>
      <c r="E693" s="10">
        <v>1431500</v>
      </c>
      <c r="F693" s="37">
        <f t="shared" si="40"/>
        <v>0.14315</v>
      </c>
      <c r="G693" s="10">
        <v>257670.00000000003</v>
      </c>
      <c r="H693" s="37">
        <f t="shared" si="41"/>
        <v>2.5767000000000002E-2</v>
      </c>
      <c r="I693" s="10">
        <v>1689170</v>
      </c>
      <c r="J693" s="37">
        <f t="shared" si="42"/>
        <v>0.16891700000000001</v>
      </c>
      <c r="K693" s="9" t="s">
        <v>18</v>
      </c>
      <c r="L693" s="9" t="s">
        <v>26</v>
      </c>
    </row>
    <row r="694" spans="1:12" ht="13.8" x14ac:dyDescent="0.3">
      <c r="A694" s="7">
        <f t="shared" si="43"/>
        <v>692</v>
      </c>
      <c r="B694" s="8">
        <v>45323</v>
      </c>
      <c r="C694" s="9" t="s">
        <v>828</v>
      </c>
      <c r="D694" s="9" t="s">
        <v>25</v>
      </c>
      <c r="E694" s="10">
        <v>966000</v>
      </c>
      <c r="F694" s="37">
        <f t="shared" si="40"/>
        <v>9.6600000000000005E-2</v>
      </c>
      <c r="G694" s="10">
        <v>173880</v>
      </c>
      <c r="H694" s="37">
        <f t="shared" si="41"/>
        <v>1.7388000000000001E-2</v>
      </c>
      <c r="I694" s="10">
        <v>1139880</v>
      </c>
      <c r="J694" s="37">
        <f t="shared" si="42"/>
        <v>0.11398800000000001</v>
      </c>
      <c r="K694" s="9" t="s">
        <v>18</v>
      </c>
      <c r="L694" s="9" t="s">
        <v>26</v>
      </c>
    </row>
    <row r="695" spans="1:12" ht="13.8" x14ac:dyDescent="0.3">
      <c r="A695" s="7">
        <f t="shared" si="43"/>
        <v>693</v>
      </c>
      <c r="B695" s="8">
        <v>45323</v>
      </c>
      <c r="C695" s="9" t="s">
        <v>829</v>
      </c>
      <c r="D695" s="9" t="s">
        <v>25</v>
      </c>
      <c r="E695" s="10">
        <v>280000</v>
      </c>
      <c r="F695" s="37">
        <f t="shared" si="40"/>
        <v>2.8000000000000001E-2</v>
      </c>
      <c r="G695" s="10">
        <v>50400</v>
      </c>
      <c r="H695" s="37">
        <f t="shared" si="41"/>
        <v>5.0400000000000002E-3</v>
      </c>
      <c r="I695" s="10">
        <v>330400</v>
      </c>
      <c r="J695" s="37">
        <f t="shared" si="42"/>
        <v>3.304E-2</v>
      </c>
      <c r="K695" s="9" t="s">
        <v>18</v>
      </c>
      <c r="L695" s="9" t="s">
        <v>26</v>
      </c>
    </row>
    <row r="696" spans="1:12" ht="13.8" x14ac:dyDescent="0.3">
      <c r="A696" s="7">
        <f t="shared" si="43"/>
        <v>694</v>
      </c>
      <c r="B696" s="8">
        <v>45323</v>
      </c>
      <c r="C696" s="9" t="s">
        <v>830</v>
      </c>
      <c r="D696" s="9" t="s">
        <v>25</v>
      </c>
      <c r="E696" s="10">
        <v>588000</v>
      </c>
      <c r="F696" s="37">
        <f t="shared" si="40"/>
        <v>5.8799999999999998E-2</v>
      </c>
      <c r="G696" s="10">
        <v>105840</v>
      </c>
      <c r="H696" s="37">
        <f t="shared" si="41"/>
        <v>1.0584E-2</v>
      </c>
      <c r="I696" s="10">
        <v>693840</v>
      </c>
      <c r="J696" s="37">
        <f t="shared" si="42"/>
        <v>6.9384000000000001E-2</v>
      </c>
      <c r="K696" s="9" t="s">
        <v>18</v>
      </c>
      <c r="L696" s="9" t="s">
        <v>26</v>
      </c>
    </row>
    <row r="697" spans="1:12" ht="13.8" x14ac:dyDescent="0.3">
      <c r="A697" s="7">
        <f t="shared" si="43"/>
        <v>695</v>
      </c>
      <c r="B697" s="8">
        <v>45323</v>
      </c>
      <c r="C697" s="9" t="s">
        <v>831</v>
      </c>
      <c r="D697" s="9" t="s">
        <v>626</v>
      </c>
      <c r="E697" s="10">
        <v>157903.47</v>
      </c>
      <c r="F697" s="37">
        <f t="shared" si="40"/>
        <v>1.5790347E-2</v>
      </c>
      <c r="G697" s="10">
        <v>0</v>
      </c>
      <c r="H697" s="37">
        <f t="shared" si="41"/>
        <v>0</v>
      </c>
      <c r="I697" s="10">
        <v>157903.47</v>
      </c>
      <c r="J697" s="37">
        <f t="shared" si="42"/>
        <v>1.5790347E-2</v>
      </c>
      <c r="K697" s="9" t="s">
        <v>36</v>
      </c>
      <c r="L697" s="9" t="s">
        <v>42</v>
      </c>
    </row>
    <row r="698" spans="1:12" ht="13.8" x14ac:dyDescent="0.3">
      <c r="A698" s="7">
        <f t="shared" si="43"/>
        <v>696</v>
      </c>
      <c r="B698" s="8">
        <v>45323</v>
      </c>
      <c r="C698" s="9" t="s">
        <v>832</v>
      </c>
      <c r="D698" s="9" t="s">
        <v>126</v>
      </c>
      <c r="E698" s="10">
        <v>552193.02</v>
      </c>
      <c r="F698" s="37">
        <f t="shared" si="40"/>
        <v>5.5219302000000005E-2</v>
      </c>
      <c r="G698" s="10">
        <v>0</v>
      </c>
      <c r="H698" s="37">
        <f t="shared" si="41"/>
        <v>0</v>
      </c>
      <c r="I698" s="10">
        <v>552193.02</v>
      </c>
      <c r="J698" s="37">
        <f t="shared" si="42"/>
        <v>5.5219302000000005E-2</v>
      </c>
      <c r="K698" s="9" t="s">
        <v>36</v>
      </c>
      <c r="L698" s="9" t="s">
        <v>19</v>
      </c>
    </row>
    <row r="699" spans="1:12" ht="13.8" x14ac:dyDescent="0.3">
      <c r="A699" s="7">
        <f t="shared" si="43"/>
        <v>697</v>
      </c>
      <c r="B699" s="8">
        <v>45323</v>
      </c>
      <c r="C699" s="9" t="s">
        <v>833</v>
      </c>
      <c r="D699" s="9" t="s">
        <v>259</v>
      </c>
      <c r="E699" s="10">
        <v>725764.99</v>
      </c>
      <c r="F699" s="37">
        <f t="shared" si="40"/>
        <v>7.2576499000000003E-2</v>
      </c>
      <c r="G699" s="10">
        <v>0</v>
      </c>
      <c r="H699" s="37">
        <f t="shared" si="41"/>
        <v>0</v>
      </c>
      <c r="I699" s="10">
        <v>725764.99</v>
      </c>
      <c r="J699" s="37">
        <f t="shared" si="42"/>
        <v>7.2576499000000003E-2</v>
      </c>
      <c r="K699" s="9" t="s">
        <v>36</v>
      </c>
      <c r="L699" s="9" t="s">
        <v>61</v>
      </c>
    </row>
    <row r="700" spans="1:12" ht="13.8" x14ac:dyDescent="0.3">
      <c r="A700" s="7">
        <f t="shared" si="43"/>
        <v>698</v>
      </c>
      <c r="B700" s="8">
        <v>45323</v>
      </c>
      <c r="C700" s="9" t="s">
        <v>834</v>
      </c>
      <c r="D700" s="9" t="s">
        <v>133</v>
      </c>
      <c r="E700" s="10">
        <v>182436.36000000002</v>
      </c>
      <c r="F700" s="37">
        <f t="shared" si="40"/>
        <v>1.8243636000000001E-2</v>
      </c>
      <c r="G700" s="10">
        <v>0</v>
      </c>
      <c r="H700" s="37">
        <f t="shared" si="41"/>
        <v>0</v>
      </c>
      <c r="I700" s="10">
        <v>182436.36000000002</v>
      </c>
      <c r="J700" s="37">
        <f t="shared" si="42"/>
        <v>1.8243636000000001E-2</v>
      </c>
      <c r="K700" s="9" t="s">
        <v>84</v>
      </c>
      <c r="L700" s="9" t="s">
        <v>61</v>
      </c>
    </row>
    <row r="701" spans="1:12" ht="13.8" x14ac:dyDescent="0.3">
      <c r="A701" s="7">
        <f t="shared" si="43"/>
        <v>699</v>
      </c>
      <c r="B701" s="8">
        <v>45323</v>
      </c>
      <c r="C701" s="9" t="s">
        <v>835</v>
      </c>
      <c r="D701" s="9" t="s">
        <v>135</v>
      </c>
      <c r="E701" s="10">
        <v>1385852.89</v>
      </c>
      <c r="F701" s="37">
        <f t="shared" si="40"/>
        <v>0.138585289</v>
      </c>
      <c r="G701" s="10">
        <v>0</v>
      </c>
      <c r="H701" s="37">
        <f t="shared" si="41"/>
        <v>0</v>
      </c>
      <c r="I701" s="10">
        <v>1385852.89</v>
      </c>
      <c r="J701" s="37">
        <f t="shared" si="42"/>
        <v>0.138585289</v>
      </c>
      <c r="K701" s="9" t="s">
        <v>36</v>
      </c>
      <c r="L701" s="9" t="s">
        <v>136</v>
      </c>
    </row>
    <row r="702" spans="1:12" ht="13.8" x14ac:dyDescent="0.3">
      <c r="A702" s="7">
        <f t="shared" si="43"/>
        <v>700</v>
      </c>
      <c r="B702" s="8">
        <v>45323</v>
      </c>
      <c r="C702" s="9" t="s">
        <v>836</v>
      </c>
      <c r="D702" s="9" t="s">
        <v>406</v>
      </c>
      <c r="E702" s="10">
        <v>501312</v>
      </c>
      <c r="F702" s="37">
        <f t="shared" si="40"/>
        <v>5.0131200000000001E-2</v>
      </c>
      <c r="G702" s="10">
        <v>90236.160000000003</v>
      </c>
      <c r="H702" s="37">
        <f t="shared" si="41"/>
        <v>9.0236159999999999E-3</v>
      </c>
      <c r="I702" s="10">
        <v>591548.16000000003</v>
      </c>
      <c r="J702" s="37">
        <f t="shared" si="42"/>
        <v>5.9154816000000006E-2</v>
      </c>
      <c r="K702" s="9" t="s">
        <v>18</v>
      </c>
      <c r="L702" s="9" t="s">
        <v>19</v>
      </c>
    </row>
    <row r="703" spans="1:12" ht="13.8" x14ac:dyDescent="0.3">
      <c r="A703" s="7">
        <f t="shared" si="43"/>
        <v>701</v>
      </c>
      <c r="B703" s="8">
        <v>45323</v>
      </c>
      <c r="C703" s="9" t="s">
        <v>837</v>
      </c>
      <c r="D703" s="9" t="s">
        <v>128</v>
      </c>
      <c r="E703" s="10">
        <v>1782766.18</v>
      </c>
      <c r="F703" s="37">
        <f t="shared" si="40"/>
        <v>0.178276618</v>
      </c>
      <c r="G703" s="10">
        <v>0</v>
      </c>
      <c r="H703" s="37">
        <f t="shared" si="41"/>
        <v>0</v>
      </c>
      <c r="I703" s="10">
        <v>1782766.18</v>
      </c>
      <c r="J703" s="37">
        <f t="shared" si="42"/>
        <v>0.178276618</v>
      </c>
      <c r="K703" s="9" t="s">
        <v>84</v>
      </c>
      <c r="L703" s="9" t="s">
        <v>42</v>
      </c>
    </row>
    <row r="704" spans="1:12" ht="13.8" x14ac:dyDescent="0.3">
      <c r="A704" s="7">
        <f t="shared" si="43"/>
        <v>702</v>
      </c>
      <c r="B704" s="8">
        <v>45323</v>
      </c>
      <c r="C704" s="9" t="s">
        <v>838</v>
      </c>
      <c r="D704" s="9" t="s">
        <v>550</v>
      </c>
      <c r="E704" s="10">
        <v>174129.35</v>
      </c>
      <c r="F704" s="37">
        <f t="shared" si="40"/>
        <v>1.7412935000000001E-2</v>
      </c>
      <c r="G704" s="10">
        <v>0</v>
      </c>
      <c r="H704" s="37">
        <f t="shared" si="41"/>
        <v>0</v>
      </c>
      <c r="I704" s="10">
        <v>174129.35</v>
      </c>
      <c r="J704" s="37">
        <f t="shared" si="42"/>
        <v>1.7412935000000001E-2</v>
      </c>
      <c r="K704" s="9" t="s">
        <v>506</v>
      </c>
      <c r="L704" s="9" t="s">
        <v>14</v>
      </c>
    </row>
    <row r="705" spans="1:13" ht="13.8" x14ac:dyDescent="0.3">
      <c r="A705" s="7">
        <f t="shared" si="43"/>
        <v>703</v>
      </c>
      <c r="B705" s="8">
        <v>45323</v>
      </c>
      <c r="C705" s="9" t="s">
        <v>839</v>
      </c>
      <c r="D705" s="9" t="s">
        <v>266</v>
      </c>
      <c r="E705" s="10">
        <v>290191.52999999997</v>
      </c>
      <c r="F705" s="37">
        <f t="shared" si="40"/>
        <v>2.9019152999999995E-2</v>
      </c>
      <c r="G705" s="10">
        <v>0</v>
      </c>
      <c r="H705" s="37">
        <f t="shared" si="41"/>
        <v>0</v>
      </c>
      <c r="I705" s="10">
        <v>290191.52999999997</v>
      </c>
      <c r="J705" s="37">
        <f t="shared" si="42"/>
        <v>2.9019152999999995E-2</v>
      </c>
      <c r="K705" s="9" t="s">
        <v>84</v>
      </c>
      <c r="L705" s="9" t="s">
        <v>19</v>
      </c>
    </row>
    <row r="706" spans="1:13" ht="13.8" x14ac:dyDescent="0.3">
      <c r="A706" s="7">
        <f t="shared" si="43"/>
        <v>704</v>
      </c>
      <c r="B706" s="8">
        <v>45323</v>
      </c>
      <c r="C706" s="9" t="s">
        <v>840</v>
      </c>
      <c r="D706" s="9" t="s">
        <v>266</v>
      </c>
      <c r="E706" s="10">
        <v>1520769.43</v>
      </c>
      <c r="F706" s="37">
        <f t="shared" si="40"/>
        <v>0.15207694299999999</v>
      </c>
      <c r="G706" s="10">
        <v>0</v>
      </c>
      <c r="H706" s="37">
        <f t="shared" si="41"/>
        <v>0</v>
      </c>
      <c r="I706" s="10">
        <v>1520769.43</v>
      </c>
      <c r="J706" s="37">
        <f t="shared" si="42"/>
        <v>0.15207694299999999</v>
      </c>
      <c r="K706" s="9" t="s">
        <v>84</v>
      </c>
      <c r="L706" s="9" t="s">
        <v>19</v>
      </c>
    </row>
    <row r="707" spans="1:13" ht="13.8" x14ac:dyDescent="0.3">
      <c r="A707" s="7">
        <f t="shared" si="43"/>
        <v>705</v>
      </c>
      <c r="B707" s="8">
        <v>45323</v>
      </c>
      <c r="C707" s="9" t="s">
        <v>841</v>
      </c>
      <c r="D707" s="9" t="s">
        <v>754</v>
      </c>
      <c r="E707" s="10">
        <v>225000</v>
      </c>
      <c r="F707" s="37">
        <f t="shared" si="40"/>
        <v>2.2499999999999999E-2</v>
      </c>
      <c r="G707" s="10">
        <v>40500</v>
      </c>
      <c r="H707" s="37">
        <f t="shared" si="41"/>
        <v>4.0499999999999998E-3</v>
      </c>
      <c r="I707" s="10">
        <v>265500</v>
      </c>
      <c r="J707" s="37">
        <f t="shared" si="42"/>
        <v>2.6550000000000001E-2</v>
      </c>
      <c r="K707" s="9" t="s">
        <v>18</v>
      </c>
      <c r="L707" s="9" t="s">
        <v>721</v>
      </c>
    </row>
    <row r="708" spans="1:13" ht="13.8" x14ac:dyDescent="0.3">
      <c r="A708" s="7">
        <f t="shared" si="43"/>
        <v>706</v>
      </c>
      <c r="B708" s="8">
        <v>45352</v>
      </c>
      <c r="C708" s="9" t="s">
        <v>842</v>
      </c>
      <c r="D708" s="11" t="s">
        <v>685</v>
      </c>
      <c r="E708" s="14">
        <v>290776</v>
      </c>
      <c r="F708" s="37">
        <f t="shared" ref="F708:F771" si="44">E708/10000000</f>
        <v>2.9077599999999999E-2</v>
      </c>
      <c r="G708" s="14">
        <v>52339.68</v>
      </c>
      <c r="H708" s="37">
        <f t="shared" ref="H708:H771" si="45">G708/10000000</f>
        <v>5.2339680000000003E-3</v>
      </c>
      <c r="I708" s="14">
        <v>343115.68</v>
      </c>
      <c r="J708" s="37">
        <f t="shared" ref="J708:J771" si="46">I708/10000000</f>
        <v>3.4311568000000001E-2</v>
      </c>
      <c r="K708" s="11" t="s">
        <v>18</v>
      </c>
      <c r="L708" s="11" t="s">
        <v>19</v>
      </c>
    </row>
    <row r="709" spans="1:13" ht="13.8" x14ac:dyDescent="0.3">
      <c r="A709" s="7">
        <f t="shared" ref="A709:A772" si="47">A708+1</f>
        <v>707</v>
      </c>
      <c r="B709" s="15">
        <v>45352</v>
      </c>
      <c r="C709" s="9" t="s">
        <v>843</v>
      </c>
      <c r="D709" s="11" t="s">
        <v>99</v>
      </c>
      <c r="E709" s="14">
        <v>165823.73000000001</v>
      </c>
      <c r="F709" s="37">
        <f t="shared" si="44"/>
        <v>1.6582373000000001E-2</v>
      </c>
      <c r="G709" s="14">
        <v>0</v>
      </c>
      <c r="H709" s="37">
        <f t="shared" si="45"/>
        <v>0</v>
      </c>
      <c r="I709" s="14">
        <v>165823.73000000001</v>
      </c>
      <c r="J709" s="37">
        <f t="shared" si="46"/>
        <v>1.6582373000000001E-2</v>
      </c>
      <c r="K709" s="11" t="s">
        <v>57</v>
      </c>
      <c r="L709" s="11" t="s">
        <v>75</v>
      </c>
    </row>
    <row r="710" spans="1:13" ht="13.8" x14ac:dyDescent="0.3">
      <c r="A710" s="7">
        <f t="shared" si="47"/>
        <v>708</v>
      </c>
      <c r="B710" s="15">
        <v>45352</v>
      </c>
      <c r="C710" s="9" t="s">
        <v>844</v>
      </c>
      <c r="D710" s="11" t="s">
        <v>35</v>
      </c>
      <c r="E710" s="14">
        <v>2575325.44</v>
      </c>
      <c r="F710" s="37">
        <f t="shared" si="44"/>
        <v>0.25753254399999997</v>
      </c>
      <c r="G710" s="14">
        <v>0</v>
      </c>
      <c r="H710" s="37">
        <f t="shared" si="45"/>
        <v>0</v>
      </c>
      <c r="I710" s="14">
        <v>2575325.44</v>
      </c>
      <c r="J710" s="37">
        <f t="shared" si="46"/>
        <v>0.25753254399999997</v>
      </c>
      <c r="K710" s="11" t="s">
        <v>36</v>
      </c>
      <c r="L710" s="11" t="s">
        <v>14</v>
      </c>
    </row>
    <row r="711" spans="1:13" ht="13.8" x14ac:dyDescent="0.3">
      <c r="A711" s="7">
        <f t="shared" si="47"/>
        <v>709</v>
      </c>
      <c r="B711" s="15">
        <v>45352</v>
      </c>
      <c r="C711" s="9" t="s">
        <v>845</v>
      </c>
      <c r="D711" s="11" t="s">
        <v>38</v>
      </c>
      <c r="E711" s="14">
        <v>6447972.830000001</v>
      </c>
      <c r="F711" s="37">
        <f t="shared" si="44"/>
        <v>0.64479728300000005</v>
      </c>
      <c r="G711" s="14">
        <v>0</v>
      </c>
      <c r="H711" s="37">
        <f t="shared" si="45"/>
        <v>0</v>
      </c>
      <c r="I711" s="14">
        <v>6447972.830000001</v>
      </c>
      <c r="J711" s="37">
        <f t="shared" si="46"/>
        <v>0.64479728300000005</v>
      </c>
      <c r="K711" s="11" t="s">
        <v>36</v>
      </c>
      <c r="L711" s="11" t="s">
        <v>14</v>
      </c>
    </row>
    <row r="712" spans="1:13" ht="13.8" x14ac:dyDescent="0.3">
      <c r="A712" s="7">
        <f t="shared" si="47"/>
        <v>710</v>
      </c>
      <c r="B712" s="15">
        <v>45352</v>
      </c>
      <c r="C712" s="9" t="s">
        <v>846</v>
      </c>
      <c r="D712" s="11" t="s">
        <v>56</v>
      </c>
      <c r="E712" s="14">
        <v>1143899.21</v>
      </c>
      <c r="F712" s="37">
        <f t="shared" si="44"/>
        <v>0.11438992099999999</v>
      </c>
      <c r="G712" s="14">
        <v>0</v>
      </c>
      <c r="H712" s="37">
        <f t="shared" si="45"/>
        <v>0</v>
      </c>
      <c r="I712" s="14">
        <v>1143899.21</v>
      </c>
      <c r="J712" s="37">
        <f t="shared" si="46"/>
        <v>0.11438992099999999</v>
      </c>
      <c r="K712" s="11" t="s">
        <v>57</v>
      </c>
      <c r="L712" s="11" t="s">
        <v>58</v>
      </c>
    </row>
    <row r="713" spans="1:13" ht="13.8" x14ac:dyDescent="0.3">
      <c r="A713" s="7">
        <f t="shared" si="47"/>
        <v>711</v>
      </c>
      <c r="B713" s="15">
        <v>45352</v>
      </c>
      <c r="C713" s="9" t="s">
        <v>847</v>
      </c>
      <c r="D713" s="11" t="s">
        <v>461</v>
      </c>
      <c r="E713" s="14">
        <v>92845.89</v>
      </c>
      <c r="F713" s="37">
        <f t="shared" si="44"/>
        <v>9.2845889999999993E-3</v>
      </c>
      <c r="G713" s="14">
        <v>0</v>
      </c>
      <c r="H713" s="37">
        <f t="shared" si="45"/>
        <v>0</v>
      </c>
      <c r="I713" s="14">
        <v>92845.89</v>
      </c>
      <c r="J713" s="37">
        <f t="shared" si="46"/>
        <v>9.2845889999999993E-3</v>
      </c>
      <c r="K713" s="11" t="s">
        <v>88</v>
      </c>
      <c r="L713" s="11" t="s">
        <v>81</v>
      </c>
      <c r="M713" s="34"/>
    </row>
    <row r="714" spans="1:13" ht="13.8" x14ac:dyDescent="0.3">
      <c r="A714" s="7">
        <f t="shared" si="47"/>
        <v>712</v>
      </c>
      <c r="B714" s="15">
        <v>45352</v>
      </c>
      <c r="C714" s="9" t="s">
        <v>848</v>
      </c>
      <c r="D714" s="11" t="s">
        <v>60</v>
      </c>
      <c r="E714" s="14">
        <v>1234435.8800000001</v>
      </c>
      <c r="F714" s="37">
        <f t="shared" si="44"/>
        <v>0.12344358800000001</v>
      </c>
      <c r="G714" s="14">
        <v>0</v>
      </c>
      <c r="H714" s="37">
        <f t="shared" si="45"/>
        <v>0</v>
      </c>
      <c r="I714" s="14">
        <v>1234435.8800000001</v>
      </c>
      <c r="J714" s="37">
        <f t="shared" si="46"/>
        <v>0.12344358800000001</v>
      </c>
      <c r="K714" s="11" t="s">
        <v>36</v>
      </c>
      <c r="L714" s="11" t="s">
        <v>61</v>
      </c>
    </row>
    <row r="715" spans="1:13" ht="13.8" x14ac:dyDescent="0.3">
      <c r="A715" s="7">
        <f t="shared" si="47"/>
        <v>713</v>
      </c>
      <c r="B715" s="15">
        <v>45352</v>
      </c>
      <c r="C715" s="9" t="s">
        <v>849</v>
      </c>
      <c r="D715" s="11" t="s">
        <v>802</v>
      </c>
      <c r="E715" s="14">
        <v>66000</v>
      </c>
      <c r="F715" s="37">
        <f t="shared" si="44"/>
        <v>6.6E-3</v>
      </c>
      <c r="G715" s="14">
        <v>11880</v>
      </c>
      <c r="H715" s="37">
        <f t="shared" si="45"/>
        <v>1.188E-3</v>
      </c>
      <c r="I715" s="14">
        <v>77880</v>
      </c>
      <c r="J715" s="37">
        <f t="shared" si="46"/>
        <v>7.7879999999999998E-3</v>
      </c>
      <c r="K715" s="11" t="s">
        <v>18</v>
      </c>
      <c r="L715" s="11" t="s">
        <v>58</v>
      </c>
    </row>
    <row r="716" spans="1:13" ht="13.8" x14ac:dyDescent="0.3">
      <c r="A716" s="7">
        <f t="shared" si="47"/>
        <v>714</v>
      </c>
      <c r="B716" s="15">
        <v>45352</v>
      </c>
      <c r="C716" s="9" t="s">
        <v>850</v>
      </c>
      <c r="D716" s="11" t="s">
        <v>822</v>
      </c>
      <c r="E716" s="14">
        <v>124161.91</v>
      </c>
      <c r="F716" s="37">
        <f t="shared" si="44"/>
        <v>1.2416191E-2</v>
      </c>
      <c r="G716" s="14">
        <v>0</v>
      </c>
      <c r="H716" s="37">
        <f t="shared" si="45"/>
        <v>0</v>
      </c>
      <c r="I716" s="14">
        <v>124161.91</v>
      </c>
      <c r="J716" s="37">
        <f t="shared" si="46"/>
        <v>1.2416191E-2</v>
      </c>
      <c r="K716" s="11" t="s">
        <v>57</v>
      </c>
      <c r="L716" s="11" t="s">
        <v>50</v>
      </c>
    </row>
    <row r="717" spans="1:13" ht="13.8" x14ac:dyDescent="0.3">
      <c r="A717" s="7">
        <f t="shared" si="47"/>
        <v>715</v>
      </c>
      <c r="B717" s="15">
        <v>45352</v>
      </c>
      <c r="C717" s="9" t="s">
        <v>851</v>
      </c>
      <c r="D717" s="11" t="s">
        <v>67</v>
      </c>
      <c r="E717" s="14">
        <v>4063697.74</v>
      </c>
      <c r="F717" s="37">
        <f t="shared" si="44"/>
        <v>0.40636977400000002</v>
      </c>
      <c r="G717" s="14">
        <v>731465.6</v>
      </c>
      <c r="H717" s="37">
        <f t="shared" si="45"/>
        <v>7.3146559999999999E-2</v>
      </c>
      <c r="I717" s="14">
        <v>4795163.34</v>
      </c>
      <c r="J717" s="37">
        <f t="shared" si="46"/>
        <v>0.47951633399999999</v>
      </c>
      <c r="K717" s="11" t="s">
        <v>18</v>
      </c>
      <c r="L717" s="11" t="s">
        <v>42</v>
      </c>
    </row>
    <row r="718" spans="1:13" ht="13.8" x14ac:dyDescent="0.3">
      <c r="A718" s="7">
        <f t="shared" si="47"/>
        <v>716</v>
      </c>
      <c r="B718" s="15">
        <v>45352</v>
      </c>
      <c r="C718" s="9" t="s">
        <v>852</v>
      </c>
      <c r="D718" s="11" t="s">
        <v>461</v>
      </c>
      <c r="E718" s="14">
        <v>74135.360000000001</v>
      </c>
      <c r="F718" s="37">
        <f t="shared" si="44"/>
        <v>7.4135360000000001E-3</v>
      </c>
      <c r="G718" s="14">
        <v>0</v>
      </c>
      <c r="H718" s="37">
        <f t="shared" si="45"/>
        <v>0</v>
      </c>
      <c r="I718" s="14">
        <v>74135.360000000001</v>
      </c>
      <c r="J718" s="37">
        <f t="shared" si="46"/>
        <v>7.4135360000000001E-3</v>
      </c>
      <c r="K718" s="11" t="s">
        <v>88</v>
      </c>
      <c r="L718" s="11" t="s">
        <v>81</v>
      </c>
    </row>
    <row r="719" spans="1:13" ht="13.8" x14ac:dyDescent="0.3">
      <c r="A719" s="7">
        <f t="shared" si="47"/>
        <v>717</v>
      </c>
      <c r="B719" s="15">
        <v>45352</v>
      </c>
      <c r="C719" s="9" t="s">
        <v>853</v>
      </c>
      <c r="D719" s="11" t="s">
        <v>819</v>
      </c>
      <c r="E719" s="14">
        <v>696737.87</v>
      </c>
      <c r="F719" s="37">
        <f t="shared" si="44"/>
        <v>6.9673787000000001E-2</v>
      </c>
      <c r="G719" s="14">
        <v>0</v>
      </c>
      <c r="H719" s="37">
        <f t="shared" si="45"/>
        <v>0</v>
      </c>
      <c r="I719" s="14">
        <v>696737.87</v>
      </c>
      <c r="J719" s="37">
        <f t="shared" si="46"/>
        <v>6.9673787000000001E-2</v>
      </c>
      <c r="K719" s="11" t="s">
        <v>36</v>
      </c>
      <c r="L719" s="11" t="s">
        <v>721</v>
      </c>
    </row>
    <row r="720" spans="1:13" ht="13.8" x14ac:dyDescent="0.3">
      <c r="A720" s="7">
        <f t="shared" si="47"/>
        <v>718</v>
      </c>
      <c r="B720" s="15">
        <v>45352</v>
      </c>
      <c r="C720" s="9" t="s">
        <v>854</v>
      </c>
      <c r="D720" s="11" t="s">
        <v>855</v>
      </c>
      <c r="E720" s="14">
        <v>70387.55</v>
      </c>
      <c r="F720" s="37">
        <f t="shared" si="44"/>
        <v>7.0387550000000007E-3</v>
      </c>
      <c r="G720" s="14">
        <v>0</v>
      </c>
      <c r="H720" s="37">
        <f t="shared" si="45"/>
        <v>0</v>
      </c>
      <c r="I720" s="14">
        <v>70387.55</v>
      </c>
      <c r="J720" s="37">
        <f t="shared" si="46"/>
        <v>7.0387550000000007E-3</v>
      </c>
      <c r="K720" s="11" t="s">
        <v>856</v>
      </c>
      <c r="L720" s="11" t="s">
        <v>19</v>
      </c>
    </row>
    <row r="721" spans="1:12" ht="13.8" x14ac:dyDescent="0.3">
      <c r="A721" s="7">
        <f t="shared" si="47"/>
        <v>719</v>
      </c>
      <c r="B721" s="15">
        <v>45352</v>
      </c>
      <c r="C721" s="9" t="s">
        <v>857</v>
      </c>
      <c r="D721" s="11" t="s">
        <v>107</v>
      </c>
      <c r="E721" s="14">
        <v>353308</v>
      </c>
      <c r="F721" s="37">
        <f t="shared" si="44"/>
        <v>3.5330800000000002E-2</v>
      </c>
      <c r="G721" s="14">
        <v>63595.44</v>
      </c>
      <c r="H721" s="37">
        <f t="shared" si="45"/>
        <v>6.359544E-3</v>
      </c>
      <c r="I721" s="14">
        <v>416903.43999999994</v>
      </c>
      <c r="J721" s="37">
        <f t="shared" si="46"/>
        <v>4.1690343999999997E-2</v>
      </c>
      <c r="K721" s="11" t="s">
        <v>18</v>
      </c>
      <c r="L721" s="11" t="s">
        <v>65</v>
      </c>
    </row>
    <row r="722" spans="1:12" ht="13.8" x14ac:dyDescent="0.3">
      <c r="A722" s="7">
        <f t="shared" si="47"/>
        <v>720</v>
      </c>
      <c r="B722" s="15">
        <v>45352</v>
      </c>
      <c r="C722" s="9" t="s">
        <v>858</v>
      </c>
      <c r="D722" s="11" t="s">
        <v>99</v>
      </c>
      <c r="E722" s="14">
        <v>207107.95</v>
      </c>
      <c r="F722" s="37">
        <f t="shared" si="44"/>
        <v>2.0710795000000001E-2</v>
      </c>
      <c r="G722" s="14">
        <v>0</v>
      </c>
      <c r="H722" s="37">
        <f t="shared" si="45"/>
        <v>0</v>
      </c>
      <c r="I722" s="14">
        <v>207107.95</v>
      </c>
      <c r="J722" s="37">
        <f t="shared" si="46"/>
        <v>2.0710795000000001E-2</v>
      </c>
      <c r="K722" s="11" t="s">
        <v>57</v>
      </c>
      <c r="L722" s="11" t="s">
        <v>75</v>
      </c>
    </row>
    <row r="723" spans="1:12" ht="13.8" x14ac:dyDescent="0.3">
      <c r="A723" s="7">
        <f t="shared" si="47"/>
        <v>721</v>
      </c>
      <c r="B723" s="15">
        <v>45352</v>
      </c>
      <c r="C723" s="9" t="s">
        <v>859</v>
      </c>
      <c r="D723" s="11" t="s">
        <v>715</v>
      </c>
      <c r="E723" s="14">
        <v>105581.31999999999</v>
      </c>
      <c r="F723" s="37">
        <f t="shared" si="44"/>
        <v>1.0558132E-2</v>
      </c>
      <c r="G723" s="14">
        <v>0</v>
      </c>
      <c r="H723" s="37">
        <f t="shared" si="45"/>
        <v>0</v>
      </c>
      <c r="I723" s="14">
        <v>105581.31999999999</v>
      </c>
      <c r="J723" s="37">
        <f t="shared" si="46"/>
        <v>1.0558132E-2</v>
      </c>
      <c r="K723" s="11" t="s">
        <v>36</v>
      </c>
      <c r="L723" s="11" t="s">
        <v>42</v>
      </c>
    </row>
    <row r="724" spans="1:12" ht="13.8" x14ac:dyDescent="0.3">
      <c r="A724" s="7">
        <f t="shared" si="47"/>
        <v>722</v>
      </c>
      <c r="B724" s="15">
        <v>45352</v>
      </c>
      <c r="C724" s="9" t="s">
        <v>860</v>
      </c>
      <c r="D724" s="11" t="s">
        <v>715</v>
      </c>
      <c r="E724" s="14">
        <v>443809.05</v>
      </c>
      <c r="F724" s="37">
        <f t="shared" si="44"/>
        <v>4.4380904999999998E-2</v>
      </c>
      <c r="G724" s="14">
        <v>0</v>
      </c>
      <c r="H724" s="37">
        <f t="shared" si="45"/>
        <v>0</v>
      </c>
      <c r="I724" s="14">
        <v>443809.05</v>
      </c>
      <c r="J724" s="37">
        <f t="shared" si="46"/>
        <v>4.4380904999999998E-2</v>
      </c>
      <c r="K724" s="11" t="s">
        <v>36</v>
      </c>
      <c r="L724" s="11" t="s">
        <v>42</v>
      </c>
    </row>
    <row r="725" spans="1:12" ht="13.8" x14ac:dyDescent="0.3">
      <c r="A725" s="7">
        <f t="shared" si="47"/>
        <v>723</v>
      </c>
      <c r="B725" s="15">
        <v>45352</v>
      </c>
      <c r="C725" s="9" t="s">
        <v>861</v>
      </c>
      <c r="D725" s="11" t="s">
        <v>739</v>
      </c>
      <c r="E725" s="14">
        <v>146011.63</v>
      </c>
      <c r="F725" s="37">
        <f t="shared" si="44"/>
        <v>1.4601163E-2</v>
      </c>
      <c r="G725" s="14">
        <v>0</v>
      </c>
      <c r="H725" s="37">
        <f t="shared" si="45"/>
        <v>0</v>
      </c>
      <c r="I725" s="14">
        <v>146011.63</v>
      </c>
      <c r="J725" s="37">
        <f t="shared" si="46"/>
        <v>1.4601163E-2</v>
      </c>
      <c r="K725" s="11" t="s">
        <v>57</v>
      </c>
      <c r="L725" s="11" t="s">
        <v>154</v>
      </c>
    </row>
    <row r="726" spans="1:12" ht="13.8" x14ac:dyDescent="0.3">
      <c r="A726" s="7">
        <f t="shared" si="47"/>
        <v>724</v>
      </c>
      <c r="B726" s="15">
        <v>45352</v>
      </c>
      <c r="C726" s="9" t="s">
        <v>862</v>
      </c>
      <c r="D726" s="11" t="s">
        <v>739</v>
      </c>
      <c r="E726" s="14">
        <v>146011.63</v>
      </c>
      <c r="F726" s="37">
        <f t="shared" si="44"/>
        <v>1.4601163E-2</v>
      </c>
      <c r="G726" s="14">
        <v>0</v>
      </c>
      <c r="H726" s="37">
        <f t="shared" si="45"/>
        <v>0</v>
      </c>
      <c r="I726" s="14">
        <v>146011.63</v>
      </c>
      <c r="J726" s="37">
        <f t="shared" si="46"/>
        <v>1.4601163E-2</v>
      </c>
      <c r="K726" s="11" t="s">
        <v>57</v>
      </c>
      <c r="L726" s="11" t="s">
        <v>154</v>
      </c>
    </row>
    <row r="727" spans="1:12" ht="13.8" x14ac:dyDescent="0.3">
      <c r="A727" s="7">
        <f t="shared" si="47"/>
        <v>725</v>
      </c>
      <c r="B727" s="15">
        <v>45352</v>
      </c>
      <c r="C727" s="9" t="s">
        <v>863</v>
      </c>
      <c r="D727" s="11" t="s">
        <v>739</v>
      </c>
      <c r="E727" s="14">
        <v>85360.46</v>
      </c>
      <c r="F727" s="37">
        <f t="shared" si="44"/>
        <v>8.5360460000000003E-3</v>
      </c>
      <c r="G727" s="14">
        <v>0</v>
      </c>
      <c r="H727" s="37">
        <f t="shared" si="45"/>
        <v>0</v>
      </c>
      <c r="I727" s="14">
        <v>85360.46</v>
      </c>
      <c r="J727" s="37">
        <f t="shared" si="46"/>
        <v>8.5360460000000003E-3</v>
      </c>
      <c r="K727" s="11" t="s">
        <v>57</v>
      </c>
      <c r="L727" s="11" t="s">
        <v>154</v>
      </c>
    </row>
    <row r="728" spans="1:12" ht="13.8" x14ac:dyDescent="0.3">
      <c r="A728" s="7">
        <f t="shared" si="47"/>
        <v>726</v>
      </c>
      <c r="B728" s="15">
        <v>45352</v>
      </c>
      <c r="C728" s="9" t="s">
        <v>864</v>
      </c>
      <c r="D728" s="11" t="s">
        <v>736</v>
      </c>
      <c r="E728" s="14">
        <v>308769.15000000002</v>
      </c>
      <c r="F728" s="37">
        <f t="shared" si="44"/>
        <v>3.0876915000000001E-2</v>
      </c>
      <c r="G728" s="14">
        <v>0</v>
      </c>
      <c r="H728" s="37">
        <f t="shared" si="45"/>
        <v>0</v>
      </c>
      <c r="I728" s="14">
        <v>308769.15000000002</v>
      </c>
      <c r="J728" s="37">
        <f t="shared" si="46"/>
        <v>3.0876915000000001E-2</v>
      </c>
      <c r="K728" s="11" t="s">
        <v>84</v>
      </c>
      <c r="L728" s="11" t="s">
        <v>50</v>
      </c>
    </row>
    <row r="729" spans="1:12" ht="13.8" x14ac:dyDescent="0.3">
      <c r="A729" s="7">
        <f t="shared" si="47"/>
        <v>727</v>
      </c>
      <c r="B729" s="15">
        <v>45352</v>
      </c>
      <c r="C729" s="9" t="s">
        <v>865</v>
      </c>
      <c r="D729" s="11" t="s">
        <v>461</v>
      </c>
      <c r="E729" s="14">
        <v>92868.989999999991</v>
      </c>
      <c r="F729" s="37">
        <f t="shared" si="44"/>
        <v>9.2868989999999995E-3</v>
      </c>
      <c r="G729" s="14">
        <v>0</v>
      </c>
      <c r="H729" s="37">
        <f t="shared" si="45"/>
        <v>0</v>
      </c>
      <c r="I729" s="14">
        <v>92868.989999999991</v>
      </c>
      <c r="J729" s="37">
        <f t="shared" si="46"/>
        <v>9.2868989999999995E-3</v>
      </c>
      <c r="K729" s="11" t="s">
        <v>88</v>
      </c>
      <c r="L729" s="11" t="s">
        <v>81</v>
      </c>
    </row>
    <row r="730" spans="1:12" ht="13.8" x14ac:dyDescent="0.3">
      <c r="A730" s="7">
        <f t="shared" si="47"/>
        <v>728</v>
      </c>
      <c r="B730" s="15">
        <v>45352</v>
      </c>
      <c r="C730" s="9" t="s">
        <v>866</v>
      </c>
      <c r="D730" s="11" t="s">
        <v>685</v>
      </c>
      <c r="E730" s="14">
        <v>342427</v>
      </c>
      <c r="F730" s="37">
        <f t="shared" si="44"/>
        <v>3.4242700000000001E-2</v>
      </c>
      <c r="G730" s="14">
        <v>61636.86</v>
      </c>
      <c r="H730" s="37">
        <f t="shared" si="45"/>
        <v>6.1636859999999998E-3</v>
      </c>
      <c r="I730" s="14">
        <v>404063.86000000004</v>
      </c>
      <c r="J730" s="37">
        <f t="shared" si="46"/>
        <v>4.0406386000000002E-2</v>
      </c>
      <c r="K730" s="11" t="s">
        <v>18</v>
      </c>
      <c r="L730" s="11" t="s">
        <v>19</v>
      </c>
    </row>
    <row r="731" spans="1:12" ht="13.8" x14ac:dyDescent="0.3">
      <c r="A731" s="7">
        <f t="shared" si="47"/>
        <v>729</v>
      </c>
      <c r="B731" s="15">
        <v>45352</v>
      </c>
      <c r="C731" s="9" t="s">
        <v>867</v>
      </c>
      <c r="D731" s="11" t="s">
        <v>239</v>
      </c>
      <c r="E731" s="14">
        <v>888483.55</v>
      </c>
      <c r="F731" s="37">
        <f t="shared" si="44"/>
        <v>8.8848355000000004E-2</v>
      </c>
      <c r="G731" s="14">
        <v>0</v>
      </c>
      <c r="H731" s="37">
        <f t="shared" si="45"/>
        <v>0</v>
      </c>
      <c r="I731" s="14">
        <v>888483.55</v>
      </c>
      <c r="J731" s="37">
        <f t="shared" si="46"/>
        <v>8.8848355000000004E-2</v>
      </c>
      <c r="K731" s="11" t="s">
        <v>36</v>
      </c>
      <c r="L731" s="11" t="s">
        <v>50</v>
      </c>
    </row>
    <row r="732" spans="1:12" ht="13.8" x14ac:dyDescent="0.3">
      <c r="A732" s="7">
        <f t="shared" si="47"/>
        <v>730</v>
      </c>
      <c r="B732" s="15">
        <v>45352</v>
      </c>
      <c r="C732" s="9" t="s">
        <v>868</v>
      </c>
      <c r="D732" s="11" t="s">
        <v>869</v>
      </c>
      <c r="E732" s="14">
        <v>120000</v>
      </c>
      <c r="F732" s="37">
        <f t="shared" si="44"/>
        <v>1.2E-2</v>
      </c>
      <c r="G732" s="14">
        <v>21600</v>
      </c>
      <c r="H732" s="37">
        <f t="shared" si="45"/>
        <v>2.16E-3</v>
      </c>
      <c r="I732" s="14">
        <v>141600</v>
      </c>
      <c r="J732" s="37">
        <f t="shared" si="46"/>
        <v>1.4160000000000001E-2</v>
      </c>
      <c r="K732" s="11" t="s">
        <v>18</v>
      </c>
      <c r="L732" s="11" t="s">
        <v>154</v>
      </c>
    </row>
    <row r="733" spans="1:12" ht="13.8" x14ac:dyDescent="0.3">
      <c r="A733" s="7">
        <f t="shared" si="47"/>
        <v>731</v>
      </c>
      <c r="B733" s="15">
        <v>45352</v>
      </c>
      <c r="C733" s="9" t="s">
        <v>870</v>
      </c>
      <c r="D733" s="11" t="s">
        <v>819</v>
      </c>
      <c r="E733" s="14">
        <v>804569.91</v>
      </c>
      <c r="F733" s="37">
        <f t="shared" si="44"/>
        <v>8.0456991000000005E-2</v>
      </c>
      <c r="G733" s="14">
        <v>0</v>
      </c>
      <c r="H733" s="37">
        <f t="shared" si="45"/>
        <v>0</v>
      </c>
      <c r="I733" s="14">
        <v>804569.91</v>
      </c>
      <c r="J733" s="37">
        <f t="shared" si="46"/>
        <v>8.0456991000000005E-2</v>
      </c>
      <c r="K733" s="11" t="s">
        <v>36</v>
      </c>
      <c r="L733" s="11" t="s">
        <v>721</v>
      </c>
    </row>
    <row r="734" spans="1:12" ht="13.8" x14ac:dyDescent="0.3">
      <c r="A734" s="7">
        <f t="shared" si="47"/>
        <v>732</v>
      </c>
      <c r="B734" s="15">
        <v>45352</v>
      </c>
      <c r="C734" s="9" t="s">
        <v>871</v>
      </c>
      <c r="D734" s="11" t="s">
        <v>70</v>
      </c>
      <c r="E734" s="14">
        <v>11178745.6</v>
      </c>
      <c r="F734" s="37">
        <f t="shared" si="44"/>
        <v>1.11787456</v>
      </c>
      <c r="G734" s="14">
        <v>2012174.21</v>
      </c>
      <c r="H734" s="37">
        <f t="shared" si="45"/>
        <v>0.20121742100000001</v>
      </c>
      <c r="I734" s="14">
        <v>13190919.809999999</v>
      </c>
      <c r="J734" s="37">
        <f t="shared" si="46"/>
        <v>1.3190919809999999</v>
      </c>
      <c r="K734" s="11" t="s">
        <v>18</v>
      </c>
      <c r="L734" s="11" t="s">
        <v>71</v>
      </c>
    </row>
    <row r="735" spans="1:12" ht="13.8" x14ac:dyDescent="0.3">
      <c r="A735" s="7">
        <f t="shared" si="47"/>
        <v>733</v>
      </c>
      <c r="B735" s="15">
        <v>45352</v>
      </c>
      <c r="C735" s="9" t="s">
        <v>872</v>
      </c>
      <c r="D735" s="11" t="s">
        <v>366</v>
      </c>
      <c r="E735" s="14">
        <v>7647280</v>
      </c>
      <c r="F735" s="37">
        <f t="shared" si="44"/>
        <v>0.76472799999999996</v>
      </c>
      <c r="G735" s="14">
        <v>1376510.4</v>
      </c>
      <c r="H735" s="37">
        <f t="shared" si="45"/>
        <v>0.13765104</v>
      </c>
      <c r="I735" s="14">
        <v>9023790.4000000004</v>
      </c>
      <c r="J735" s="37">
        <f t="shared" si="46"/>
        <v>0.90237904000000002</v>
      </c>
      <c r="K735" s="11" t="s">
        <v>18</v>
      </c>
      <c r="L735" s="11" t="s">
        <v>19</v>
      </c>
    </row>
    <row r="736" spans="1:12" ht="13.8" x14ac:dyDescent="0.3">
      <c r="A736" s="7">
        <f t="shared" si="47"/>
        <v>734</v>
      </c>
      <c r="B736" s="15">
        <v>45352</v>
      </c>
      <c r="C736" s="9" t="s">
        <v>873</v>
      </c>
      <c r="D736" s="11" t="s">
        <v>94</v>
      </c>
      <c r="E736" s="14">
        <v>215464.08</v>
      </c>
      <c r="F736" s="37">
        <f t="shared" si="44"/>
        <v>2.1546408E-2</v>
      </c>
      <c r="G736" s="14">
        <v>38783.53</v>
      </c>
      <c r="H736" s="37">
        <f t="shared" si="45"/>
        <v>3.8783529999999997E-3</v>
      </c>
      <c r="I736" s="14">
        <v>254247.61000000002</v>
      </c>
      <c r="J736" s="37">
        <f t="shared" si="46"/>
        <v>2.5424761000000001E-2</v>
      </c>
      <c r="K736" s="11" t="s">
        <v>18</v>
      </c>
      <c r="L736" s="11" t="s">
        <v>19</v>
      </c>
    </row>
    <row r="737" spans="1:12" ht="13.8" x14ac:dyDescent="0.3">
      <c r="A737" s="7">
        <f t="shared" si="47"/>
        <v>735</v>
      </c>
      <c r="B737" s="15">
        <v>45352</v>
      </c>
      <c r="C737" s="9" t="s">
        <v>874</v>
      </c>
      <c r="D737" s="11" t="s">
        <v>109</v>
      </c>
      <c r="E737" s="14">
        <v>1188533.45</v>
      </c>
      <c r="F737" s="37">
        <f t="shared" si="44"/>
        <v>0.118853345</v>
      </c>
      <c r="G737" s="14">
        <v>0</v>
      </c>
      <c r="H737" s="37">
        <f t="shared" si="45"/>
        <v>0</v>
      </c>
      <c r="I737" s="14">
        <v>1188533.45</v>
      </c>
      <c r="J737" s="37">
        <f t="shared" si="46"/>
        <v>0.118853345</v>
      </c>
      <c r="K737" s="11" t="s">
        <v>36</v>
      </c>
      <c r="L737" s="11" t="s">
        <v>46</v>
      </c>
    </row>
    <row r="738" spans="1:12" ht="13.8" x14ac:dyDescent="0.3">
      <c r="A738" s="7">
        <f t="shared" si="47"/>
        <v>736</v>
      </c>
      <c r="B738" s="15">
        <v>45352</v>
      </c>
      <c r="C738" s="9" t="s">
        <v>875</v>
      </c>
      <c r="D738" s="11" t="s">
        <v>802</v>
      </c>
      <c r="E738" s="14">
        <v>66000</v>
      </c>
      <c r="F738" s="37">
        <f t="shared" si="44"/>
        <v>6.6E-3</v>
      </c>
      <c r="G738" s="14">
        <v>11880</v>
      </c>
      <c r="H738" s="37">
        <f t="shared" si="45"/>
        <v>1.188E-3</v>
      </c>
      <c r="I738" s="14">
        <v>77880</v>
      </c>
      <c r="J738" s="37">
        <f t="shared" si="46"/>
        <v>7.7879999999999998E-3</v>
      </c>
      <c r="K738" s="11" t="s">
        <v>18</v>
      </c>
      <c r="L738" s="11" t="s">
        <v>58</v>
      </c>
    </row>
    <row r="739" spans="1:12" ht="13.8" x14ac:dyDescent="0.3">
      <c r="A739" s="7">
        <f t="shared" si="47"/>
        <v>737</v>
      </c>
      <c r="B739" s="15">
        <v>45352</v>
      </c>
      <c r="C739" s="11" t="s">
        <v>876</v>
      </c>
      <c r="D739" s="11" t="s">
        <v>128</v>
      </c>
      <c r="E739" s="14">
        <v>124750.5</v>
      </c>
      <c r="F739" s="37">
        <f t="shared" si="44"/>
        <v>1.247505E-2</v>
      </c>
      <c r="G739" s="14">
        <v>0</v>
      </c>
      <c r="H739" s="37">
        <f t="shared" si="45"/>
        <v>0</v>
      </c>
      <c r="I739" s="14">
        <v>124750.5</v>
      </c>
      <c r="J739" s="37">
        <f t="shared" si="46"/>
        <v>1.247505E-2</v>
      </c>
      <c r="K739" s="11" t="s">
        <v>84</v>
      </c>
      <c r="L739" s="11" t="s">
        <v>42</v>
      </c>
    </row>
    <row r="740" spans="1:12" ht="13.8" x14ac:dyDescent="0.3">
      <c r="A740" s="7">
        <f t="shared" si="47"/>
        <v>738</v>
      </c>
      <c r="B740" s="15">
        <v>45352</v>
      </c>
      <c r="C740" s="11" t="s">
        <v>877</v>
      </c>
      <c r="D740" s="11" t="s">
        <v>754</v>
      </c>
      <c r="E740" s="14">
        <v>350000.00000000006</v>
      </c>
      <c r="F740" s="37">
        <f t="shared" si="44"/>
        <v>3.5000000000000003E-2</v>
      </c>
      <c r="G740" s="14">
        <v>63000</v>
      </c>
      <c r="H740" s="37">
        <f t="shared" si="45"/>
        <v>6.3E-3</v>
      </c>
      <c r="I740" s="14">
        <v>413000.00000000006</v>
      </c>
      <c r="J740" s="37">
        <f t="shared" si="46"/>
        <v>4.1300000000000003E-2</v>
      </c>
      <c r="K740" s="11" t="s">
        <v>18</v>
      </c>
      <c r="L740" s="11" t="s">
        <v>721</v>
      </c>
    </row>
    <row r="741" spans="1:12" ht="13.8" x14ac:dyDescent="0.3">
      <c r="A741" s="7">
        <f t="shared" si="47"/>
        <v>739</v>
      </c>
      <c r="B741" s="15">
        <v>45352</v>
      </c>
      <c r="C741" s="11" t="s">
        <v>878</v>
      </c>
      <c r="D741" s="11" t="s">
        <v>22</v>
      </c>
      <c r="E741" s="14">
        <v>355310</v>
      </c>
      <c r="F741" s="37">
        <f t="shared" si="44"/>
        <v>3.5531E-2</v>
      </c>
      <c r="G741" s="14">
        <v>63955.799999999996</v>
      </c>
      <c r="H741" s="37">
        <f t="shared" si="45"/>
        <v>6.3955799999999997E-3</v>
      </c>
      <c r="I741" s="14">
        <v>419265.8</v>
      </c>
      <c r="J741" s="37">
        <f t="shared" si="46"/>
        <v>4.1926579999999998E-2</v>
      </c>
      <c r="K741" s="11" t="s">
        <v>18</v>
      </c>
      <c r="L741" s="11" t="s">
        <v>14</v>
      </c>
    </row>
    <row r="742" spans="1:12" ht="13.8" x14ac:dyDescent="0.3">
      <c r="A742" s="7">
        <f t="shared" si="47"/>
        <v>740</v>
      </c>
      <c r="B742" s="15">
        <v>45352</v>
      </c>
      <c r="C742" s="11" t="s">
        <v>879</v>
      </c>
      <c r="D742" s="11" t="s">
        <v>855</v>
      </c>
      <c r="E742" s="14">
        <v>215794.3</v>
      </c>
      <c r="F742" s="37">
        <f t="shared" si="44"/>
        <v>2.157943E-2</v>
      </c>
      <c r="G742" s="14">
        <v>0</v>
      </c>
      <c r="H742" s="37">
        <f t="shared" si="45"/>
        <v>0</v>
      </c>
      <c r="I742" s="14">
        <v>215794.3</v>
      </c>
      <c r="J742" s="37">
        <f t="shared" si="46"/>
        <v>2.157943E-2</v>
      </c>
      <c r="K742" s="11" t="s">
        <v>856</v>
      </c>
      <c r="L742" s="11" t="s">
        <v>19</v>
      </c>
    </row>
    <row r="743" spans="1:12" ht="13.8" x14ac:dyDescent="0.3">
      <c r="A743" s="7">
        <f t="shared" si="47"/>
        <v>741</v>
      </c>
      <c r="B743" s="15">
        <v>45352</v>
      </c>
      <c r="C743" s="11" t="s">
        <v>880</v>
      </c>
      <c r="D743" s="11" t="s">
        <v>35</v>
      </c>
      <c r="E743" s="14">
        <v>155602.34</v>
      </c>
      <c r="F743" s="37">
        <f t="shared" si="44"/>
        <v>1.5560233999999999E-2</v>
      </c>
      <c r="G743" s="14">
        <v>0</v>
      </c>
      <c r="H743" s="37">
        <f t="shared" si="45"/>
        <v>0</v>
      </c>
      <c r="I743" s="14">
        <v>155602.34</v>
      </c>
      <c r="J743" s="37">
        <f t="shared" si="46"/>
        <v>1.5560233999999999E-2</v>
      </c>
      <c r="K743" s="11" t="s">
        <v>36</v>
      </c>
      <c r="L743" s="11" t="s">
        <v>14</v>
      </c>
    </row>
    <row r="744" spans="1:12" ht="13.8" x14ac:dyDescent="0.3">
      <c r="A744" s="7">
        <f t="shared" si="47"/>
        <v>742</v>
      </c>
      <c r="B744" s="15">
        <v>45352</v>
      </c>
      <c r="C744" s="11" t="s">
        <v>881</v>
      </c>
      <c r="D744" s="11" t="s">
        <v>202</v>
      </c>
      <c r="E744" s="14">
        <v>4531406.6400000006</v>
      </c>
      <c r="F744" s="37">
        <f t="shared" si="44"/>
        <v>0.45314066400000008</v>
      </c>
      <c r="G744" s="14">
        <v>0</v>
      </c>
      <c r="H744" s="37">
        <f t="shared" si="45"/>
        <v>0</v>
      </c>
      <c r="I744" s="14">
        <v>4531406.6400000006</v>
      </c>
      <c r="J744" s="37">
        <f t="shared" si="46"/>
        <v>0.45314066400000008</v>
      </c>
      <c r="K744" s="11" t="s">
        <v>88</v>
      </c>
      <c r="L744" s="11" t="s">
        <v>19</v>
      </c>
    </row>
    <row r="745" spans="1:12" ht="13.8" x14ac:dyDescent="0.3">
      <c r="A745" s="7">
        <f t="shared" si="47"/>
        <v>743</v>
      </c>
      <c r="B745" s="15">
        <v>45352</v>
      </c>
      <c r="C745" s="11" t="s">
        <v>882</v>
      </c>
      <c r="D745" s="11" t="s">
        <v>883</v>
      </c>
      <c r="E745" s="14">
        <v>31218.7</v>
      </c>
      <c r="F745" s="37">
        <f t="shared" si="44"/>
        <v>3.1218700000000001E-3</v>
      </c>
      <c r="G745" s="14">
        <v>0</v>
      </c>
      <c r="H745" s="37">
        <f t="shared" si="45"/>
        <v>0</v>
      </c>
      <c r="I745" s="14">
        <v>31218.7</v>
      </c>
      <c r="J745" s="37">
        <f t="shared" si="46"/>
        <v>3.1218700000000001E-3</v>
      </c>
      <c r="K745" s="11" t="s">
        <v>36</v>
      </c>
      <c r="L745" s="11" t="s">
        <v>75</v>
      </c>
    </row>
    <row r="746" spans="1:12" ht="13.8" x14ac:dyDescent="0.3">
      <c r="A746" s="7">
        <f t="shared" si="47"/>
        <v>744</v>
      </c>
      <c r="B746" s="15">
        <v>45352</v>
      </c>
      <c r="C746" s="11" t="s">
        <v>884</v>
      </c>
      <c r="D746" s="11" t="s">
        <v>461</v>
      </c>
      <c r="E746" s="14">
        <v>93489.15</v>
      </c>
      <c r="F746" s="37">
        <f t="shared" si="44"/>
        <v>9.3489149999999993E-3</v>
      </c>
      <c r="G746" s="14">
        <v>0</v>
      </c>
      <c r="H746" s="37">
        <f t="shared" si="45"/>
        <v>0</v>
      </c>
      <c r="I746" s="14">
        <v>93489.15</v>
      </c>
      <c r="J746" s="37">
        <f t="shared" si="46"/>
        <v>9.3489149999999993E-3</v>
      </c>
      <c r="K746" s="11" t="s">
        <v>88</v>
      </c>
      <c r="L746" s="11" t="s">
        <v>81</v>
      </c>
    </row>
    <row r="747" spans="1:12" ht="13.8" x14ac:dyDescent="0.3">
      <c r="A747" s="7">
        <f t="shared" si="47"/>
        <v>745</v>
      </c>
      <c r="B747" s="15">
        <v>45352</v>
      </c>
      <c r="C747" s="11" t="s">
        <v>885</v>
      </c>
      <c r="D747" s="11" t="s">
        <v>45</v>
      </c>
      <c r="E747" s="14">
        <v>981495.37999999989</v>
      </c>
      <c r="F747" s="37">
        <f t="shared" si="44"/>
        <v>9.8149537999999995E-2</v>
      </c>
      <c r="G747" s="14">
        <v>0</v>
      </c>
      <c r="H747" s="37">
        <f t="shared" si="45"/>
        <v>0</v>
      </c>
      <c r="I747" s="14">
        <v>981495.37999999989</v>
      </c>
      <c r="J747" s="37">
        <f t="shared" si="46"/>
        <v>9.8149537999999995E-2</v>
      </c>
      <c r="K747" s="11" t="s">
        <v>36</v>
      </c>
      <c r="L747" s="11" t="s">
        <v>46</v>
      </c>
    </row>
    <row r="748" spans="1:12" ht="13.8" x14ac:dyDescent="0.3">
      <c r="A748" s="7">
        <f t="shared" si="47"/>
        <v>746</v>
      </c>
      <c r="B748" s="15">
        <v>45352</v>
      </c>
      <c r="C748" s="11" t="s">
        <v>886</v>
      </c>
      <c r="D748" s="11" t="s">
        <v>822</v>
      </c>
      <c r="E748" s="14">
        <v>108333.33</v>
      </c>
      <c r="F748" s="37">
        <f t="shared" si="44"/>
        <v>1.0833333000000001E-2</v>
      </c>
      <c r="G748" s="14">
        <v>0</v>
      </c>
      <c r="H748" s="37">
        <f t="shared" si="45"/>
        <v>0</v>
      </c>
      <c r="I748" s="14">
        <v>108333.33</v>
      </c>
      <c r="J748" s="37">
        <f t="shared" si="46"/>
        <v>1.0833333000000001E-2</v>
      </c>
      <c r="K748" s="11" t="s">
        <v>57</v>
      </c>
      <c r="L748" s="11" t="s">
        <v>50</v>
      </c>
    </row>
    <row r="749" spans="1:12" ht="13.8" x14ac:dyDescent="0.3">
      <c r="A749" s="7">
        <f t="shared" si="47"/>
        <v>747</v>
      </c>
      <c r="B749" s="15">
        <v>45352</v>
      </c>
      <c r="C749" s="11" t="s">
        <v>887</v>
      </c>
      <c r="D749" s="11" t="s">
        <v>117</v>
      </c>
      <c r="E749" s="14">
        <v>97467.51</v>
      </c>
      <c r="F749" s="37">
        <f t="shared" si="44"/>
        <v>9.7467509999999997E-3</v>
      </c>
      <c r="G749" s="14">
        <v>0</v>
      </c>
      <c r="H749" s="37">
        <f t="shared" si="45"/>
        <v>0</v>
      </c>
      <c r="I749" s="14">
        <v>97467.51</v>
      </c>
      <c r="J749" s="37">
        <f t="shared" si="46"/>
        <v>9.7467509999999997E-3</v>
      </c>
      <c r="K749" s="11" t="s">
        <v>36</v>
      </c>
      <c r="L749" s="11" t="s">
        <v>89</v>
      </c>
    </row>
    <row r="750" spans="1:12" ht="13.8" x14ac:dyDescent="0.3">
      <c r="A750" s="7">
        <f t="shared" si="47"/>
        <v>748</v>
      </c>
      <c r="B750" s="15">
        <v>45352</v>
      </c>
      <c r="C750" s="11" t="s">
        <v>888</v>
      </c>
      <c r="D750" s="11" t="s">
        <v>117</v>
      </c>
      <c r="E750" s="14">
        <v>1102132.6200000001</v>
      </c>
      <c r="F750" s="37">
        <f t="shared" si="44"/>
        <v>0.11021326200000001</v>
      </c>
      <c r="G750" s="14">
        <v>0</v>
      </c>
      <c r="H750" s="37">
        <f t="shared" si="45"/>
        <v>0</v>
      </c>
      <c r="I750" s="14">
        <v>1102132.6200000001</v>
      </c>
      <c r="J750" s="37">
        <f t="shared" si="46"/>
        <v>0.11021326200000001</v>
      </c>
      <c r="K750" s="11" t="s">
        <v>36</v>
      </c>
      <c r="L750" s="11" t="s">
        <v>89</v>
      </c>
    </row>
    <row r="751" spans="1:12" ht="13.8" x14ac:dyDescent="0.3">
      <c r="A751" s="7">
        <f t="shared" si="47"/>
        <v>749</v>
      </c>
      <c r="B751" s="15">
        <v>45352</v>
      </c>
      <c r="C751" s="11" t="s">
        <v>889</v>
      </c>
      <c r="D751" s="11" t="s">
        <v>117</v>
      </c>
      <c r="E751" s="14">
        <v>489295.24000000005</v>
      </c>
      <c r="F751" s="37">
        <f t="shared" si="44"/>
        <v>4.8929524000000002E-2</v>
      </c>
      <c r="G751" s="14">
        <v>0</v>
      </c>
      <c r="H751" s="37">
        <f t="shared" si="45"/>
        <v>0</v>
      </c>
      <c r="I751" s="14">
        <v>489295.24000000005</v>
      </c>
      <c r="J751" s="37">
        <f t="shared" si="46"/>
        <v>4.8929524000000002E-2</v>
      </c>
      <c r="K751" s="11" t="s">
        <v>36</v>
      </c>
      <c r="L751" s="11" t="s">
        <v>89</v>
      </c>
    </row>
    <row r="752" spans="1:12" ht="13.8" x14ac:dyDescent="0.3">
      <c r="A752" s="7">
        <f t="shared" si="47"/>
        <v>750</v>
      </c>
      <c r="B752" s="15">
        <v>45352</v>
      </c>
      <c r="C752" s="11" t="s">
        <v>890</v>
      </c>
      <c r="D752" s="11" t="s">
        <v>117</v>
      </c>
      <c r="E752" s="14">
        <v>4840916.6500000004</v>
      </c>
      <c r="F752" s="37">
        <f t="shared" si="44"/>
        <v>0.48409166500000006</v>
      </c>
      <c r="G752" s="14">
        <v>0</v>
      </c>
      <c r="H752" s="37">
        <f t="shared" si="45"/>
        <v>0</v>
      </c>
      <c r="I752" s="14">
        <v>4840916.6500000004</v>
      </c>
      <c r="J752" s="37">
        <f t="shared" si="46"/>
        <v>0.48409166500000006</v>
      </c>
      <c r="K752" s="11" t="s">
        <v>36</v>
      </c>
      <c r="L752" s="11" t="s">
        <v>89</v>
      </c>
    </row>
    <row r="753" spans="1:12" ht="13.8" x14ac:dyDescent="0.3">
      <c r="A753" s="7">
        <f t="shared" si="47"/>
        <v>751</v>
      </c>
      <c r="B753" s="15">
        <v>45352</v>
      </c>
      <c r="C753" s="11" t="s">
        <v>891</v>
      </c>
      <c r="D753" s="11" t="s">
        <v>107</v>
      </c>
      <c r="E753" s="14">
        <v>461544</v>
      </c>
      <c r="F753" s="37">
        <f t="shared" si="44"/>
        <v>4.6154399999999998E-2</v>
      </c>
      <c r="G753" s="14">
        <v>83077.919999999998</v>
      </c>
      <c r="H753" s="37">
        <f t="shared" si="45"/>
        <v>8.3077919999999996E-3</v>
      </c>
      <c r="I753" s="14">
        <v>544621.92000000004</v>
      </c>
      <c r="J753" s="37">
        <f t="shared" si="46"/>
        <v>5.4462192000000006E-2</v>
      </c>
      <c r="K753" s="11" t="s">
        <v>18</v>
      </c>
      <c r="L753" s="11" t="s">
        <v>65</v>
      </c>
    </row>
    <row r="754" spans="1:12" ht="13.8" x14ac:dyDescent="0.3">
      <c r="A754" s="7">
        <f t="shared" si="47"/>
        <v>752</v>
      </c>
      <c r="B754" s="15">
        <v>45352</v>
      </c>
      <c r="C754" s="11" t="s">
        <v>892</v>
      </c>
      <c r="D754" s="11" t="s">
        <v>131</v>
      </c>
      <c r="E754" s="14">
        <v>1220101.67</v>
      </c>
      <c r="F754" s="37">
        <f t="shared" si="44"/>
        <v>0.12201016699999999</v>
      </c>
      <c r="G754" s="14">
        <v>0</v>
      </c>
      <c r="H754" s="37">
        <f t="shared" si="45"/>
        <v>0</v>
      </c>
      <c r="I754" s="14">
        <v>1220101.67</v>
      </c>
      <c r="J754" s="37">
        <f t="shared" si="46"/>
        <v>0.12201016699999999</v>
      </c>
      <c r="K754" s="11" t="s">
        <v>57</v>
      </c>
      <c r="L754" s="11" t="s">
        <v>26</v>
      </c>
    </row>
    <row r="755" spans="1:12" ht="13.8" x14ac:dyDescent="0.3">
      <c r="A755" s="7">
        <f t="shared" si="47"/>
        <v>753</v>
      </c>
      <c r="B755" s="15">
        <v>45352</v>
      </c>
      <c r="C755" s="11" t="s">
        <v>893</v>
      </c>
      <c r="D755" s="11" t="s">
        <v>802</v>
      </c>
      <c r="E755" s="14">
        <v>66000</v>
      </c>
      <c r="F755" s="37">
        <f t="shared" si="44"/>
        <v>6.6E-3</v>
      </c>
      <c r="G755" s="14">
        <v>11880</v>
      </c>
      <c r="H755" s="37">
        <f t="shared" si="45"/>
        <v>1.188E-3</v>
      </c>
      <c r="I755" s="14">
        <v>77880</v>
      </c>
      <c r="J755" s="37">
        <f t="shared" si="46"/>
        <v>7.7879999999999998E-3</v>
      </c>
      <c r="K755" s="11" t="s">
        <v>18</v>
      </c>
      <c r="L755" s="11" t="s">
        <v>58</v>
      </c>
    </row>
    <row r="756" spans="1:12" ht="13.8" x14ac:dyDescent="0.3">
      <c r="A756" s="7">
        <f t="shared" si="47"/>
        <v>754</v>
      </c>
      <c r="B756" s="15">
        <v>45352</v>
      </c>
      <c r="C756" s="11" t="s">
        <v>894</v>
      </c>
      <c r="D756" s="11" t="s">
        <v>812</v>
      </c>
      <c r="E756" s="14">
        <v>100000</v>
      </c>
      <c r="F756" s="37">
        <f t="shared" si="44"/>
        <v>0.01</v>
      </c>
      <c r="G756" s="14">
        <v>18000</v>
      </c>
      <c r="H756" s="37">
        <f t="shared" si="45"/>
        <v>1.8E-3</v>
      </c>
      <c r="I756" s="14">
        <v>118000</v>
      </c>
      <c r="J756" s="37">
        <f t="shared" si="46"/>
        <v>1.18E-2</v>
      </c>
      <c r="K756" s="11" t="s">
        <v>18</v>
      </c>
      <c r="L756" s="11" t="s">
        <v>92</v>
      </c>
    </row>
    <row r="757" spans="1:12" ht="13.8" x14ac:dyDescent="0.3">
      <c r="A757" s="7">
        <f t="shared" si="47"/>
        <v>755</v>
      </c>
      <c r="B757" s="15">
        <v>45352</v>
      </c>
      <c r="C757" s="11" t="s">
        <v>895</v>
      </c>
      <c r="D757" s="11" t="s">
        <v>812</v>
      </c>
      <c r="E757" s="14">
        <v>100000</v>
      </c>
      <c r="F757" s="37">
        <f t="shared" si="44"/>
        <v>0.01</v>
      </c>
      <c r="G757" s="14">
        <v>18000</v>
      </c>
      <c r="H757" s="37">
        <f t="shared" si="45"/>
        <v>1.8E-3</v>
      </c>
      <c r="I757" s="14">
        <v>118000</v>
      </c>
      <c r="J757" s="37">
        <f t="shared" si="46"/>
        <v>1.18E-2</v>
      </c>
      <c r="K757" s="11" t="s">
        <v>18</v>
      </c>
      <c r="L757" s="11" t="s">
        <v>92</v>
      </c>
    </row>
    <row r="758" spans="1:12" ht="13.8" x14ac:dyDescent="0.3">
      <c r="A758" s="7">
        <f t="shared" si="47"/>
        <v>756</v>
      </c>
      <c r="B758" s="15">
        <v>45352</v>
      </c>
      <c r="C758" s="11" t="s">
        <v>896</v>
      </c>
      <c r="D758" s="11" t="s">
        <v>83</v>
      </c>
      <c r="E758" s="14">
        <v>1612408.27</v>
      </c>
      <c r="F758" s="37">
        <f t="shared" si="44"/>
        <v>0.161240827</v>
      </c>
      <c r="G758" s="14">
        <v>0</v>
      </c>
      <c r="H758" s="37">
        <f t="shared" si="45"/>
        <v>0</v>
      </c>
      <c r="I758" s="14">
        <v>1612408.27</v>
      </c>
      <c r="J758" s="37">
        <f t="shared" si="46"/>
        <v>0.161240827</v>
      </c>
      <c r="K758" s="11" t="s">
        <v>84</v>
      </c>
      <c r="L758" s="11" t="s">
        <v>85</v>
      </c>
    </row>
    <row r="759" spans="1:12" ht="13.8" x14ac:dyDescent="0.3">
      <c r="A759" s="7">
        <f t="shared" si="47"/>
        <v>757</v>
      </c>
      <c r="B759" s="15">
        <v>45352</v>
      </c>
      <c r="C759" s="11" t="s">
        <v>897</v>
      </c>
      <c r="D759" s="11" t="s">
        <v>87</v>
      </c>
      <c r="E759" s="14">
        <v>430953.97000000003</v>
      </c>
      <c r="F759" s="37">
        <f t="shared" si="44"/>
        <v>4.3095397000000001E-2</v>
      </c>
      <c r="G759" s="14">
        <v>0</v>
      </c>
      <c r="H759" s="37">
        <f t="shared" si="45"/>
        <v>0</v>
      </c>
      <c r="I759" s="14">
        <v>430953.97000000003</v>
      </c>
      <c r="J759" s="37">
        <f t="shared" si="46"/>
        <v>4.3095397000000001E-2</v>
      </c>
      <c r="K759" s="11" t="s">
        <v>88</v>
      </c>
      <c r="L759" s="11" t="s">
        <v>89</v>
      </c>
    </row>
    <row r="760" spans="1:12" ht="13.8" x14ac:dyDescent="0.3">
      <c r="A760" s="7">
        <f t="shared" si="47"/>
        <v>758</v>
      </c>
      <c r="B760" s="15">
        <v>45352</v>
      </c>
      <c r="C760" s="11" t="s">
        <v>898</v>
      </c>
      <c r="D760" s="11" t="s">
        <v>128</v>
      </c>
      <c r="E760" s="14">
        <v>1792712.42</v>
      </c>
      <c r="F760" s="37">
        <f t="shared" si="44"/>
        <v>0.179271242</v>
      </c>
      <c r="G760" s="14">
        <v>0</v>
      </c>
      <c r="H760" s="37">
        <f t="shared" si="45"/>
        <v>0</v>
      </c>
      <c r="I760" s="14">
        <v>1792712.42</v>
      </c>
      <c r="J760" s="37">
        <f t="shared" si="46"/>
        <v>0.179271242</v>
      </c>
      <c r="K760" s="11" t="s">
        <v>84</v>
      </c>
      <c r="L760" s="11" t="s">
        <v>42</v>
      </c>
    </row>
    <row r="761" spans="1:12" ht="13.8" x14ac:dyDescent="0.3">
      <c r="A761" s="7">
        <f t="shared" si="47"/>
        <v>759</v>
      </c>
      <c r="B761" s="15">
        <v>45352</v>
      </c>
      <c r="C761" s="11" t="s">
        <v>899</v>
      </c>
      <c r="D761" s="11" t="s">
        <v>259</v>
      </c>
      <c r="E761" s="14">
        <v>686285.95</v>
      </c>
      <c r="F761" s="37">
        <f t="shared" si="44"/>
        <v>6.8628595000000001E-2</v>
      </c>
      <c r="G761" s="14">
        <v>0</v>
      </c>
      <c r="H761" s="37">
        <f t="shared" si="45"/>
        <v>0</v>
      </c>
      <c r="I761" s="14">
        <v>686285.95</v>
      </c>
      <c r="J761" s="37">
        <f t="shared" si="46"/>
        <v>6.8628595000000001E-2</v>
      </c>
      <c r="K761" s="11" t="s">
        <v>36</v>
      </c>
      <c r="L761" s="11" t="s">
        <v>61</v>
      </c>
    </row>
    <row r="762" spans="1:12" ht="13.8" x14ac:dyDescent="0.3">
      <c r="A762" s="7">
        <f t="shared" si="47"/>
        <v>760</v>
      </c>
      <c r="B762" s="15">
        <v>45352</v>
      </c>
      <c r="C762" s="11" t="s">
        <v>900</v>
      </c>
      <c r="D762" s="11" t="s">
        <v>135</v>
      </c>
      <c r="E762" s="14">
        <v>1408802.93</v>
      </c>
      <c r="F762" s="37">
        <f t="shared" si="44"/>
        <v>0.14088029299999999</v>
      </c>
      <c r="G762" s="14">
        <v>0</v>
      </c>
      <c r="H762" s="37">
        <f t="shared" si="45"/>
        <v>0</v>
      </c>
      <c r="I762" s="14">
        <v>1408802.93</v>
      </c>
      <c r="J762" s="37">
        <f t="shared" si="46"/>
        <v>0.14088029299999999</v>
      </c>
      <c r="K762" s="11" t="s">
        <v>36</v>
      </c>
      <c r="L762" s="11" t="s">
        <v>136</v>
      </c>
    </row>
    <row r="763" spans="1:12" ht="13.8" x14ac:dyDescent="0.3">
      <c r="A763" s="7">
        <f t="shared" si="47"/>
        <v>761</v>
      </c>
      <c r="B763" s="15">
        <v>45352</v>
      </c>
      <c r="C763" s="11" t="s">
        <v>901</v>
      </c>
      <c r="D763" s="11" t="s">
        <v>126</v>
      </c>
      <c r="E763" s="14">
        <v>485867.93000000005</v>
      </c>
      <c r="F763" s="37">
        <f t="shared" si="44"/>
        <v>4.8586793000000003E-2</v>
      </c>
      <c r="G763" s="14">
        <v>0</v>
      </c>
      <c r="H763" s="37">
        <f t="shared" si="45"/>
        <v>0</v>
      </c>
      <c r="I763" s="14">
        <v>485867.93000000005</v>
      </c>
      <c r="J763" s="37">
        <f t="shared" si="46"/>
        <v>4.8586793000000003E-2</v>
      </c>
      <c r="K763" s="11" t="s">
        <v>36</v>
      </c>
      <c r="L763" s="11" t="s">
        <v>19</v>
      </c>
    </row>
    <row r="764" spans="1:12" ht="13.8" x14ac:dyDescent="0.3">
      <c r="A764" s="7">
        <f t="shared" si="47"/>
        <v>762</v>
      </c>
      <c r="B764" s="15">
        <v>45352</v>
      </c>
      <c r="C764" s="11" t="s">
        <v>902</v>
      </c>
      <c r="D764" s="11" t="s">
        <v>685</v>
      </c>
      <c r="E764" s="14">
        <v>260168</v>
      </c>
      <c r="F764" s="37">
        <f t="shared" si="44"/>
        <v>2.60168E-2</v>
      </c>
      <c r="G764" s="14">
        <v>46830.239999999998</v>
      </c>
      <c r="H764" s="37">
        <f t="shared" si="45"/>
        <v>4.683024E-3</v>
      </c>
      <c r="I764" s="14">
        <v>306998.24</v>
      </c>
      <c r="J764" s="37">
        <f t="shared" si="46"/>
        <v>3.0699824000000001E-2</v>
      </c>
      <c r="K764" s="11" t="s">
        <v>18</v>
      </c>
      <c r="L764" s="11" t="s">
        <v>19</v>
      </c>
    </row>
    <row r="765" spans="1:12" ht="13.8" x14ac:dyDescent="0.3">
      <c r="A765" s="7">
        <f t="shared" si="47"/>
        <v>763</v>
      </c>
      <c r="B765" s="15">
        <v>45352</v>
      </c>
      <c r="C765" s="11" t="s">
        <v>903</v>
      </c>
      <c r="D765" s="11" t="s">
        <v>133</v>
      </c>
      <c r="E765" s="14">
        <v>308154.08</v>
      </c>
      <c r="F765" s="37">
        <f t="shared" si="44"/>
        <v>3.0815408000000002E-2</v>
      </c>
      <c r="G765" s="14">
        <v>0</v>
      </c>
      <c r="H765" s="37">
        <f t="shared" si="45"/>
        <v>0</v>
      </c>
      <c r="I765" s="14">
        <v>308154.08</v>
      </c>
      <c r="J765" s="37">
        <f t="shared" si="46"/>
        <v>3.0815408000000002E-2</v>
      </c>
      <c r="K765" s="11" t="s">
        <v>84</v>
      </c>
      <c r="L765" s="11" t="s">
        <v>61</v>
      </c>
    </row>
    <row r="766" spans="1:12" ht="13.8" x14ac:dyDescent="0.3">
      <c r="A766" s="7">
        <f t="shared" si="47"/>
        <v>764</v>
      </c>
      <c r="B766" s="15">
        <v>45352</v>
      </c>
      <c r="C766" s="11" t="s">
        <v>904</v>
      </c>
      <c r="D766" s="11" t="s">
        <v>25</v>
      </c>
      <c r="E766" s="14">
        <v>1531250</v>
      </c>
      <c r="F766" s="37">
        <f t="shared" si="44"/>
        <v>0.15312500000000001</v>
      </c>
      <c r="G766" s="14">
        <v>275625</v>
      </c>
      <c r="H766" s="37">
        <f t="shared" si="45"/>
        <v>2.75625E-2</v>
      </c>
      <c r="I766" s="14">
        <v>1806875</v>
      </c>
      <c r="J766" s="37">
        <f t="shared" si="46"/>
        <v>0.1806875</v>
      </c>
      <c r="K766" s="11" t="s">
        <v>18</v>
      </c>
      <c r="L766" s="11" t="s">
        <v>26</v>
      </c>
    </row>
    <row r="767" spans="1:12" ht="13.8" x14ac:dyDescent="0.3">
      <c r="A767" s="7">
        <f t="shared" si="47"/>
        <v>765</v>
      </c>
      <c r="B767" s="15">
        <v>45352</v>
      </c>
      <c r="C767" s="11" t="s">
        <v>905</v>
      </c>
      <c r="D767" s="11" t="s">
        <v>25</v>
      </c>
      <c r="E767" s="14">
        <v>546000</v>
      </c>
      <c r="F767" s="37">
        <f t="shared" si="44"/>
        <v>5.4600000000000003E-2</v>
      </c>
      <c r="G767" s="14">
        <v>98280</v>
      </c>
      <c r="H767" s="37">
        <f t="shared" si="45"/>
        <v>9.8279999999999999E-3</v>
      </c>
      <c r="I767" s="14">
        <v>644280</v>
      </c>
      <c r="J767" s="37">
        <f t="shared" si="46"/>
        <v>6.4427999999999999E-2</v>
      </c>
      <c r="K767" s="11" t="s">
        <v>18</v>
      </c>
      <c r="L767" s="11" t="s">
        <v>26</v>
      </c>
    </row>
    <row r="768" spans="1:12" ht="13.8" x14ac:dyDescent="0.3">
      <c r="A768" s="7">
        <f t="shared" si="47"/>
        <v>766</v>
      </c>
      <c r="B768" s="15">
        <v>45352</v>
      </c>
      <c r="C768" s="11" t="s">
        <v>906</v>
      </c>
      <c r="D768" s="11" t="s">
        <v>266</v>
      </c>
      <c r="E768" s="14">
        <v>1529009.66</v>
      </c>
      <c r="F768" s="37">
        <f t="shared" si="44"/>
        <v>0.152900966</v>
      </c>
      <c r="G768" s="14">
        <v>0</v>
      </c>
      <c r="H768" s="37">
        <f t="shared" si="45"/>
        <v>0</v>
      </c>
      <c r="I768" s="14">
        <v>1529009.66</v>
      </c>
      <c r="J768" s="37">
        <f t="shared" si="46"/>
        <v>0.152900966</v>
      </c>
      <c r="K768" s="11" t="s">
        <v>84</v>
      </c>
      <c r="L768" s="11" t="s">
        <v>19</v>
      </c>
    </row>
    <row r="769" spans="1:12" ht="13.8" x14ac:dyDescent="0.3">
      <c r="A769" s="7">
        <f t="shared" si="47"/>
        <v>767</v>
      </c>
      <c r="B769" s="15">
        <v>45352</v>
      </c>
      <c r="C769" s="11" t="s">
        <v>907</v>
      </c>
      <c r="D769" s="11" t="s">
        <v>25</v>
      </c>
      <c r="E769" s="14">
        <v>938000</v>
      </c>
      <c r="F769" s="37">
        <f t="shared" si="44"/>
        <v>9.3799999999999994E-2</v>
      </c>
      <c r="G769" s="14">
        <v>168840</v>
      </c>
      <c r="H769" s="37">
        <f t="shared" si="45"/>
        <v>1.6884E-2</v>
      </c>
      <c r="I769" s="14">
        <v>1106840</v>
      </c>
      <c r="J769" s="37">
        <f t="shared" si="46"/>
        <v>0.110684</v>
      </c>
      <c r="K769" s="11" t="s">
        <v>18</v>
      </c>
      <c r="L769" s="11" t="s">
        <v>26</v>
      </c>
    </row>
    <row r="770" spans="1:12" ht="13.8" x14ac:dyDescent="0.3">
      <c r="A770" s="7">
        <f t="shared" si="47"/>
        <v>768</v>
      </c>
      <c r="B770" s="15">
        <v>45352</v>
      </c>
      <c r="C770" s="11" t="s">
        <v>908</v>
      </c>
      <c r="D770" s="11" t="s">
        <v>406</v>
      </c>
      <c r="E770" s="14">
        <v>1503296</v>
      </c>
      <c r="F770" s="37">
        <f t="shared" si="44"/>
        <v>0.15032960000000001</v>
      </c>
      <c r="G770" s="14">
        <v>270593.28000000003</v>
      </c>
      <c r="H770" s="37">
        <f t="shared" si="45"/>
        <v>2.7059328000000004E-2</v>
      </c>
      <c r="I770" s="14">
        <v>1773889.28</v>
      </c>
      <c r="J770" s="37">
        <f t="shared" si="46"/>
        <v>0.177388928</v>
      </c>
      <c r="K770" s="11" t="s">
        <v>18</v>
      </c>
      <c r="L770" s="11" t="s">
        <v>19</v>
      </c>
    </row>
    <row r="771" spans="1:12" ht="13.8" x14ac:dyDescent="0.3">
      <c r="A771" s="7">
        <f t="shared" si="47"/>
        <v>769</v>
      </c>
      <c r="B771" s="15">
        <v>45352</v>
      </c>
      <c r="C771" s="11" t="s">
        <v>909</v>
      </c>
      <c r="D771" s="11" t="s">
        <v>869</v>
      </c>
      <c r="E771" s="14">
        <v>250000</v>
      </c>
      <c r="F771" s="37">
        <f t="shared" si="44"/>
        <v>2.5000000000000001E-2</v>
      </c>
      <c r="G771" s="14">
        <v>45000</v>
      </c>
      <c r="H771" s="37">
        <f t="shared" si="45"/>
        <v>4.4999999999999997E-3</v>
      </c>
      <c r="I771" s="14">
        <v>295000</v>
      </c>
      <c r="J771" s="37">
        <f t="shared" si="46"/>
        <v>2.9499999999999998E-2</v>
      </c>
      <c r="K771" s="11" t="s">
        <v>18</v>
      </c>
      <c r="L771" s="11" t="s">
        <v>154</v>
      </c>
    </row>
    <row r="772" spans="1:12" ht="13.8" x14ac:dyDescent="0.3">
      <c r="A772" s="7">
        <f t="shared" si="47"/>
        <v>770</v>
      </c>
      <c r="B772" s="15">
        <v>45352</v>
      </c>
      <c r="C772" s="11" t="s">
        <v>910</v>
      </c>
      <c r="D772" s="11" t="s">
        <v>869</v>
      </c>
      <c r="E772" s="14">
        <v>64200</v>
      </c>
      <c r="F772" s="37">
        <f t="shared" ref="F772:F775" si="48">E772/10000000</f>
        <v>6.4200000000000004E-3</v>
      </c>
      <c r="G772" s="14">
        <v>11555.999999999998</v>
      </c>
      <c r="H772" s="37">
        <f t="shared" ref="H772:H775" si="49">G772/10000000</f>
        <v>1.1555999999999999E-3</v>
      </c>
      <c r="I772" s="14">
        <v>75756</v>
      </c>
      <c r="J772" s="37">
        <f t="shared" ref="J772:J775" si="50">I772/10000000</f>
        <v>7.5756E-3</v>
      </c>
      <c r="K772" s="11" t="s">
        <v>18</v>
      </c>
      <c r="L772" s="11" t="s">
        <v>154</v>
      </c>
    </row>
    <row r="773" spans="1:12" ht="13.8" x14ac:dyDescent="0.3">
      <c r="A773" s="7">
        <f t="shared" ref="A773:A775" si="51">A772+1</f>
        <v>771</v>
      </c>
      <c r="B773" s="15">
        <v>45352</v>
      </c>
      <c r="C773" s="11" t="s">
        <v>911</v>
      </c>
      <c r="D773" s="11" t="s">
        <v>715</v>
      </c>
      <c r="E773" s="14">
        <v>687484.37</v>
      </c>
      <c r="F773" s="37">
        <f t="shared" si="48"/>
        <v>6.8748436999999996E-2</v>
      </c>
      <c r="G773" s="14">
        <v>0</v>
      </c>
      <c r="H773" s="37">
        <f t="shared" si="49"/>
        <v>0</v>
      </c>
      <c r="I773" s="14">
        <v>687484.37</v>
      </c>
      <c r="J773" s="37">
        <f t="shared" si="50"/>
        <v>6.8748436999999996E-2</v>
      </c>
      <c r="K773" s="11" t="s">
        <v>36</v>
      </c>
      <c r="L773" s="11" t="s">
        <v>42</v>
      </c>
    </row>
    <row r="774" spans="1:12" ht="13.8" x14ac:dyDescent="0.3">
      <c r="A774" s="7">
        <f t="shared" si="51"/>
        <v>772</v>
      </c>
      <c r="B774" s="15">
        <v>45352</v>
      </c>
      <c r="C774" s="11" t="s">
        <v>912</v>
      </c>
      <c r="D774" s="11" t="s">
        <v>720</v>
      </c>
      <c r="E774" s="14">
        <v>-451699.8</v>
      </c>
      <c r="F774" s="37">
        <f t="shared" si="48"/>
        <v>-4.5169979999999998E-2</v>
      </c>
      <c r="G774" s="14">
        <v>-81305.960000000006</v>
      </c>
      <c r="H774" s="37">
        <f t="shared" si="49"/>
        <v>-8.1305960000000004E-3</v>
      </c>
      <c r="I774" s="14">
        <v>-533005.76</v>
      </c>
      <c r="J774" s="37">
        <f t="shared" si="50"/>
        <v>-5.3300576000000002E-2</v>
      </c>
      <c r="K774" s="11" t="s">
        <v>18</v>
      </c>
      <c r="L774" s="11" t="s">
        <v>721</v>
      </c>
    </row>
    <row r="775" spans="1:12" ht="13.8" x14ac:dyDescent="0.3">
      <c r="A775" s="7">
        <f t="shared" si="51"/>
        <v>773</v>
      </c>
      <c r="B775" s="15">
        <v>45352</v>
      </c>
      <c r="C775" s="11" t="s">
        <v>913</v>
      </c>
      <c r="D775" s="11" t="s">
        <v>720</v>
      </c>
      <c r="E775" s="14">
        <v>-429379.86</v>
      </c>
      <c r="F775" s="37">
        <f t="shared" si="48"/>
        <v>-4.2937985999999997E-2</v>
      </c>
      <c r="G775" s="14">
        <v>-77288.38</v>
      </c>
      <c r="H775" s="37">
        <f t="shared" si="49"/>
        <v>-7.7288380000000009E-3</v>
      </c>
      <c r="I775" s="14">
        <v>-506668.24</v>
      </c>
      <c r="J775" s="37">
        <f t="shared" si="50"/>
        <v>-5.0666823999999999E-2</v>
      </c>
      <c r="K775" s="11" t="s">
        <v>18</v>
      </c>
      <c r="L775" s="11" t="s">
        <v>721</v>
      </c>
    </row>
    <row r="776" spans="1:12" ht="13.8" x14ac:dyDescent="0.3">
      <c r="A776" s="7"/>
    </row>
    <row r="777" spans="1:12" ht="13.8" x14ac:dyDescent="0.3">
      <c r="A777" s="7"/>
    </row>
    <row r="778" spans="1:12" ht="13.8" x14ac:dyDescent="0.3">
      <c r="A778" s="7"/>
    </row>
    <row r="779" spans="1:12" ht="13.8" x14ac:dyDescent="0.3">
      <c r="A779" s="7"/>
    </row>
    <row r="780" spans="1:12" ht="13.8" x14ac:dyDescent="0.3">
      <c r="A780" s="7"/>
    </row>
    <row r="781" spans="1:12" ht="13.8" x14ac:dyDescent="0.3">
      <c r="A781" s="7"/>
    </row>
    <row r="782" spans="1:12" ht="13.8" x14ac:dyDescent="0.3">
      <c r="A782" s="7"/>
    </row>
    <row r="783" spans="1:12" ht="13.8" x14ac:dyDescent="0.3">
      <c r="A783" s="7"/>
    </row>
    <row r="784" spans="1:12" ht="13.8" x14ac:dyDescent="0.3">
      <c r="A784" s="7"/>
    </row>
    <row r="785" spans="1:1" ht="13.8" x14ac:dyDescent="0.3">
      <c r="A785" s="7"/>
    </row>
    <row r="786" spans="1:1" ht="13.8" x14ac:dyDescent="0.3">
      <c r="A786" s="7"/>
    </row>
    <row r="787" spans="1:1" ht="13.8" x14ac:dyDescent="0.3">
      <c r="A787" s="7"/>
    </row>
    <row r="788" spans="1:1" ht="13.8" x14ac:dyDescent="0.3">
      <c r="A788" s="7"/>
    </row>
    <row r="789" spans="1:1" ht="13.8" x14ac:dyDescent="0.3">
      <c r="A789" s="7"/>
    </row>
    <row r="790" spans="1:1" ht="13.8" x14ac:dyDescent="0.3">
      <c r="A790" s="7"/>
    </row>
    <row r="791" spans="1:1" ht="13.8" x14ac:dyDescent="0.3">
      <c r="A791" s="7"/>
    </row>
    <row r="792" spans="1:1" ht="13.8" x14ac:dyDescent="0.3">
      <c r="A792" s="7"/>
    </row>
    <row r="793" spans="1:1" ht="13.8" x14ac:dyDescent="0.3">
      <c r="A793" s="7"/>
    </row>
    <row r="794" spans="1:1" ht="13.8" x14ac:dyDescent="0.3">
      <c r="A794" s="7"/>
    </row>
    <row r="795" spans="1:1" ht="13.8" x14ac:dyDescent="0.3">
      <c r="A795" s="7"/>
    </row>
    <row r="796" spans="1:1" ht="13.8" x14ac:dyDescent="0.3">
      <c r="A796" s="7"/>
    </row>
    <row r="797" spans="1:1" ht="13.8" x14ac:dyDescent="0.3">
      <c r="A797" s="7"/>
    </row>
    <row r="798" spans="1:1" ht="13.8" x14ac:dyDescent="0.3">
      <c r="A798" s="7"/>
    </row>
    <row r="799" spans="1:1" ht="13.8" x14ac:dyDescent="0.3">
      <c r="A799" s="7"/>
    </row>
    <row r="800" spans="1:1" ht="13.8" x14ac:dyDescent="0.3">
      <c r="A800" s="7"/>
    </row>
    <row r="801" spans="1:1" ht="13.8" x14ac:dyDescent="0.3">
      <c r="A801" s="7"/>
    </row>
    <row r="802" spans="1:1" ht="13.8" x14ac:dyDescent="0.3">
      <c r="A802" s="7"/>
    </row>
    <row r="803" spans="1:1" ht="13.8" x14ac:dyDescent="0.3">
      <c r="A803" s="7"/>
    </row>
    <row r="804" spans="1:1" ht="13.8" x14ac:dyDescent="0.3">
      <c r="A804" s="7"/>
    </row>
    <row r="805" spans="1:1" ht="13.8" x14ac:dyDescent="0.3">
      <c r="A805" s="7"/>
    </row>
    <row r="806" spans="1:1" ht="13.8" x14ac:dyDescent="0.3">
      <c r="A806" s="7"/>
    </row>
    <row r="807" spans="1:1" ht="13.8" x14ac:dyDescent="0.3">
      <c r="A807" s="7"/>
    </row>
    <row r="808" spans="1:1" ht="13.8" x14ac:dyDescent="0.3">
      <c r="A808" s="7"/>
    </row>
    <row r="809" spans="1:1" ht="13.8" x14ac:dyDescent="0.3">
      <c r="A809" s="7"/>
    </row>
    <row r="810" spans="1:1" ht="13.8" x14ac:dyDescent="0.3">
      <c r="A810" s="7"/>
    </row>
    <row r="811" spans="1:1" ht="13.8" x14ac:dyDescent="0.3">
      <c r="A811" s="7"/>
    </row>
    <row r="812" spans="1:1" ht="13.8" x14ac:dyDescent="0.3">
      <c r="A812" s="7"/>
    </row>
    <row r="813" spans="1:1" ht="13.8" x14ac:dyDescent="0.3">
      <c r="A813" s="7"/>
    </row>
    <row r="814" spans="1:1" ht="13.8" x14ac:dyDescent="0.3">
      <c r="A814" s="7"/>
    </row>
    <row r="815" spans="1:1" ht="13.8" x14ac:dyDescent="0.3">
      <c r="A815" s="7"/>
    </row>
    <row r="816" spans="1:1" ht="13.8" x14ac:dyDescent="0.3">
      <c r="A816" s="7"/>
    </row>
    <row r="817" spans="1:1" ht="13.8" x14ac:dyDescent="0.3">
      <c r="A817" s="7"/>
    </row>
    <row r="818" spans="1:1" ht="13.8" x14ac:dyDescent="0.3">
      <c r="A818" s="7"/>
    </row>
    <row r="819" spans="1:1" ht="13.8" x14ac:dyDescent="0.3">
      <c r="A819" s="7"/>
    </row>
    <row r="820" spans="1:1" ht="13.8" x14ac:dyDescent="0.3">
      <c r="A820" s="7"/>
    </row>
    <row r="821" spans="1:1" ht="13.8" x14ac:dyDescent="0.3">
      <c r="A821" s="7"/>
    </row>
    <row r="822" spans="1:1" ht="13.8" x14ac:dyDescent="0.3">
      <c r="A822" s="7"/>
    </row>
    <row r="823" spans="1:1" ht="13.8" x14ac:dyDescent="0.3">
      <c r="A823" s="7"/>
    </row>
    <row r="824" spans="1:1" ht="13.8" x14ac:dyDescent="0.3">
      <c r="A824" s="7"/>
    </row>
    <row r="825" spans="1:1" ht="13.8" x14ac:dyDescent="0.3">
      <c r="A825" s="7"/>
    </row>
    <row r="826" spans="1:1" ht="13.8" x14ac:dyDescent="0.3">
      <c r="A826" s="7"/>
    </row>
    <row r="827" spans="1:1" ht="13.8" x14ac:dyDescent="0.3">
      <c r="A827" s="7"/>
    </row>
    <row r="828" spans="1:1" ht="13.8" x14ac:dyDescent="0.3">
      <c r="A828" s="7"/>
    </row>
    <row r="829" spans="1:1" ht="13.8" x14ac:dyDescent="0.3">
      <c r="A829" s="7"/>
    </row>
    <row r="830" spans="1:1" ht="13.8" x14ac:dyDescent="0.3">
      <c r="A830" s="7"/>
    </row>
    <row r="831" spans="1:1" ht="13.8" x14ac:dyDescent="0.3">
      <c r="A831" s="7"/>
    </row>
    <row r="832" spans="1:1" ht="13.8" x14ac:dyDescent="0.3">
      <c r="A832" s="7"/>
    </row>
    <row r="833" spans="1:1" ht="13.8" x14ac:dyDescent="0.3">
      <c r="A833" s="7"/>
    </row>
    <row r="834" spans="1:1" ht="13.8" x14ac:dyDescent="0.3">
      <c r="A834" s="7"/>
    </row>
    <row r="835" spans="1:1" ht="13.8" x14ac:dyDescent="0.3">
      <c r="A835" s="7"/>
    </row>
    <row r="836" spans="1:1" ht="13.8" x14ac:dyDescent="0.3">
      <c r="A836" s="7"/>
    </row>
    <row r="837" spans="1:1" ht="13.8" x14ac:dyDescent="0.3">
      <c r="A837" s="7"/>
    </row>
    <row r="838" spans="1:1" ht="13.8" x14ac:dyDescent="0.3">
      <c r="A838" s="7"/>
    </row>
    <row r="839" spans="1:1" ht="13.8" x14ac:dyDescent="0.3">
      <c r="A839" s="7"/>
    </row>
    <row r="840" spans="1:1" ht="13.8" x14ac:dyDescent="0.3">
      <c r="A840" s="7"/>
    </row>
    <row r="841" spans="1:1" ht="13.8" x14ac:dyDescent="0.3">
      <c r="A841" s="7"/>
    </row>
    <row r="842" spans="1:1" ht="13.8" x14ac:dyDescent="0.3">
      <c r="A842" s="7"/>
    </row>
    <row r="843" spans="1:1" ht="13.8" x14ac:dyDescent="0.3">
      <c r="A843" s="7"/>
    </row>
    <row r="844" spans="1:1" ht="13.8" x14ac:dyDescent="0.3">
      <c r="A844" s="7"/>
    </row>
    <row r="845" spans="1:1" ht="13.8" x14ac:dyDescent="0.3">
      <c r="A845" s="7"/>
    </row>
    <row r="846" spans="1:1" ht="13.8" x14ac:dyDescent="0.3">
      <c r="A846" s="7"/>
    </row>
    <row r="847" spans="1:1" ht="13.8" x14ac:dyDescent="0.3">
      <c r="A847" s="7"/>
    </row>
    <row r="848" spans="1:1" ht="13.8" x14ac:dyDescent="0.3">
      <c r="A848" s="7"/>
    </row>
    <row r="849" spans="1:1" ht="13.8" x14ac:dyDescent="0.3">
      <c r="A849" s="7"/>
    </row>
    <row r="850" spans="1:1" ht="13.8" x14ac:dyDescent="0.3">
      <c r="A850" s="7"/>
    </row>
    <row r="851" spans="1:1" ht="13.8" x14ac:dyDescent="0.3">
      <c r="A851" s="7"/>
    </row>
    <row r="852" spans="1:1" ht="13.8" x14ac:dyDescent="0.3">
      <c r="A852" s="7"/>
    </row>
    <row r="853" spans="1:1" ht="13.8" x14ac:dyDescent="0.3">
      <c r="A853" s="7"/>
    </row>
    <row r="854" spans="1:1" ht="13.8" x14ac:dyDescent="0.3">
      <c r="A854" s="7"/>
    </row>
    <row r="855" spans="1:1" ht="13.8" x14ac:dyDescent="0.3">
      <c r="A855" s="7"/>
    </row>
    <row r="856" spans="1:1" ht="13.8" x14ac:dyDescent="0.3">
      <c r="A856" s="7"/>
    </row>
    <row r="857" spans="1:1" ht="13.8" x14ac:dyDescent="0.3">
      <c r="A857" s="7"/>
    </row>
    <row r="858" spans="1:1" ht="13.8" x14ac:dyDescent="0.3">
      <c r="A858" s="7"/>
    </row>
    <row r="859" spans="1:1" ht="13.8" x14ac:dyDescent="0.3">
      <c r="A859" s="7"/>
    </row>
    <row r="860" spans="1:1" ht="13.8" x14ac:dyDescent="0.3">
      <c r="A860" s="7"/>
    </row>
    <row r="861" spans="1:1" ht="13.8" x14ac:dyDescent="0.3">
      <c r="A861" s="7"/>
    </row>
    <row r="862" spans="1:1" ht="13.8" x14ac:dyDescent="0.3">
      <c r="A862" s="7"/>
    </row>
    <row r="863" spans="1:1" ht="13.8" x14ac:dyDescent="0.3">
      <c r="A863" s="7"/>
    </row>
    <row r="864" spans="1:1" ht="13.8" x14ac:dyDescent="0.3">
      <c r="A864" s="7"/>
    </row>
    <row r="865" spans="1:1" ht="13.8" x14ac:dyDescent="0.3">
      <c r="A865" s="7"/>
    </row>
    <row r="866" spans="1:1" ht="13.8" x14ac:dyDescent="0.3">
      <c r="A866" s="7"/>
    </row>
    <row r="867" spans="1:1" ht="13.8" x14ac:dyDescent="0.3">
      <c r="A867" s="7"/>
    </row>
    <row r="868" spans="1:1" ht="13.8" x14ac:dyDescent="0.3">
      <c r="A868" s="7"/>
    </row>
    <row r="869" spans="1:1" ht="13.8" x14ac:dyDescent="0.3">
      <c r="A869" s="7"/>
    </row>
    <row r="870" spans="1:1" ht="13.8" x14ac:dyDescent="0.3">
      <c r="A870" s="7"/>
    </row>
    <row r="871" spans="1:1" ht="13.8" x14ac:dyDescent="0.3">
      <c r="A871" s="7"/>
    </row>
    <row r="872" spans="1:1" ht="13.8" x14ac:dyDescent="0.3">
      <c r="A872" s="7"/>
    </row>
    <row r="873" spans="1:1" ht="13.8" x14ac:dyDescent="0.3">
      <c r="A873" s="7"/>
    </row>
    <row r="874" spans="1:1" ht="13.8" x14ac:dyDescent="0.3">
      <c r="A874" s="7"/>
    </row>
    <row r="875" spans="1:1" ht="13.8" x14ac:dyDescent="0.3">
      <c r="A875" s="7"/>
    </row>
    <row r="876" spans="1:1" ht="13.8" x14ac:dyDescent="0.3">
      <c r="A876" s="7"/>
    </row>
    <row r="877" spans="1:1" ht="13.8" x14ac:dyDescent="0.3">
      <c r="A877" s="7"/>
    </row>
    <row r="878" spans="1:1" ht="13.8" x14ac:dyDescent="0.3">
      <c r="A878" s="7"/>
    </row>
    <row r="879" spans="1:1" ht="13.8" x14ac:dyDescent="0.3">
      <c r="A879" s="7"/>
    </row>
    <row r="880" spans="1:1" ht="13.8" x14ac:dyDescent="0.3">
      <c r="A880" s="7"/>
    </row>
    <row r="881" spans="1:1" ht="13.8" x14ac:dyDescent="0.3">
      <c r="A881" s="7"/>
    </row>
    <row r="882" spans="1:1" ht="13.8" x14ac:dyDescent="0.3">
      <c r="A882" s="7"/>
    </row>
    <row r="883" spans="1:1" ht="13.8" x14ac:dyDescent="0.3">
      <c r="A883" s="7"/>
    </row>
    <row r="884" spans="1:1" ht="13.8" x14ac:dyDescent="0.3">
      <c r="A884" s="7"/>
    </row>
    <row r="885" spans="1:1" ht="13.8" x14ac:dyDescent="0.3">
      <c r="A885" s="7"/>
    </row>
    <row r="886" spans="1:1" ht="13.8" x14ac:dyDescent="0.3">
      <c r="A886" s="7"/>
    </row>
    <row r="887" spans="1:1" ht="13.8" x14ac:dyDescent="0.3">
      <c r="A887" s="7"/>
    </row>
    <row r="888" spans="1:1" ht="13.8" x14ac:dyDescent="0.3">
      <c r="A888" s="7"/>
    </row>
    <row r="889" spans="1:1" ht="13.8" x14ac:dyDescent="0.3">
      <c r="A889" s="7"/>
    </row>
    <row r="890" spans="1:1" ht="13.8" x14ac:dyDescent="0.3">
      <c r="A890" s="7"/>
    </row>
    <row r="891" spans="1:1" ht="13.8" x14ac:dyDescent="0.3">
      <c r="A891" s="7"/>
    </row>
    <row r="892" spans="1:1" ht="13.8" x14ac:dyDescent="0.3">
      <c r="A892" s="7"/>
    </row>
    <row r="893" spans="1:1" ht="13.8" x14ac:dyDescent="0.3">
      <c r="A893" s="7"/>
    </row>
    <row r="894" spans="1:1" ht="13.8" x14ac:dyDescent="0.3">
      <c r="A894" s="7"/>
    </row>
    <row r="895" spans="1:1" ht="13.8" x14ac:dyDescent="0.3">
      <c r="A895" s="7"/>
    </row>
    <row r="896" spans="1:1" ht="13.8" x14ac:dyDescent="0.3">
      <c r="A896" s="7"/>
    </row>
    <row r="897" spans="1:1" ht="13.8" x14ac:dyDescent="0.3">
      <c r="A897" s="7"/>
    </row>
    <row r="898" spans="1:1" ht="13.8" x14ac:dyDescent="0.3">
      <c r="A898" s="7"/>
    </row>
    <row r="899" spans="1:1" ht="13.8" x14ac:dyDescent="0.3">
      <c r="A899" s="7"/>
    </row>
    <row r="900" spans="1:1" ht="13.8" x14ac:dyDescent="0.3">
      <c r="A900" s="7"/>
    </row>
    <row r="901" spans="1:1" ht="13.8" x14ac:dyDescent="0.3">
      <c r="A901" s="7"/>
    </row>
    <row r="902" spans="1:1" ht="13.8" x14ac:dyDescent="0.3">
      <c r="A902" s="7"/>
    </row>
    <row r="903" spans="1:1" ht="13.8" x14ac:dyDescent="0.3">
      <c r="A903" s="7"/>
    </row>
    <row r="904" spans="1:1" ht="13.8" x14ac:dyDescent="0.3">
      <c r="A904" s="7"/>
    </row>
    <row r="905" spans="1:1" ht="13.8" x14ac:dyDescent="0.3">
      <c r="A905" s="7"/>
    </row>
    <row r="906" spans="1:1" ht="13.8" x14ac:dyDescent="0.3">
      <c r="A906" s="7"/>
    </row>
    <row r="907" spans="1:1" ht="13.8" x14ac:dyDescent="0.3">
      <c r="A907" s="7"/>
    </row>
    <row r="908" spans="1:1" ht="13.8" x14ac:dyDescent="0.3">
      <c r="A908" s="7"/>
    </row>
    <row r="909" spans="1:1" ht="13.8" x14ac:dyDescent="0.3">
      <c r="A909" s="7"/>
    </row>
    <row r="910" spans="1:1" ht="13.8" x14ac:dyDescent="0.3">
      <c r="A910" s="7"/>
    </row>
    <row r="911" spans="1:1" ht="13.8" x14ac:dyDescent="0.3">
      <c r="A911" s="7"/>
    </row>
    <row r="912" spans="1:1" ht="13.8" x14ac:dyDescent="0.3">
      <c r="A912" s="7"/>
    </row>
    <row r="913" spans="1:1" ht="13.8" x14ac:dyDescent="0.3">
      <c r="A913" s="7"/>
    </row>
    <row r="914" spans="1:1" ht="13.8" x14ac:dyDescent="0.3">
      <c r="A914" s="7"/>
    </row>
    <row r="915" spans="1:1" ht="13.8" x14ac:dyDescent="0.3">
      <c r="A915" s="7"/>
    </row>
    <row r="916" spans="1:1" ht="13.8" x14ac:dyDescent="0.3">
      <c r="A916" s="7"/>
    </row>
    <row r="917" spans="1:1" ht="13.8" x14ac:dyDescent="0.3">
      <c r="A917" s="7"/>
    </row>
    <row r="918" spans="1:1" ht="13.8" x14ac:dyDescent="0.3">
      <c r="A918" s="7"/>
    </row>
    <row r="919" spans="1:1" ht="13.8" x14ac:dyDescent="0.3">
      <c r="A919" s="7"/>
    </row>
    <row r="920" spans="1:1" ht="13.8" x14ac:dyDescent="0.3">
      <c r="A920" s="7"/>
    </row>
    <row r="921" spans="1:1" ht="13.8" x14ac:dyDescent="0.3">
      <c r="A921" s="7"/>
    </row>
    <row r="922" spans="1:1" ht="13.8" x14ac:dyDescent="0.3">
      <c r="A922" s="7"/>
    </row>
    <row r="923" spans="1:1" ht="13.8" x14ac:dyDescent="0.3">
      <c r="A923" s="7"/>
    </row>
    <row r="924" spans="1:1" ht="13.8" x14ac:dyDescent="0.3">
      <c r="A924" s="7"/>
    </row>
    <row r="925" spans="1:1" ht="13.8" x14ac:dyDescent="0.3">
      <c r="A925" s="7"/>
    </row>
    <row r="926" spans="1:1" ht="13.8" x14ac:dyDescent="0.3">
      <c r="A926" s="7"/>
    </row>
    <row r="927" spans="1:1" ht="13.8" x14ac:dyDescent="0.3">
      <c r="A927" s="7"/>
    </row>
    <row r="928" spans="1:1" ht="13.8" x14ac:dyDescent="0.3">
      <c r="A928" s="7"/>
    </row>
    <row r="929" spans="1:1" ht="13.8" x14ac:dyDescent="0.3">
      <c r="A929" s="7"/>
    </row>
    <row r="930" spans="1:1" ht="13.8" x14ac:dyDescent="0.3">
      <c r="A930" s="7"/>
    </row>
    <row r="931" spans="1:1" ht="13.8" x14ac:dyDescent="0.3">
      <c r="A931" s="7"/>
    </row>
    <row r="932" spans="1:1" ht="13.8" x14ac:dyDescent="0.3">
      <c r="A932" s="7"/>
    </row>
    <row r="933" spans="1:1" ht="13.8" x14ac:dyDescent="0.3">
      <c r="A933" s="7"/>
    </row>
    <row r="934" spans="1:1" ht="13.8" x14ac:dyDescent="0.3">
      <c r="A934" s="7"/>
    </row>
    <row r="935" spans="1:1" ht="13.8" x14ac:dyDescent="0.3">
      <c r="A935" s="7"/>
    </row>
    <row r="936" spans="1:1" ht="13.8" x14ac:dyDescent="0.3">
      <c r="A936" s="7"/>
    </row>
    <row r="937" spans="1:1" ht="13.8" x14ac:dyDescent="0.3">
      <c r="A937" s="7"/>
    </row>
    <row r="938" spans="1:1" ht="13.8" x14ac:dyDescent="0.3">
      <c r="A938" s="7"/>
    </row>
    <row r="939" spans="1:1" ht="13.8" x14ac:dyDescent="0.3">
      <c r="A939" s="7"/>
    </row>
    <row r="940" spans="1:1" ht="13.8" x14ac:dyDescent="0.3">
      <c r="A940" s="7"/>
    </row>
    <row r="941" spans="1:1" ht="13.8" x14ac:dyDescent="0.3">
      <c r="A941" s="7"/>
    </row>
    <row r="942" spans="1:1" ht="13.8" x14ac:dyDescent="0.3">
      <c r="A942" s="7"/>
    </row>
    <row r="943" spans="1:1" ht="13.8" x14ac:dyDescent="0.3">
      <c r="A943" s="7"/>
    </row>
    <row r="944" spans="1:1" ht="13.8" x14ac:dyDescent="0.3">
      <c r="A944" s="7"/>
    </row>
    <row r="945" spans="1:1" ht="13.8" x14ac:dyDescent="0.3">
      <c r="A945" s="7"/>
    </row>
    <row r="946" spans="1:1" ht="13.8" x14ac:dyDescent="0.3">
      <c r="A946" s="7"/>
    </row>
    <row r="947" spans="1:1" ht="13.8" x14ac:dyDescent="0.3">
      <c r="A947" s="7"/>
    </row>
    <row r="948" spans="1:1" ht="13.8" x14ac:dyDescent="0.3">
      <c r="A948" s="7"/>
    </row>
    <row r="949" spans="1:1" ht="13.8" x14ac:dyDescent="0.3">
      <c r="A949" s="7"/>
    </row>
    <row r="950" spans="1:1" ht="13.8" x14ac:dyDescent="0.3">
      <c r="A950" s="7"/>
    </row>
    <row r="951" spans="1:1" ht="13.8" x14ac:dyDescent="0.3">
      <c r="A951" s="7"/>
    </row>
    <row r="952" spans="1:1" ht="13.8" x14ac:dyDescent="0.3">
      <c r="A952" s="7"/>
    </row>
    <row r="953" spans="1:1" ht="13.8" x14ac:dyDescent="0.3">
      <c r="A953" s="7"/>
    </row>
    <row r="954" spans="1:1" ht="13.8" x14ac:dyDescent="0.3">
      <c r="A954" s="7"/>
    </row>
    <row r="955" spans="1:1" ht="13.8" x14ac:dyDescent="0.3">
      <c r="A955" s="7"/>
    </row>
    <row r="956" spans="1:1" ht="13.8" x14ac:dyDescent="0.3">
      <c r="A956" s="7"/>
    </row>
    <row r="957" spans="1:1" ht="13.8" x14ac:dyDescent="0.3">
      <c r="A957" s="7"/>
    </row>
    <row r="958" spans="1:1" ht="13.8" x14ac:dyDescent="0.3">
      <c r="A958" s="7"/>
    </row>
    <row r="959" spans="1:1" ht="13.8" x14ac:dyDescent="0.3">
      <c r="A959" s="7"/>
    </row>
    <row r="960" spans="1:1" ht="13.8" x14ac:dyDescent="0.3">
      <c r="A960" s="7"/>
    </row>
    <row r="961" spans="1:1" ht="13.8" x14ac:dyDescent="0.3">
      <c r="A961" s="7"/>
    </row>
    <row r="962" spans="1:1" ht="13.8" x14ac:dyDescent="0.3">
      <c r="A962" s="7"/>
    </row>
    <row r="963" spans="1:1" ht="13.8" x14ac:dyDescent="0.3">
      <c r="A963" s="7"/>
    </row>
    <row r="964" spans="1:1" ht="13.8" x14ac:dyDescent="0.3">
      <c r="A964" s="7"/>
    </row>
    <row r="965" spans="1:1" ht="13.8" x14ac:dyDescent="0.3">
      <c r="A965" s="7"/>
    </row>
    <row r="966" spans="1:1" ht="13.8" x14ac:dyDescent="0.3">
      <c r="A966" s="7"/>
    </row>
    <row r="967" spans="1:1" ht="13.8" x14ac:dyDescent="0.3">
      <c r="A967" s="7"/>
    </row>
    <row r="968" spans="1:1" ht="13.8" x14ac:dyDescent="0.3">
      <c r="A968" s="7"/>
    </row>
    <row r="969" spans="1:1" ht="13.8" x14ac:dyDescent="0.3">
      <c r="A969" s="7"/>
    </row>
    <row r="970" spans="1:1" ht="13.8" x14ac:dyDescent="0.3">
      <c r="A970" s="7"/>
    </row>
    <row r="971" spans="1:1" ht="13.8" x14ac:dyDescent="0.3">
      <c r="A971" s="7"/>
    </row>
    <row r="972" spans="1:1" ht="13.8" x14ac:dyDescent="0.3">
      <c r="A972" s="7"/>
    </row>
    <row r="973" spans="1:1" ht="13.8" x14ac:dyDescent="0.3">
      <c r="A973" s="7"/>
    </row>
    <row r="974" spans="1:1" ht="13.8" x14ac:dyDescent="0.3">
      <c r="A974" s="7"/>
    </row>
    <row r="975" spans="1:1" ht="13.8" x14ac:dyDescent="0.3">
      <c r="A975" s="7"/>
    </row>
    <row r="976" spans="1:1" ht="13.8" x14ac:dyDescent="0.3">
      <c r="A976" s="7"/>
    </row>
    <row r="977" spans="1:1" ht="13.8" x14ac:dyDescent="0.3">
      <c r="A977" s="7"/>
    </row>
    <row r="978" spans="1:1" ht="13.8" x14ac:dyDescent="0.3">
      <c r="A978" s="7"/>
    </row>
    <row r="979" spans="1:1" ht="13.8" x14ac:dyDescent="0.3">
      <c r="A979" s="7"/>
    </row>
    <row r="980" spans="1:1" ht="13.8" x14ac:dyDescent="0.3">
      <c r="A980" s="7"/>
    </row>
    <row r="981" spans="1:1" ht="13.8" x14ac:dyDescent="0.3">
      <c r="A981" s="7"/>
    </row>
    <row r="982" spans="1:1" ht="13.8" x14ac:dyDescent="0.3">
      <c r="A982" s="7"/>
    </row>
    <row r="983" spans="1:1" ht="13.8" x14ac:dyDescent="0.3">
      <c r="A983" s="7"/>
    </row>
    <row r="984" spans="1:1" ht="13.8" x14ac:dyDescent="0.3">
      <c r="A984" s="7"/>
    </row>
    <row r="985" spans="1:1" ht="13.8" x14ac:dyDescent="0.3">
      <c r="A985" s="7"/>
    </row>
    <row r="986" spans="1:1" ht="13.8" x14ac:dyDescent="0.3">
      <c r="A986" s="7"/>
    </row>
    <row r="987" spans="1:1" ht="13.8" x14ac:dyDescent="0.3">
      <c r="A987" s="7"/>
    </row>
    <row r="988" spans="1:1" ht="13.8" x14ac:dyDescent="0.3">
      <c r="A988" s="7"/>
    </row>
    <row r="989" spans="1:1" ht="13.8" x14ac:dyDescent="0.3">
      <c r="A989" s="7"/>
    </row>
    <row r="990" spans="1:1" ht="13.8" x14ac:dyDescent="0.3">
      <c r="A990" s="7"/>
    </row>
    <row r="991" spans="1:1" ht="13.8" x14ac:dyDescent="0.3">
      <c r="A991" s="7"/>
    </row>
    <row r="992" spans="1:1" ht="13.8" x14ac:dyDescent="0.3">
      <c r="A992" s="7"/>
    </row>
    <row r="993" spans="1:1" ht="13.8" x14ac:dyDescent="0.3">
      <c r="A993" s="7"/>
    </row>
    <row r="994" spans="1:1" ht="13.8" x14ac:dyDescent="0.3">
      <c r="A994" s="7"/>
    </row>
    <row r="995" spans="1:1" ht="13.8" x14ac:dyDescent="0.3">
      <c r="A995" s="7"/>
    </row>
    <row r="996" spans="1:1" ht="13.8" x14ac:dyDescent="0.3">
      <c r="A996" s="7"/>
    </row>
    <row r="997" spans="1:1" ht="13.8" x14ac:dyDescent="0.3">
      <c r="A997" s="7"/>
    </row>
    <row r="998" spans="1:1" ht="13.8" x14ac:dyDescent="0.3">
      <c r="A998" s="7"/>
    </row>
    <row r="999" spans="1:1" ht="13.8" x14ac:dyDescent="0.3">
      <c r="A999" s="7"/>
    </row>
    <row r="1000" spans="1:1" ht="13.8" x14ac:dyDescent="0.3">
      <c r="A1000" s="7"/>
    </row>
    <row r="1001" spans="1:1" ht="13.8" x14ac:dyDescent="0.3">
      <c r="A1001" s="7"/>
    </row>
    <row r="1002" spans="1:1" ht="13.8" x14ac:dyDescent="0.3">
      <c r="A1002" s="7"/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8A9BE-A9AE-45E2-9A8C-3FA80C4FEDC5}">
  <dimension ref="A1:K261"/>
  <sheetViews>
    <sheetView topLeftCell="A232" workbookViewId="0">
      <selection activeCell="F222" sqref="F222"/>
    </sheetView>
  </sheetViews>
  <sheetFormatPr defaultRowHeight="13.2" x14ac:dyDescent="0.25"/>
  <cols>
    <col min="2" max="2" width="17" bestFit="1" customWidth="1"/>
    <col min="3" max="3" width="13.33203125" bestFit="1" customWidth="1"/>
    <col min="4" max="4" width="32.33203125" bestFit="1" customWidth="1"/>
    <col min="5" max="5" width="18.21875" bestFit="1" customWidth="1"/>
    <col min="6" max="6" width="20.21875" bestFit="1" customWidth="1"/>
    <col min="7" max="7" width="10.5546875" customWidth="1"/>
    <col min="8" max="8" width="7.88671875" customWidth="1"/>
    <col min="10" max="10" width="21.88671875" bestFit="1" customWidth="1"/>
    <col min="11" max="11" width="13.77734375" customWidth="1"/>
  </cols>
  <sheetData>
    <row r="1" spans="1:3" x14ac:dyDescent="0.25">
      <c r="A1" s="19" t="s">
        <v>963</v>
      </c>
    </row>
    <row r="2" spans="1:3" x14ac:dyDescent="0.25">
      <c r="B2" s="31" t="s">
        <v>967</v>
      </c>
      <c r="C2" t="s">
        <v>989</v>
      </c>
    </row>
    <row r="3" spans="1:3" x14ac:dyDescent="0.25">
      <c r="B3" s="32" t="s">
        <v>972</v>
      </c>
      <c r="C3" s="38">
        <v>63.225785110999993</v>
      </c>
    </row>
    <row r="4" spans="1:3" x14ac:dyDescent="0.25">
      <c r="B4" s="33" t="s">
        <v>977</v>
      </c>
      <c r="C4" s="38">
        <v>5.9850893779999987</v>
      </c>
    </row>
    <row r="5" spans="1:3" x14ac:dyDescent="0.25">
      <c r="B5" s="33" t="s">
        <v>978</v>
      </c>
      <c r="C5" s="38">
        <v>5.9999092760000003</v>
      </c>
    </row>
    <row r="6" spans="1:3" x14ac:dyDescent="0.25">
      <c r="B6" s="33" t="s">
        <v>979</v>
      </c>
      <c r="C6" s="38">
        <v>9.3558404200000016</v>
      </c>
    </row>
    <row r="7" spans="1:3" x14ac:dyDescent="0.25">
      <c r="B7" s="33" t="s">
        <v>980</v>
      </c>
      <c r="C7" s="38">
        <v>7.2205489980000008</v>
      </c>
    </row>
    <row r="8" spans="1:3" x14ac:dyDescent="0.25">
      <c r="B8" s="33" t="s">
        <v>981</v>
      </c>
      <c r="C8" s="38">
        <v>7.8220525369999967</v>
      </c>
    </row>
    <row r="9" spans="1:3" x14ac:dyDescent="0.25">
      <c r="B9" s="33" t="s">
        <v>982</v>
      </c>
      <c r="C9" s="38">
        <v>6.8467094279999987</v>
      </c>
    </row>
    <row r="10" spans="1:3" x14ac:dyDescent="0.25">
      <c r="B10" s="33" t="s">
        <v>983</v>
      </c>
      <c r="C10" s="38">
        <v>6.9710037379999985</v>
      </c>
    </row>
    <row r="11" spans="1:3" x14ac:dyDescent="0.25">
      <c r="B11" s="33" t="s">
        <v>984</v>
      </c>
      <c r="C11" s="38">
        <v>6.8699375869999999</v>
      </c>
    </row>
    <row r="12" spans="1:3" x14ac:dyDescent="0.25">
      <c r="B12" s="33" t="s">
        <v>985</v>
      </c>
      <c r="C12" s="38">
        <v>6.1546937489999989</v>
      </c>
    </row>
    <row r="13" spans="1:3" x14ac:dyDescent="0.25">
      <c r="B13" s="32" t="s">
        <v>973</v>
      </c>
      <c r="C13" s="38">
        <v>20.125929470999999</v>
      </c>
    </row>
    <row r="14" spans="1:3" x14ac:dyDescent="0.25">
      <c r="B14" s="33" t="s">
        <v>974</v>
      </c>
      <c r="C14" s="38">
        <v>6.5375050199999993</v>
      </c>
    </row>
    <row r="15" spans="1:3" x14ac:dyDescent="0.25">
      <c r="B15" s="33" t="s">
        <v>975</v>
      </c>
      <c r="C15" s="38">
        <v>6.5919341380000018</v>
      </c>
    </row>
    <row r="16" spans="1:3" x14ac:dyDescent="0.25">
      <c r="B16" s="33" t="s">
        <v>976</v>
      </c>
      <c r="C16" s="38">
        <v>6.9964903129999998</v>
      </c>
    </row>
    <row r="17" spans="2:3" x14ac:dyDescent="0.25">
      <c r="B17" s="32" t="s">
        <v>969</v>
      </c>
      <c r="C17" s="38">
        <v>83.351714581999985</v>
      </c>
    </row>
    <row r="38" spans="1:3" x14ac:dyDescent="0.25">
      <c r="A38" s="11" t="s">
        <v>27</v>
      </c>
    </row>
    <row r="39" spans="1:3" x14ac:dyDescent="0.25">
      <c r="B39" s="31" t="s">
        <v>967</v>
      </c>
      <c r="C39" t="s">
        <v>989</v>
      </c>
    </row>
    <row r="40" spans="1:3" x14ac:dyDescent="0.25">
      <c r="B40" s="32" t="s">
        <v>54</v>
      </c>
      <c r="C40" s="38">
        <v>0.35022334799999999</v>
      </c>
    </row>
    <row r="41" spans="1:3" x14ac:dyDescent="0.25">
      <c r="B41" s="32" t="s">
        <v>13</v>
      </c>
      <c r="C41" s="38">
        <v>0.72416820199999998</v>
      </c>
    </row>
    <row r="42" spans="1:3" x14ac:dyDescent="0.25">
      <c r="B42" s="32" t="s">
        <v>88</v>
      </c>
      <c r="C42" s="38">
        <v>3.426679854000001</v>
      </c>
    </row>
    <row r="43" spans="1:3" x14ac:dyDescent="0.25">
      <c r="B43" s="32" t="s">
        <v>57</v>
      </c>
      <c r="C43" s="38">
        <v>3.9664414199999993</v>
      </c>
    </row>
    <row r="44" spans="1:3" x14ac:dyDescent="0.25">
      <c r="B44" s="32" t="s">
        <v>18</v>
      </c>
      <c r="C44" s="38">
        <v>36.012581699999984</v>
      </c>
    </row>
    <row r="45" spans="1:3" x14ac:dyDescent="0.25">
      <c r="B45" s="32" t="s">
        <v>506</v>
      </c>
      <c r="C45" s="38">
        <v>0.18534450099999997</v>
      </c>
    </row>
    <row r="46" spans="1:3" x14ac:dyDescent="0.25">
      <c r="B46" s="32" t="s">
        <v>856</v>
      </c>
      <c r="C46" s="38">
        <v>2.8618185000000001E-2</v>
      </c>
    </row>
    <row r="47" spans="1:3" x14ac:dyDescent="0.25">
      <c r="B47" s="32" t="s">
        <v>84</v>
      </c>
      <c r="C47" s="38">
        <v>4.521878650999998</v>
      </c>
    </row>
    <row r="48" spans="1:3" x14ac:dyDescent="0.25">
      <c r="B48" s="32" t="s">
        <v>36</v>
      </c>
      <c r="C48" s="38">
        <v>34.135778721000008</v>
      </c>
    </row>
    <row r="49" spans="1:6" x14ac:dyDescent="0.25">
      <c r="B49" s="32" t="s">
        <v>969</v>
      </c>
      <c r="C49" s="38">
        <v>83.351714581999985</v>
      </c>
    </row>
    <row r="56" spans="1:6" x14ac:dyDescent="0.25">
      <c r="A56" s="11" t="s">
        <v>29</v>
      </c>
    </row>
    <row r="57" spans="1:6" x14ac:dyDescent="0.25">
      <c r="B57" s="31" t="s">
        <v>967</v>
      </c>
      <c r="C57" t="s">
        <v>989</v>
      </c>
    </row>
    <row r="58" spans="1:6" x14ac:dyDescent="0.25">
      <c r="B58" s="32" t="s">
        <v>71</v>
      </c>
      <c r="C58" s="38">
        <v>14.850499874000002</v>
      </c>
    </row>
    <row r="59" spans="1:6" x14ac:dyDescent="0.25">
      <c r="B59" s="32" t="s">
        <v>14</v>
      </c>
      <c r="C59" s="38">
        <v>13.790232711000002</v>
      </c>
    </row>
    <row r="60" spans="1:6" x14ac:dyDescent="0.25">
      <c r="B60" s="32" t="s">
        <v>89</v>
      </c>
      <c r="C60" s="38">
        <v>10.185973865999999</v>
      </c>
      <c r="E60" s="50" t="s">
        <v>994</v>
      </c>
      <c r="F60" s="50"/>
    </row>
    <row r="61" spans="1:6" x14ac:dyDescent="0.25">
      <c r="B61" s="32" t="s">
        <v>42</v>
      </c>
      <c r="C61" s="38">
        <v>9.4647930410000001</v>
      </c>
      <c r="E61" s="32" t="s">
        <v>991</v>
      </c>
      <c r="F61" s="38" t="s">
        <v>992</v>
      </c>
    </row>
    <row r="62" spans="1:6" x14ac:dyDescent="0.25">
      <c r="B62" s="32" t="s">
        <v>19</v>
      </c>
      <c r="C62" s="38">
        <v>9.4480431579999973</v>
      </c>
      <c r="E62" s="32" t="s">
        <v>71</v>
      </c>
      <c r="F62" s="38">
        <v>14.850499874000002</v>
      </c>
    </row>
    <row r="63" spans="1:6" x14ac:dyDescent="0.25">
      <c r="B63" s="32" t="s">
        <v>26</v>
      </c>
      <c r="C63" s="38">
        <v>5.3332400689999986</v>
      </c>
      <c r="E63" s="32" t="s">
        <v>14</v>
      </c>
      <c r="F63" s="38">
        <v>13.790232711000002</v>
      </c>
    </row>
    <row r="64" spans="1:6" x14ac:dyDescent="0.25">
      <c r="B64" s="32" t="s">
        <v>145</v>
      </c>
      <c r="C64" s="38">
        <v>3.320935398</v>
      </c>
      <c r="E64" s="32" t="s">
        <v>89</v>
      </c>
      <c r="F64" s="38">
        <v>10.185973865999999</v>
      </c>
    </row>
    <row r="65" spans="2:6" x14ac:dyDescent="0.25">
      <c r="B65" s="32" t="s">
        <v>46</v>
      </c>
      <c r="C65" s="38">
        <v>2.4392504240000004</v>
      </c>
      <c r="E65" s="32" t="s">
        <v>42</v>
      </c>
      <c r="F65" s="38">
        <v>9.4647930410000001</v>
      </c>
    </row>
    <row r="66" spans="2:6" x14ac:dyDescent="0.25">
      <c r="B66" s="32" t="s">
        <v>61</v>
      </c>
      <c r="C66" s="38">
        <v>2.2886410580000001</v>
      </c>
      <c r="E66" s="32" t="s">
        <v>19</v>
      </c>
      <c r="F66" s="38">
        <v>9.4480431579999973</v>
      </c>
    </row>
    <row r="67" spans="2:6" x14ac:dyDescent="0.25">
      <c r="B67" s="32" t="s">
        <v>85</v>
      </c>
      <c r="C67" s="38">
        <v>2.1551413840000002</v>
      </c>
      <c r="E67" s="32" t="s">
        <v>990</v>
      </c>
      <c r="F67" s="40">
        <f>GETPIVOTDATA("Revenue (ex. GST)in crores",$B$57)-SUM(F62:F66)</f>
        <v>25.612171932000003</v>
      </c>
    </row>
    <row r="68" spans="2:6" x14ac:dyDescent="0.25">
      <c r="B68" s="32" t="s">
        <v>136</v>
      </c>
      <c r="C68" s="38">
        <v>1.6466842869999998</v>
      </c>
      <c r="D68" s="38">
        <f>SUM(C63:C79)</f>
        <v>25.612171931999999</v>
      </c>
    </row>
    <row r="69" spans="2:6" x14ac:dyDescent="0.25">
      <c r="B69" s="32" t="s">
        <v>58</v>
      </c>
      <c r="C69" s="38">
        <v>1.622478181</v>
      </c>
    </row>
    <row r="70" spans="2:6" x14ac:dyDescent="0.25">
      <c r="B70" s="32" t="s">
        <v>50</v>
      </c>
      <c r="C70" s="38">
        <v>1.6096730310000003</v>
      </c>
    </row>
    <row r="71" spans="2:6" x14ac:dyDescent="0.25">
      <c r="B71" s="32" t="s">
        <v>65</v>
      </c>
      <c r="C71" s="38">
        <v>1.4632682920000006</v>
      </c>
    </row>
    <row r="72" spans="2:6" x14ac:dyDescent="0.25">
      <c r="B72" s="32" t="s">
        <v>75</v>
      </c>
      <c r="C72" s="38">
        <v>1.0208975289999997</v>
      </c>
    </row>
    <row r="73" spans="2:6" x14ac:dyDescent="0.25">
      <c r="B73" s="32" t="s">
        <v>154</v>
      </c>
      <c r="C73" s="38">
        <v>0.84172812000000019</v>
      </c>
    </row>
    <row r="74" spans="2:6" x14ac:dyDescent="0.25">
      <c r="B74" s="32" t="s">
        <v>81</v>
      </c>
      <c r="C74" s="38">
        <v>0.69532832600000016</v>
      </c>
    </row>
    <row r="75" spans="2:6" x14ac:dyDescent="0.25">
      <c r="B75" s="32" t="s">
        <v>97</v>
      </c>
      <c r="C75" s="38">
        <v>0.58644419900000011</v>
      </c>
    </row>
    <row r="76" spans="2:6" x14ac:dyDescent="0.25">
      <c r="B76" s="32" t="s">
        <v>721</v>
      </c>
      <c r="C76" s="38">
        <v>0.35546179000000006</v>
      </c>
    </row>
    <row r="77" spans="2:6" x14ac:dyDescent="0.25">
      <c r="B77" s="32" t="s">
        <v>92</v>
      </c>
      <c r="C77" s="38">
        <v>0.20713264800000003</v>
      </c>
    </row>
    <row r="78" spans="2:6" x14ac:dyDescent="0.25">
      <c r="B78" s="32" t="s">
        <v>351</v>
      </c>
      <c r="C78" s="38">
        <v>1.7600000000000001E-2</v>
      </c>
    </row>
    <row r="79" spans="2:6" x14ac:dyDescent="0.25">
      <c r="B79" s="32" t="s">
        <v>412</v>
      </c>
      <c r="C79" s="38">
        <v>8.2671959999999992E-3</v>
      </c>
    </row>
    <row r="80" spans="2:6" x14ac:dyDescent="0.25">
      <c r="B80" s="32" t="s">
        <v>969</v>
      </c>
      <c r="C80" s="38">
        <v>83.351714582</v>
      </c>
    </row>
    <row r="85" spans="1:6" x14ac:dyDescent="0.25">
      <c r="A85" s="11" t="s">
        <v>23</v>
      </c>
    </row>
    <row r="87" spans="1:6" x14ac:dyDescent="0.25">
      <c r="B87" s="31" t="s">
        <v>967</v>
      </c>
      <c r="C87" t="s">
        <v>989</v>
      </c>
    </row>
    <row r="88" spans="1:6" x14ac:dyDescent="0.25">
      <c r="B88" s="32" t="s">
        <v>70</v>
      </c>
      <c r="C88" s="38">
        <v>14.55023538</v>
      </c>
      <c r="E88" s="50" t="s">
        <v>993</v>
      </c>
      <c r="F88" s="50"/>
    </row>
    <row r="89" spans="1:6" x14ac:dyDescent="0.25">
      <c r="B89" s="32" t="s">
        <v>117</v>
      </c>
      <c r="C89" s="38">
        <v>8.841241961999998</v>
      </c>
      <c r="E89" s="32" t="s">
        <v>991</v>
      </c>
      <c r="F89" s="38" t="s">
        <v>992</v>
      </c>
    </row>
    <row r="90" spans="1:6" x14ac:dyDescent="0.25">
      <c r="B90" s="32" t="s">
        <v>38</v>
      </c>
      <c r="C90" s="38">
        <v>7.7371601339999998</v>
      </c>
      <c r="E90" s="32" t="s">
        <v>70</v>
      </c>
      <c r="F90" s="38">
        <v>14.55023538</v>
      </c>
    </row>
    <row r="91" spans="1:6" x14ac:dyDescent="0.25">
      <c r="B91" s="32" t="s">
        <v>67</v>
      </c>
      <c r="C91" s="38">
        <v>7.3862241389999994</v>
      </c>
      <c r="E91" s="32" t="s">
        <v>117</v>
      </c>
      <c r="F91" s="38">
        <v>8.841241961999998</v>
      </c>
    </row>
    <row r="92" spans="1:6" x14ac:dyDescent="0.25">
      <c r="B92" s="32" t="s">
        <v>35</v>
      </c>
      <c r="C92" s="38">
        <v>4.2227616389999989</v>
      </c>
      <c r="E92" s="32" t="s">
        <v>38</v>
      </c>
      <c r="F92" s="38">
        <v>7.7371601339999998</v>
      </c>
    </row>
    <row r="93" spans="1:6" x14ac:dyDescent="0.25">
      <c r="B93" s="32" t="s">
        <v>366</v>
      </c>
      <c r="C93" s="38">
        <v>4.1175880000000005</v>
      </c>
      <c r="E93" s="32" t="s">
        <v>67</v>
      </c>
      <c r="F93" s="38">
        <v>7.3862241389999994</v>
      </c>
    </row>
    <row r="94" spans="1:6" x14ac:dyDescent="0.25">
      <c r="B94" s="32" t="s">
        <v>25</v>
      </c>
      <c r="C94" s="38">
        <v>4.1111649999999997</v>
      </c>
      <c r="E94" s="32" t="s">
        <v>35</v>
      </c>
      <c r="F94" s="38">
        <v>4.2227616389999989</v>
      </c>
    </row>
    <row r="95" spans="1:6" x14ac:dyDescent="0.25">
      <c r="B95" s="32" t="s">
        <v>144</v>
      </c>
      <c r="C95" s="38">
        <v>3.320935398</v>
      </c>
      <c r="E95" s="32" t="s">
        <v>990</v>
      </c>
      <c r="F95" s="38">
        <f>GETPIVOTDATA("Revenue (ex. GST)in crores",$B$87)-SUM(C93:C176)</f>
        <v>42.737623253999992</v>
      </c>
    </row>
    <row r="96" spans="1:6" x14ac:dyDescent="0.25">
      <c r="B96" s="32" t="s">
        <v>83</v>
      </c>
      <c r="C96" s="38">
        <v>2.1551413840000002</v>
      </c>
    </row>
    <row r="97" spans="2:3" x14ac:dyDescent="0.25">
      <c r="B97" s="32" t="s">
        <v>202</v>
      </c>
      <c r="C97" s="38">
        <v>1.8764505270000003</v>
      </c>
    </row>
    <row r="98" spans="2:3" x14ac:dyDescent="0.25">
      <c r="B98" s="32" t="s">
        <v>135</v>
      </c>
      <c r="C98" s="38">
        <v>1.6466842869999998</v>
      </c>
    </row>
    <row r="99" spans="2:3" x14ac:dyDescent="0.25">
      <c r="B99" s="32" t="s">
        <v>56</v>
      </c>
      <c r="C99" s="38">
        <v>1.5926781810000001</v>
      </c>
    </row>
    <row r="100" spans="2:3" x14ac:dyDescent="0.25">
      <c r="B100" s="32" t="s">
        <v>60</v>
      </c>
      <c r="C100" s="38">
        <v>1.5137160329999999</v>
      </c>
    </row>
    <row r="101" spans="2:3" x14ac:dyDescent="0.25">
      <c r="B101" s="32" t="s">
        <v>109</v>
      </c>
      <c r="C101" s="38">
        <v>1.3793320170000001</v>
      </c>
    </row>
    <row r="102" spans="2:3" x14ac:dyDescent="0.25">
      <c r="B102" s="32" t="s">
        <v>131</v>
      </c>
      <c r="C102" s="38">
        <v>1.222075069</v>
      </c>
    </row>
    <row r="103" spans="2:3" x14ac:dyDescent="0.25">
      <c r="B103" s="32" t="s">
        <v>45</v>
      </c>
      <c r="C103" s="38">
        <v>1.0599184070000001</v>
      </c>
    </row>
    <row r="104" spans="2:3" x14ac:dyDescent="0.25">
      <c r="B104" s="32" t="s">
        <v>87</v>
      </c>
      <c r="C104" s="38">
        <v>0.97959435400000006</v>
      </c>
    </row>
    <row r="105" spans="2:3" x14ac:dyDescent="0.25">
      <c r="B105" s="32" t="s">
        <v>126</v>
      </c>
      <c r="C105" s="38">
        <v>0.89430067600000007</v>
      </c>
    </row>
    <row r="106" spans="2:3" x14ac:dyDescent="0.25">
      <c r="B106" s="32" t="s">
        <v>128</v>
      </c>
      <c r="C106" s="38">
        <v>0.88810446999999992</v>
      </c>
    </row>
    <row r="107" spans="2:3" x14ac:dyDescent="0.25">
      <c r="B107" s="32" t="s">
        <v>266</v>
      </c>
      <c r="C107" s="38">
        <v>0.87890464299999993</v>
      </c>
    </row>
    <row r="108" spans="2:3" x14ac:dyDescent="0.25">
      <c r="B108" s="32" t="s">
        <v>239</v>
      </c>
      <c r="C108" s="38">
        <v>0.70947414200000003</v>
      </c>
    </row>
    <row r="109" spans="2:3" x14ac:dyDescent="0.25">
      <c r="B109" s="32" t="s">
        <v>12</v>
      </c>
      <c r="C109" s="38">
        <v>0.693112846</v>
      </c>
    </row>
    <row r="110" spans="2:3" x14ac:dyDescent="0.25">
      <c r="B110" s="32" t="s">
        <v>99</v>
      </c>
      <c r="C110" s="38">
        <v>0.62410752199999986</v>
      </c>
    </row>
    <row r="111" spans="2:3" x14ac:dyDescent="0.25">
      <c r="B111" s="32" t="s">
        <v>107</v>
      </c>
      <c r="C111" s="38">
        <v>0.61630119999999999</v>
      </c>
    </row>
    <row r="112" spans="2:3" x14ac:dyDescent="0.25">
      <c r="B112" s="32" t="s">
        <v>96</v>
      </c>
      <c r="C112" s="38">
        <v>0.58644419900000011</v>
      </c>
    </row>
    <row r="113" spans="2:3" x14ac:dyDescent="0.25">
      <c r="B113" s="32" t="s">
        <v>153</v>
      </c>
      <c r="C113" s="38">
        <v>0.51124500000000006</v>
      </c>
    </row>
    <row r="114" spans="2:3" x14ac:dyDescent="0.25">
      <c r="B114" s="32" t="s">
        <v>133</v>
      </c>
      <c r="C114" s="38">
        <v>0.48219884500000004</v>
      </c>
    </row>
    <row r="115" spans="2:3" x14ac:dyDescent="0.25">
      <c r="B115" s="32" t="s">
        <v>553</v>
      </c>
      <c r="C115" s="38">
        <v>0.46792977099999999</v>
      </c>
    </row>
    <row r="116" spans="2:3" x14ac:dyDescent="0.25">
      <c r="B116" s="32" t="s">
        <v>142</v>
      </c>
      <c r="C116" s="38">
        <v>0.46660950000000001</v>
      </c>
    </row>
    <row r="117" spans="2:3" x14ac:dyDescent="0.25">
      <c r="B117" s="32" t="s">
        <v>217</v>
      </c>
      <c r="C117" s="38">
        <v>0.45150000000000001</v>
      </c>
    </row>
    <row r="118" spans="2:3" x14ac:dyDescent="0.25">
      <c r="B118" s="32" t="s">
        <v>600</v>
      </c>
      <c r="C118" s="38">
        <v>0.43621650000000001</v>
      </c>
    </row>
    <row r="119" spans="2:3" x14ac:dyDescent="0.25">
      <c r="B119" s="32" t="s">
        <v>643</v>
      </c>
      <c r="C119" s="38">
        <v>0.41621200000000003</v>
      </c>
    </row>
    <row r="120" spans="2:3" x14ac:dyDescent="0.25">
      <c r="B120" s="32" t="s">
        <v>49</v>
      </c>
      <c r="C120" s="38">
        <v>0.39675992799999998</v>
      </c>
    </row>
    <row r="121" spans="2:3" x14ac:dyDescent="0.25">
      <c r="B121" s="32" t="s">
        <v>94</v>
      </c>
      <c r="C121" s="38">
        <v>0.38102968400000004</v>
      </c>
    </row>
    <row r="122" spans="2:3" x14ac:dyDescent="0.25">
      <c r="B122" s="32" t="s">
        <v>22</v>
      </c>
      <c r="C122" s="38">
        <v>0.35800670000000001</v>
      </c>
    </row>
    <row r="123" spans="2:3" x14ac:dyDescent="0.25">
      <c r="B123" s="32" t="s">
        <v>53</v>
      </c>
      <c r="C123" s="38">
        <v>0.35022334799999999</v>
      </c>
    </row>
    <row r="124" spans="2:3" x14ac:dyDescent="0.25">
      <c r="B124" s="32" t="s">
        <v>213</v>
      </c>
      <c r="C124" s="38">
        <v>0.32265731599999997</v>
      </c>
    </row>
    <row r="125" spans="2:3" x14ac:dyDescent="0.25">
      <c r="B125" s="32" t="s">
        <v>111</v>
      </c>
      <c r="C125" s="38">
        <v>0.30026449399999999</v>
      </c>
    </row>
    <row r="126" spans="2:3" x14ac:dyDescent="0.25">
      <c r="B126" s="32" t="s">
        <v>196</v>
      </c>
      <c r="C126" s="38">
        <v>0.27612219999999998</v>
      </c>
    </row>
    <row r="127" spans="2:3" x14ac:dyDescent="0.25">
      <c r="B127" s="32" t="s">
        <v>138</v>
      </c>
      <c r="C127" s="38">
        <v>0.27254075</v>
      </c>
    </row>
    <row r="128" spans="2:3" x14ac:dyDescent="0.25">
      <c r="B128" s="32" t="s">
        <v>819</v>
      </c>
      <c r="C128" s="38">
        <v>0.25726178999999999</v>
      </c>
    </row>
    <row r="129" spans="2:3" x14ac:dyDescent="0.25">
      <c r="B129" s="32" t="s">
        <v>461</v>
      </c>
      <c r="C129" s="38">
        <v>0.24797765700000002</v>
      </c>
    </row>
    <row r="130" spans="2:3" x14ac:dyDescent="0.25">
      <c r="B130" s="32" t="s">
        <v>259</v>
      </c>
      <c r="C130" s="38">
        <v>0.23293205100000003</v>
      </c>
    </row>
    <row r="131" spans="2:3" x14ac:dyDescent="0.25">
      <c r="B131" s="32" t="s">
        <v>685</v>
      </c>
      <c r="C131" s="38">
        <v>0.22272609999999998</v>
      </c>
    </row>
    <row r="132" spans="2:3" x14ac:dyDescent="0.25">
      <c r="B132" s="32" t="s">
        <v>17</v>
      </c>
      <c r="C132" s="38">
        <v>0.21131759999999999</v>
      </c>
    </row>
    <row r="133" spans="2:3" x14ac:dyDescent="0.25">
      <c r="B133" s="32" t="s">
        <v>406</v>
      </c>
      <c r="C133" s="38">
        <v>0.2071268</v>
      </c>
    </row>
    <row r="134" spans="2:3" x14ac:dyDescent="0.25">
      <c r="B134" s="32" t="s">
        <v>673</v>
      </c>
      <c r="C134" s="38">
        <v>0.20406761600000001</v>
      </c>
    </row>
    <row r="135" spans="2:3" x14ac:dyDescent="0.25">
      <c r="B135" s="32" t="s">
        <v>715</v>
      </c>
      <c r="C135" s="38">
        <v>0.197747742</v>
      </c>
    </row>
    <row r="136" spans="2:3" x14ac:dyDescent="0.25">
      <c r="B136" s="32" t="s">
        <v>124</v>
      </c>
      <c r="C136" s="38">
        <v>0.14533716500000002</v>
      </c>
    </row>
    <row r="137" spans="2:3" x14ac:dyDescent="0.25">
      <c r="B137" s="32" t="s">
        <v>372</v>
      </c>
      <c r="C137" s="38">
        <v>0.140000016</v>
      </c>
    </row>
    <row r="138" spans="2:3" x14ac:dyDescent="0.25">
      <c r="B138" s="32" t="s">
        <v>626</v>
      </c>
      <c r="C138" s="38">
        <v>0.119257931</v>
      </c>
    </row>
    <row r="139" spans="2:3" x14ac:dyDescent="0.25">
      <c r="B139" s="32" t="s">
        <v>209</v>
      </c>
      <c r="C139" s="38">
        <v>0.11240000000000001</v>
      </c>
    </row>
    <row r="140" spans="2:3" x14ac:dyDescent="0.25">
      <c r="B140" s="32" t="s">
        <v>469</v>
      </c>
      <c r="C140" s="38">
        <v>9.8997949000000002E-2</v>
      </c>
    </row>
    <row r="141" spans="2:3" x14ac:dyDescent="0.25">
      <c r="B141" s="32" t="s">
        <v>754</v>
      </c>
      <c r="C141" s="38">
        <v>9.820000000000001E-2</v>
      </c>
    </row>
    <row r="142" spans="2:3" x14ac:dyDescent="0.25">
      <c r="B142" s="32" t="s">
        <v>505</v>
      </c>
      <c r="C142" s="38">
        <v>9.6097725999999994E-2</v>
      </c>
    </row>
    <row r="143" spans="2:3" x14ac:dyDescent="0.25">
      <c r="B143" s="32" t="s">
        <v>104</v>
      </c>
      <c r="C143" s="38">
        <v>9.2596800000000007E-2</v>
      </c>
    </row>
    <row r="144" spans="2:3" x14ac:dyDescent="0.25">
      <c r="B144" s="32" t="s">
        <v>184</v>
      </c>
      <c r="C144" s="38">
        <v>8.2401948000000003E-2</v>
      </c>
    </row>
    <row r="145" spans="2:3" x14ac:dyDescent="0.25">
      <c r="B145" s="32" t="s">
        <v>77</v>
      </c>
      <c r="C145" s="38">
        <v>8.0969495000000002E-2</v>
      </c>
    </row>
    <row r="146" spans="2:3" x14ac:dyDescent="0.25">
      <c r="B146" s="32" t="s">
        <v>736</v>
      </c>
      <c r="C146" s="38">
        <v>7.4795926999999998E-2</v>
      </c>
    </row>
    <row r="147" spans="2:3" x14ac:dyDescent="0.25">
      <c r="B147" s="32" t="s">
        <v>115</v>
      </c>
      <c r="C147" s="38">
        <v>6.5164799999999995E-2</v>
      </c>
    </row>
    <row r="148" spans="2:3" x14ac:dyDescent="0.25">
      <c r="B148" s="32" t="s">
        <v>113</v>
      </c>
      <c r="C148" s="38">
        <v>6.0499999999999998E-2</v>
      </c>
    </row>
    <row r="149" spans="2:3" x14ac:dyDescent="0.25">
      <c r="B149" s="32" t="s">
        <v>550</v>
      </c>
      <c r="C149" s="38">
        <v>5.9808104000000001E-2</v>
      </c>
    </row>
    <row r="150" spans="2:3" x14ac:dyDescent="0.25">
      <c r="B150" s="32" t="s">
        <v>525</v>
      </c>
      <c r="C150" s="38">
        <v>5.851E-2</v>
      </c>
    </row>
    <row r="151" spans="2:3" x14ac:dyDescent="0.25">
      <c r="B151" s="32" t="s">
        <v>440</v>
      </c>
      <c r="C151" s="38">
        <v>5.4232231999999991E-2</v>
      </c>
    </row>
    <row r="152" spans="2:3" x14ac:dyDescent="0.25">
      <c r="B152" s="32" t="s">
        <v>91</v>
      </c>
      <c r="C152" s="38">
        <v>5.3365250999999995E-2</v>
      </c>
    </row>
    <row r="153" spans="2:3" x14ac:dyDescent="0.25">
      <c r="B153" s="32" t="s">
        <v>739</v>
      </c>
      <c r="C153" s="38">
        <v>4.8065154999999998E-2</v>
      </c>
    </row>
    <row r="154" spans="2:3" x14ac:dyDescent="0.25">
      <c r="B154" s="32" t="s">
        <v>547</v>
      </c>
      <c r="C154" s="38">
        <v>4.6570071000000005E-2</v>
      </c>
    </row>
    <row r="155" spans="2:3" x14ac:dyDescent="0.25">
      <c r="B155" s="32" t="s">
        <v>335</v>
      </c>
      <c r="C155" s="38">
        <v>4.65E-2</v>
      </c>
    </row>
    <row r="156" spans="2:3" x14ac:dyDescent="0.25">
      <c r="B156" s="32" t="s">
        <v>869</v>
      </c>
      <c r="C156" s="38">
        <v>4.3420000000000007E-2</v>
      </c>
    </row>
    <row r="157" spans="2:3" x14ac:dyDescent="0.25">
      <c r="B157" s="32" t="s">
        <v>181</v>
      </c>
      <c r="C157" s="38">
        <v>4.2733382E-2</v>
      </c>
    </row>
    <row r="158" spans="2:3" x14ac:dyDescent="0.25">
      <c r="B158" s="32" t="s">
        <v>533</v>
      </c>
      <c r="C158" s="38">
        <v>4.1999999999999996E-2</v>
      </c>
    </row>
    <row r="159" spans="2:3" x14ac:dyDescent="0.25">
      <c r="B159" s="32" t="s">
        <v>822</v>
      </c>
      <c r="C159" s="38">
        <v>3.5686304000000002E-2</v>
      </c>
    </row>
    <row r="160" spans="2:3" x14ac:dyDescent="0.25">
      <c r="B160" s="32" t="s">
        <v>595</v>
      </c>
      <c r="C160" s="38">
        <v>3.1055355999999999E-2</v>
      </c>
    </row>
    <row r="161" spans="2:3" x14ac:dyDescent="0.25">
      <c r="B161" s="32" t="s">
        <v>189</v>
      </c>
      <c r="C161" s="38">
        <v>3.06933E-2</v>
      </c>
    </row>
    <row r="162" spans="2:3" x14ac:dyDescent="0.25">
      <c r="B162" s="32" t="s">
        <v>802</v>
      </c>
      <c r="C162" s="38">
        <v>2.98E-2</v>
      </c>
    </row>
    <row r="163" spans="2:3" x14ac:dyDescent="0.25">
      <c r="B163" s="32" t="s">
        <v>756</v>
      </c>
      <c r="C163" s="38">
        <v>2.9438671E-2</v>
      </c>
    </row>
    <row r="164" spans="2:3" x14ac:dyDescent="0.25">
      <c r="B164" s="32" t="s">
        <v>855</v>
      </c>
      <c r="C164" s="38">
        <v>2.8618185000000001E-2</v>
      </c>
    </row>
    <row r="165" spans="2:3" x14ac:dyDescent="0.25">
      <c r="B165" s="32" t="s">
        <v>812</v>
      </c>
      <c r="C165" s="38">
        <v>2.8230999999999999E-2</v>
      </c>
    </row>
    <row r="166" spans="2:3" x14ac:dyDescent="0.25">
      <c r="B166" s="32" t="s">
        <v>64</v>
      </c>
      <c r="C166" s="38">
        <v>2.5080000000000002E-2</v>
      </c>
    </row>
    <row r="167" spans="2:3" x14ac:dyDescent="0.25">
      <c r="B167" s="32" t="s">
        <v>74</v>
      </c>
      <c r="C167" s="38">
        <v>2.4020449999999999E-2</v>
      </c>
    </row>
    <row r="168" spans="2:3" x14ac:dyDescent="0.25">
      <c r="B168" s="32" t="s">
        <v>350</v>
      </c>
      <c r="C168" s="38">
        <v>1.7600000000000001E-2</v>
      </c>
    </row>
    <row r="169" spans="2:3" x14ac:dyDescent="0.25">
      <c r="B169" s="32" t="s">
        <v>411</v>
      </c>
      <c r="C169" s="38">
        <v>8.2671959999999992E-3</v>
      </c>
    </row>
    <row r="170" spans="2:3" x14ac:dyDescent="0.25">
      <c r="B170" s="32" t="s">
        <v>807</v>
      </c>
      <c r="C170" s="38">
        <v>7.0445880000000001E-3</v>
      </c>
    </row>
    <row r="171" spans="2:3" x14ac:dyDescent="0.25">
      <c r="B171" s="32" t="s">
        <v>41</v>
      </c>
      <c r="C171" s="38">
        <v>5.7467589999999997E-3</v>
      </c>
    </row>
    <row r="172" spans="2:3" x14ac:dyDescent="0.25">
      <c r="B172" s="32" t="s">
        <v>381</v>
      </c>
      <c r="C172" s="38">
        <v>5.5618969999999962E-3</v>
      </c>
    </row>
    <row r="173" spans="2:3" x14ac:dyDescent="0.25">
      <c r="B173" s="32" t="s">
        <v>80</v>
      </c>
      <c r="C173" s="38">
        <v>5.5000530000000004E-3</v>
      </c>
    </row>
    <row r="174" spans="2:3" x14ac:dyDescent="0.25">
      <c r="B174" s="32" t="s">
        <v>883</v>
      </c>
      <c r="C174" s="38">
        <v>3.1218700000000001E-3</v>
      </c>
    </row>
    <row r="175" spans="2:3" x14ac:dyDescent="0.25">
      <c r="B175" s="32" t="s">
        <v>720</v>
      </c>
      <c r="C175" s="38">
        <v>0</v>
      </c>
    </row>
    <row r="176" spans="2:3" x14ac:dyDescent="0.25">
      <c r="B176" s="32" t="s">
        <v>617</v>
      </c>
      <c r="C176" s="38">
        <v>0</v>
      </c>
    </row>
    <row r="177" spans="1:11" x14ac:dyDescent="0.25">
      <c r="B177" s="32" t="s">
        <v>969</v>
      </c>
      <c r="C177" s="38">
        <v>83.351714581999985</v>
      </c>
    </row>
    <row r="179" spans="1:11" x14ac:dyDescent="0.25">
      <c r="A179" s="11" t="s">
        <v>31</v>
      </c>
    </row>
    <row r="180" spans="1:11" x14ac:dyDescent="0.25">
      <c r="C180" s="31" t="s">
        <v>2</v>
      </c>
      <c r="D180" t="s">
        <v>1013</v>
      </c>
    </row>
    <row r="182" spans="1:11" x14ac:dyDescent="0.25">
      <c r="C182" s="31" t="s">
        <v>967</v>
      </c>
      <c r="D182" t="s">
        <v>989</v>
      </c>
    </row>
    <row r="183" spans="1:11" x14ac:dyDescent="0.25">
      <c r="C183" s="32" t="s">
        <v>54</v>
      </c>
      <c r="D183" s="38">
        <v>0.35022334799999999</v>
      </c>
    </row>
    <row r="184" spans="1:11" x14ac:dyDescent="0.25">
      <c r="C184" s="32" t="s">
        <v>13</v>
      </c>
      <c r="D184" s="38">
        <v>0.72416820199999998</v>
      </c>
      <c r="F184" s="50" t="s">
        <v>997</v>
      </c>
      <c r="G184" s="50"/>
      <c r="J184" s="41" t="s">
        <v>998</v>
      </c>
      <c r="K184" s="29"/>
    </row>
    <row r="185" spans="1:11" x14ac:dyDescent="0.25">
      <c r="C185" s="32" t="s">
        <v>88</v>
      </c>
      <c r="D185" s="38">
        <v>3.4266798540000014</v>
      </c>
      <c r="F185" s="29" t="s">
        <v>991</v>
      </c>
      <c r="G185" s="38" t="s">
        <v>992</v>
      </c>
      <c r="I185" s="29" t="s">
        <v>999</v>
      </c>
      <c r="J185" s="29" t="s">
        <v>1002</v>
      </c>
      <c r="K185" s="29" t="s">
        <v>1001</v>
      </c>
    </row>
    <row r="186" spans="1:11" x14ac:dyDescent="0.25">
      <c r="C186" s="32" t="s">
        <v>57</v>
      </c>
      <c r="D186" s="38">
        <v>3.9664414200000007</v>
      </c>
      <c r="F186" s="29" t="s">
        <v>995</v>
      </c>
      <c r="G186" s="38">
        <v>36.012581699999984</v>
      </c>
      <c r="I186" s="15">
        <v>45352</v>
      </c>
      <c r="J186">
        <f>SUMIFS('Revenue Data Analysis'!F3:F775,'Revenue Data Analysis'!K3:K775,'Revenue Data Analysis'!K753,'Revenue Data Analysis'!B3:B775,'Revenue Data Analysis'!B708)</f>
        <v>2.9988386759999996</v>
      </c>
      <c r="K186" s="42">
        <v>3.9976516370000006</v>
      </c>
    </row>
    <row r="187" spans="1:11" x14ac:dyDescent="0.25">
      <c r="C187" s="32" t="s">
        <v>506</v>
      </c>
      <c r="D187" s="38">
        <v>0.18534450099999997</v>
      </c>
      <c r="F187" s="29" t="s">
        <v>996</v>
      </c>
      <c r="G187" s="38">
        <f>SUM(D183:D190)</f>
        <v>47.339132881999994</v>
      </c>
      <c r="I187" s="29" t="s">
        <v>1000</v>
      </c>
      <c r="J187" s="42">
        <v>36.012581700000055</v>
      </c>
      <c r="K187" s="42">
        <v>47.339132881999994</v>
      </c>
    </row>
    <row r="188" spans="1:11" x14ac:dyDescent="0.25">
      <c r="C188" s="32" t="s">
        <v>856</v>
      </c>
      <c r="D188" s="38">
        <v>2.8618185000000001E-2</v>
      </c>
    </row>
    <row r="189" spans="1:11" x14ac:dyDescent="0.25">
      <c r="C189" s="32" t="s">
        <v>84</v>
      </c>
      <c r="D189" s="38">
        <v>4.5218786509999997</v>
      </c>
    </row>
    <row r="190" spans="1:11" x14ac:dyDescent="0.25">
      <c r="C190" s="32" t="s">
        <v>36</v>
      </c>
      <c r="D190" s="38">
        <v>34.135778720999994</v>
      </c>
    </row>
    <row r="191" spans="1:11" x14ac:dyDescent="0.25">
      <c r="C191" s="32" t="s">
        <v>969</v>
      </c>
      <c r="D191" s="38">
        <v>47.339132881999994</v>
      </c>
    </row>
    <row r="213" spans="1:6" x14ac:dyDescent="0.25">
      <c r="A213" s="11" t="s">
        <v>33</v>
      </c>
    </row>
    <row r="219" spans="1:6" x14ac:dyDescent="0.25">
      <c r="B219" s="31" t="s">
        <v>967</v>
      </c>
      <c r="C219" t="s">
        <v>989</v>
      </c>
    </row>
    <row r="220" spans="1:6" x14ac:dyDescent="0.25">
      <c r="B220" s="32" t="s">
        <v>70</v>
      </c>
      <c r="C220" s="38">
        <v>14.55023538</v>
      </c>
      <c r="E220" s="51" t="s">
        <v>1003</v>
      </c>
      <c r="F220" s="51"/>
    </row>
    <row r="221" spans="1:6" x14ac:dyDescent="0.25">
      <c r="B221" s="32" t="s">
        <v>117</v>
      </c>
      <c r="C221" s="38">
        <v>8.841241961999998</v>
      </c>
      <c r="E221" s="29" t="s">
        <v>991</v>
      </c>
      <c r="F221" t="s">
        <v>992</v>
      </c>
    </row>
    <row r="222" spans="1:6" x14ac:dyDescent="0.25">
      <c r="B222" s="32" t="s">
        <v>38</v>
      </c>
      <c r="C222" s="38">
        <v>7.7371601339999998</v>
      </c>
      <c r="E222" s="29" t="s">
        <v>1004</v>
      </c>
      <c r="F222">
        <f>SUM(GETPIVOTDATA("Revenue (ex. GST)in crores",$B$219,"Client Name","Client - 42"))</f>
        <v>14.55023538</v>
      </c>
    </row>
    <row r="223" spans="1:6" x14ac:dyDescent="0.25">
      <c r="B223" s="32" t="s">
        <v>67</v>
      </c>
      <c r="C223" s="38">
        <v>7.3862241389999994</v>
      </c>
      <c r="E223" s="29" t="s">
        <v>1005</v>
      </c>
      <c r="F223" s="38">
        <f>SUM(C220:C222)</f>
        <v>31.128637475999998</v>
      </c>
    </row>
    <row r="224" spans="1:6" x14ac:dyDescent="0.25">
      <c r="B224" s="32" t="s">
        <v>35</v>
      </c>
      <c r="C224" s="38">
        <v>4.2227616389999989</v>
      </c>
      <c r="E224" s="29" t="s">
        <v>1006</v>
      </c>
      <c r="F224" s="38">
        <f>SUM(C220:C224)</f>
        <v>42.737623253999999</v>
      </c>
    </row>
    <row r="225" spans="1:6" x14ac:dyDescent="0.25">
      <c r="B225" s="32" t="s">
        <v>366</v>
      </c>
      <c r="C225" s="38">
        <v>4.1175880000000005</v>
      </c>
      <c r="E225" s="29" t="s">
        <v>1007</v>
      </c>
      <c r="F225" s="38">
        <f>SUM(C220:C229)</f>
        <v>58.318903563000006</v>
      </c>
    </row>
    <row r="226" spans="1:6" x14ac:dyDescent="0.25">
      <c r="B226" s="32" t="s">
        <v>25</v>
      </c>
      <c r="C226" s="38">
        <v>4.1111649999999997</v>
      </c>
    </row>
    <row r="227" spans="1:6" x14ac:dyDescent="0.25">
      <c r="B227" s="32" t="s">
        <v>144</v>
      </c>
      <c r="C227" s="38">
        <v>3.320935398</v>
      </c>
    </row>
    <row r="228" spans="1:6" x14ac:dyDescent="0.25">
      <c r="B228" s="32" t="s">
        <v>83</v>
      </c>
      <c r="C228" s="38">
        <v>2.1551413840000002</v>
      </c>
    </row>
    <row r="229" spans="1:6" x14ac:dyDescent="0.25">
      <c r="B229" s="32" t="s">
        <v>202</v>
      </c>
      <c r="C229" s="38">
        <v>1.8764505270000003</v>
      </c>
    </row>
    <row r="230" spans="1:6" x14ac:dyDescent="0.25">
      <c r="B230" s="32" t="s">
        <v>969</v>
      </c>
      <c r="C230" s="38">
        <v>58.318903562999999</v>
      </c>
    </row>
    <row r="233" spans="1:6" x14ac:dyDescent="0.25">
      <c r="A233" s="11" t="s">
        <v>966</v>
      </c>
    </row>
    <row r="235" spans="1:6" x14ac:dyDescent="0.25">
      <c r="B235" s="29" t="s">
        <v>1008</v>
      </c>
    </row>
    <row r="237" spans="1:6" x14ac:dyDescent="0.25">
      <c r="B237" t="str" cm="1">
        <f t="array" ref="B237:B245">_xlfn.UNIQUE('Revenue Data Analysis'!K9:K775)</f>
        <v>India</v>
      </c>
      <c r="C237">
        <f>SUMIF('Revenue Data Analysis'!K3:K775,'Revenue Data Analysis Answer'!B237,'Revenue Data Analysis'!F3:F775)-0</f>
        <v>36.012581699999984</v>
      </c>
    </row>
    <row r="238" spans="1:6" x14ac:dyDescent="0.25">
      <c r="B238" t="str">
        <v>USA</v>
      </c>
      <c r="C238">
        <f>SUMIF('Revenue Data Analysis'!K4:K776,'Revenue Data Analysis Answer'!B238,'Revenue Data Analysis'!F4:F776)-0</f>
        <v>34.135778721000008</v>
      </c>
    </row>
    <row r="239" spans="1:6" x14ac:dyDescent="0.25">
      <c r="B239" t="str">
        <v>Africa</v>
      </c>
      <c r="C239">
        <f>SUMIF('Revenue Data Analysis'!K5:K777,'Revenue Data Analysis Answer'!B239,'Revenue Data Analysis'!F5:F777)-0</f>
        <v>0.35022334799999999</v>
      </c>
    </row>
    <row r="240" spans="1:6" x14ac:dyDescent="0.25">
      <c r="B240" t="str">
        <v>Europe</v>
      </c>
      <c r="C240">
        <f>SUMIF('Revenue Data Analysis'!K6:K778,'Revenue Data Analysis Answer'!B240,'Revenue Data Analysis'!F6:F778)-0</f>
        <v>3.9664414199999993</v>
      </c>
    </row>
    <row r="241" spans="2:3" x14ac:dyDescent="0.25">
      <c r="B241" t="str">
        <v>UK</v>
      </c>
      <c r="C241">
        <f>SUMIF('Revenue Data Analysis'!K7:K779,'Revenue Data Analysis Answer'!B241,'Revenue Data Analysis'!F7:F779)-0</f>
        <v>4.521878650999998</v>
      </c>
    </row>
    <row r="242" spans="2:3" x14ac:dyDescent="0.25">
      <c r="B242" t="str">
        <v>Canada</v>
      </c>
      <c r="C242">
        <f>SUMIF('Revenue Data Analysis'!K8:K780,'Revenue Data Analysis Answer'!B242,'Revenue Data Analysis'!F8:F780)-0</f>
        <v>3.426679854000001</v>
      </c>
    </row>
    <row r="243" spans="2:3" x14ac:dyDescent="0.25">
      <c r="B243" t="str">
        <v>Asia-Pacific</v>
      </c>
      <c r="C243">
        <f>SUMIF('Revenue Data Analysis'!K9:K781,'Revenue Data Analysis Answer'!B243,'Revenue Data Analysis'!F9:F781)-0</f>
        <v>0.61943079699999992</v>
      </c>
    </row>
    <row r="244" spans="2:3" x14ac:dyDescent="0.25">
      <c r="B244" t="str">
        <v>Middle-East</v>
      </c>
      <c r="C244">
        <f>SUMIF('Revenue Data Analysis'!K10:K782,'Revenue Data Analysis Answer'!B244,'Revenue Data Analysis'!F10:F782)-0</f>
        <v>0.18534450099999997</v>
      </c>
    </row>
    <row r="245" spans="2:3" x14ac:dyDescent="0.25">
      <c r="B245" t="str">
        <v>North America</v>
      </c>
      <c r="C245">
        <f>SUMIF('Revenue Data Analysis'!K11:K783,'Revenue Data Analysis Answer'!B245,'Revenue Data Analysis'!F11:F783)-0</f>
        <v>2.8618185000000001E-2</v>
      </c>
    </row>
    <row r="249" spans="2:3" x14ac:dyDescent="0.25">
      <c r="B249" s="29" t="s">
        <v>1010</v>
      </c>
    </row>
    <row r="250" spans="2:3" x14ac:dyDescent="0.25">
      <c r="B250" s="43" cm="1">
        <f t="array" ref="B250:B261">_xlfn.UNIQUE('Revenue Data Analysis'!B3:B775)</f>
        <v>45017</v>
      </c>
      <c r="C250">
        <f>SUMIF('Revenue Data Analysis'!B3:B775,'Revenue Data Analysis Answer'!B250,'Revenue Data Analysis'!F3:F775)</f>
        <v>5.9850893779999987</v>
      </c>
    </row>
    <row r="251" spans="2:3" x14ac:dyDescent="0.25">
      <c r="B251" s="43">
        <v>45047</v>
      </c>
      <c r="C251">
        <f>SUMIF('Revenue Data Analysis'!B4:B776,'Revenue Data Analysis Answer'!B251,'Revenue Data Analysis'!F4:F776)</f>
        <v>5.9999092760000003</v>
      </c>
    </row>
    <row r="252" spans="2:3" x14ac:dyDescent="0.25">
      <c r="B252" s="43">
        <v>45078</v>
      </c>
      <c r="C252">
        <f>SUMIF('Revenue Data Analysis'!B5:B777,'Revenue Data Analysis Answer'!B252,'Revenue Data Analysis'!F5:F777)</f>
        <v>9.3558404200000016</v>
      </c>
    </row>
    <row r="253" spans="2:3" x14ac:dyDescent="0.25">
      <c r="B253" s="43">
        <v>45108</v>
      </c>
      <c r="C253">
        <f>SUMIF('Revenue Data Analysis'!B6:B778,'Revenue Data Analysis Answer'!B253,'Revenue Data Analysis'!F6:F778)</f>
        <v>7.2205489980000008</v>
      </c>
    </row>
    <row r="254" spans="2:3" x14ac:dyDescent="0.25">
      <c r="B254" s="43">
        <v>45139</v>
      </c>
      <c r="C254">
        <f>SUMIF('Revenue Data Analysis'!B7:B779,'Revenue Data Analysis Answer'!B254,'Revenue Data Analysis'!F7:F779)</f>
        <v>7.8220525369999967</v>
      </c>
    </row>
    <row r="255" spans="2:3" x14ac:dyDescent="0.25">
      <c r="B255" s="43">
        <v>45170</v>
      </c>
      <c r="C255">
        <f>SUMIF('Revenue Data Analysis'!B8:B780,'Revenue Data Analysis Answer'!B255,'Revenue Data Analysis'!F8:F780)</f>
        <v>6.8467094279999987</v>
      </c>
    </row>
    <row r="256" spans="2:3" x14ac:dyDescent="0.25">
      <c r="B256" s="43">
        <v>45200</v>
      </c>
      <c r="C256">
        <f>SUMIF('Revenue Data Analysis'!B9:B781,'Revenue Data Analysis Answer'!B256,'Revenue Data Analysis'!F9:F781)</f>
        <v>6.9710037379999985</v>
      </c>
    </row>
    <row r="257" spans="2:3" x14ac:dyDescent="0.25">
      <c r="B257" s="43">
        <v>45231</v>
      </c>
      <c r="C257">
        <f>SUMIF('Revenue Data Analysis'!B10:B782,'Revenue Data Analysis Answer'!B257,'Revenue Data Analysis'!F10:F782)</f>
        <v>6.8699375869999999</v>
      </c>
    </row>
    <row r="258" spans="2:3" x14ac:dyDescent="0.25">
      <c r="B258" s="43">
        <v>45261</v>
      </c>
      <c r="C258">
        <f>SUMIF('Revenue Data Analysis'!B11:B783,'Revenue Data Analysis Answer'!B258,'Revenue Data Analysis'!F11:F783)</f>
        <v>6.1546937489999989</v>
      </c>
    </row>
    <row r="259" spans="2:3" x14ac:dyDescent="0.25">
      <c r="B259" s="43">
        <v>45292</v>
      </c>
      <c r="C259">
        <f>SUMIF('Revenue Data Analysis'!B12:B784,'Revenue Data Analysis Answer'!B259,'Revenue Data Analysis'!F12:F784)</f>
        <v>6.5375050199999993</v>
      </c>
    </row>
    <row r="260" spans="2:3" x14ac:dyDescent="0.25">
      <c r="B260" s="43">
        <v>45323</v>
      </c>
      <c r="C260">
        <f>SUMIF('Revenue Data Analysis'!B13:B785,'Revenue Data Analysis Answer'!B260,'Revenue Data Analysis'!F13:F785)</f>
        <v>6.5919341380000018</v>
      </c>
    </row>
    <row r="261" spans="2:3" x14ac:dyDescent="0.25">
      <c r="B261" s="43">
        <v>45352</v>
      </c>
      <c r="C261">
        <f>SUMIF('Revenue Data Analysis'!B14:B786,'Revenue Data Analysis Answer'!B261,'Revenue Data Analysis'!F14:F786)</f>
        <v>6.9964903129999998</v>
      </c>
    </row>
  </sheetData>
  <mergeCells count="4">
    <mergeCell ref="E60:F60"/>
    <mergeCell ref="E88:F88"/>
    <mergeCell ref="F184:G184"/>
    <mergeCell ref="E220:F220"/>
  </mergeCells>
  <pageMargins left="0.7" right="0.7" top="0.75" bottom="0.75" header="0.3" footer="0.3"/>
  <drawing r:id="rId7"/>
  <tableParts count="5"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5"/>
  <sheetViews>
    <sheetView tabSelected="1" topLeftCell="B1" workbookViewId="0">
      <pane ySplit="2" topLeftCell="A3" activePane="bottomLeft" state="frozen"/>
      <selection pane="bottomLeft" activeCell="H5" sqref="H5"/>
    </sheetView>
  </sheetViews>
  <sheetFormatPr defaultColWidth="12.6640625" defaultRowHeight="15.75" customHeight="1" x14ac:dyDescent="0.25"/>
  <cols>
    <col min="1" max="1" width="11.109375" bestFit="1" customWidth="1"/>
    <col min="2" max="2" width="11.33203125" bestFit="1" customWidth="1"/>
    <col min="3" max="3" width="10.109375" bestFit="1" customWidth="1"/>
    <col min="4" max="4" width="12.109375" bestFit="1" customWidth="1"/>
    <col min="5" max="5" width="11" bestFit="1" customWidth="1"/>
    <col min="6" max="6" width="13.44140625" bestFit="1" customWidth="1"/>
    <col min="7" max="7" width="12.109375" bestFit="1" customWidth="1"/>
    <col min="8" max="8" width="13.6640625" bestFit="1" customWidth="1"/>
    <col min="9" max="9" width="13.33203125" bestFit="1" customWidth="1"/>
    <col min="10" max="11" width="11.33203125" bestFit="1" customWidth="1"/>
    <col min="12" max="12" width="13.33203125" customWidth="1"/>
    <col min="13" max="13" width="71.44140625" bestFit="1" customWidth="1"/>
    <col min="14" max="18" width="13.33203125" customWidth="1"/>
  </cols>
  <sheetData>
    <row r="1" spans="1:13" ht="15.75" customHeight="1" x14ac:dyDescent="0.25">
      <c r="A1" s="52" t="s">
        <v>914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M1" s="6"/>
    </row>
    <row r="2" spans="1:13" ht="15.75" customHeight="1" x14ac:dyDescent="0.25">
      <c r="A2" s="16" t="s">
        <v>915</v>
      </c>
      <c r="B2" s="16" t="s">
        <v>916</v>
      </c>
      <c r="C2" s="16" t="s">
        <v>917</v>
      </c>
      <c r="D2" s="16" t="s">
        <v>918</v>
      </c>
      <c r="E2" s="16" t="s">
        <v>4</v>
      </c>
      <c r="F2" s="16" t="s">
        <v>919</v>
      </c>
      <c r="G2" s="16" t="s">
        <v>920</v>
      </c>
      <c r="H2" s="16" t="s">
        <v>921</v>
      </c>
      <c r="I2" s="16" t="s">
        <v>922</v>
      </c>
      <c r="J2" s="17" t="s">
        <v>923</v>
      </c>
      <c r="K2" s="17" t="s">
        <v>924</v>
      </c>
      <c r="M2" s="6" t="s">
        <v>10</v>
      </c>
    </row>
    <row r="3" spans="1:13" ht="15.75" customHeight="1" x14ac:dyDescent="0.25">
      <c r="A3" s="18">
        <v>45023</v>
      </c>
      <c r="B3" s="19" t="s">
        <v>925</v>
      </c>
      <c r="C3" s="18">
        <v>45053</v>
      </c>
      <c r="D3" s="19" t="s">
        <v>69</v>
      </c>
      <c r="E3" s="19" t="s">
        <v>70</v>
      </c>
      <c r="F3" s="19" t="s">
        <v>926</v>
      </c>
      <c r="G3" s="20">
        <v>315700</v>
      </c>
      <c r="H3" s="20">
        <v>372526</v>
      </c>
      <c r="I3" s="20">
        <v>1</v>
      </c>
      <c r="J3" s="21">
        <f ca="1">$L$3-C3</f>
        <v>626</v>
      </c>
      <c r="K3" s="21" t="str">
        <f>IF(J2&lt;0, "Invoice sent, not yet due",IF(J2&lt;=15, "1-15 Days",IF(J2&lt;=30, "16-30 Days",IF(J2&lt;=45, "31-45 Days",IF(J2&lt;=90, "46-90 Days","&gt; 90 Days")))))</f>
        <v>&gt; 90 Days</v>
      </c>
      <c r="L3" s="30">
        <f ca="1">TODAY()</f>
        <v>45679</v>
      </c>
      <c r="M3" s="6" t="s">
        <v>927</v>
      </c>
    </row>
    <row r="4" spans="1:13" ht="15.75" customHeight="1" x14ac:dyDescent="0.25">
      <c r="A4" s="18">
        <v>45114</v>
      </c>
      <c r="B4" s="19" t="s">
        <v>925</v>
      </c>
      <c r="C4" s="18">
        <v>45145</v>
      </c>
      <c r="D4" s="19" t="s">
        <v>317</v>
      </c>
      <c r="E4" s="19" t="s">
        <v>70</v>
      </c>
      <c r="F4" s="19" t="s">
        <v>926</v>
      </c>
      <c r="G4" s="20">
        <v>273950.71999999997</v>
      </c>
      <c r="H4" s="20">
        <v>17014088.18</v>
      </c>
      <c r="I4" s="20">
        <v>1</v>
      </c>
      <c r="J4" s="21">
        <f t="shared" ref="J4:J67" ca="1" si="0">$L$3-C4</f>
        <v>534</v>
      </c>
      <c r="K4" s="21" t="str">
        <f t="shared" ref="K4:K67" ca="1" si="1">IF(J3&lt;0, "Invoice sent, not yet due",IF(J3&lt;=15, "1-15 Days",IF(J3&lt;=30, "16-30 Days",IF(J3&lt;=45, "31-45 Days",IF(J3&lt;=90, "46-90 Days","&gt; 90 Days")))))</f>
        <v>&gt; 90 Days</v>
      </c>
      <c r="L4" s="11"/>
    </row>
    <row r="5" spans="1:13" ht="39.6" x14ac:dyDescent="0.25">
      <c r="A5" s="18">
        <v>45155</v>
      </c>
      <c r="B5" s="19" t="s">
        <v>925</v>
      </c>
      <c r="C5" s="18">
        <v>45201</v>
      </c>
      <c r="D5" s="19" t="s">
        <v>398</v>
      </c>
      <c r="E5" s="19" t="s">
        <v>366</v>
      </c>
      <c r="F5" s="19" t="s">
        <v>926</v>
      </c>
      <c r="G5" s="20">
        <v>1309516.8</v>
      </c>
      <c r="H5" s="20">
        <v>1309516.8</v>
      </c>
      <c r="I5" s="20">
        <v>1</v>
      </c>
      <c r="J5" s="21">
        <f t="shared" ca="1" si="0"/>
        <v>478</v>
      </c>
      <c r="K5" s="21" t="str">
        <f t="shared" ca="1" si="1"/>
        <v>&gt; 90 Days</v>
      </c>
      <c r="L5" s="11"/>
      <c r="M5" s="12" t="s">
        <v>928</v>
      </c>
    </row>
    <row r="6" spans="1:13" ht="158.4" x14ac:dyDescent="0.25">
      <c r="A6" s="18">
        <v>45175</v>
      </c>
      <c r="B6" s="19" t="s">
        <v>925</v>
      </c>
      <c r="C6" s="18">
        <v>45190</v>
      </c>
      <c r="D6" s="19" t="s">
        <v>452</v>
      </c>
      <c r="E6" s="19" t="s">
        <v>53</v>
      </c>
      <c r="F6" s="19" t="s">
        <v>929</v>
      </c>
      <c r="G6" s="20">
        <v>556950.44999999995</v>
      </c>
      <c r="H6" s="20">
        <v>970402.4</v>
      </c>
      <c r="I6" s="20">
        <v>83.139341999999999</v>
      </c>
      <c r="J6" s="21">
        <f t="shared" ca="1" si="0"/>
        <v>489</v>
      </c>
      <c r="K6" s="21" t="str">
        <f t="shared" ca="1" si="1"/>
        <v>&gt; 90 Days</v>
      </c>
      <c r="L6" s="11"/>
      <c r="M6" s="12" t="s">
        <v>930</v>
      </c>
    </row>
    <row r="7" spans="1:13" ht="52.8" x14ac:dyDescent="0.25">
      <c r="A7" s="18">
        <v>45183</v>
      </c>
      <c r="B7" s="19" t="s">
        <v>925</v>
      </c>
      <c r="C7" s="18">
        <v>45199</v>
      </c>
      <c r="D7" s="19" t="s">
        <v>466</v>
      </c>
      <c r="E7" s="19" t="s">
        <v>107</v>
      </c>
      <c r="F7" s="19" t="s">
        <v>926</v>
      </c>
      <c r="G7" s="20">
        <v>52221.599999999999</v>
      </c>
      <c r="H7" s="20">
        <v>342341.6</v>
      </c>
      <c r="I7" s="20">
        <v>1</v>
      </c>
      <c r="J7" s="21">
        <f t="shared" ca="1" si="0"/>
        <v>480</v>
      </c>
      <c r="K7" s="21" t="str">
        <f t="shared" ca="1" si="1"/>
        <v>&gt; 90 Days</v>
      </c>
      <c r="L7" s="11"/>
      <c r="M7" s="12" t="s">
        <v>931</v>
      </c>
    </row>
    <row r="8" spans="1:13" ht="52.8" x14ac:dyDescent="0.25">
      <c r="A8" s="18">
        <v>45208</v>
      </c>
      <c r="B8" s="19" t="s">
        <v>925</v>
      </c>
      <c r="C8" s="18">
        <v>45224</v>
      </c>
      <c r="D8" s="19" t="s">
        <v>522</v>
      </c>
      <c r="E8" s="19" t="s">
        <v>53</v>
      </c>
      <c r="F8" s="19" t="s">
        <v>929</v>
      </c>
      <c r="G8" s="20">
        <v>971685.55</v>
      </c>
      <c r="H8" s="20">
        <v>971685.55</v>
      </c>
      <c r="I8" s="20">
        <v>83.277815000000004</v>
      </c>
      <c r="J8" s="21">
        <f t="shared" ca="1" si="0"/>
        <v>455</v>
      </c>
      <c r="K8" s="21" t="str">
        <f t="shared" ca="1" si="1"/>
        <v>&gt; 90 Days</v>
      </c>
      <c r="L8" s="11"/>
      <c r="M8" s="12" t="s">
        <v>932</v>
      </c>
    </row>
    <row r="9" spans="1:13" ht="39.6" x14ac:dyDescent="0.25">
      <c r="A9" s="18">
        <v>45230</v>
      </c>
      <c r="B9" s="19" t="s">
        <v>925</v>
      </c>
      <c r="C9" s="18">
        <v>45238</v>
      </c>
      <c r="D9" s="19" t="s">
        <v>578</v>
      </c>
      <c r="E9" s="19" t="s">
        <v>372</v>
      </c>
      <c r="F9" s="19" t="s">
        <v>926</v>
      </c>
      <c r="G9" s="20">
        <v>530676.28</v>
      </c>
      <c r="H9" s="20">
        <v>590000.18999999994</v>
      </c>
      <c r="I9" s="20">
        <v>1</v>
      </c>
      <c r="J9" s="21">
        <f t="shared" ca="1" si="0"/>
        <v>441</v>
      </c>
      <c r="K9" s="21" t="str">
        <f t="shared" ca="1" si="1"/>
        <v>&gt; 90 Days</v>
      </c>
      <c r="L9" s="11"/>
      <c r="M9" s="12" t="s">
        <v>933</v>
      </c>
    </row>
    <row r="10" spans="1:13" ht="15.75" customHeight="1" x14ac:dyDescent="0.25">
      <c r="A10" s="18">
        <v>45230</v>
      </c>
      <c r="B10" s="19" t="s">
        <v>925</v>
      </c>
      <c r="C10" s="18">
        <v>45246</v>
      </c>
      <c r="D10" s="19" t="s">
        <v>579</v>
      </c>
      <c r="E10" s="19" t="s">
        <v>202</v>
      </c>
      <c r="F10" s="19" t="s">
        <v>929</v>
      </c>
      <c r="G10" s="20">
        <v>1164267.8500000001</v>
      </c>
      <c r="H10" s="20">
        <v>2338680.65</v>
      </c>
      <c r="I10" s="20">
        <v>83.291686999999996</v>
      </c>
      <c r="J10" s="21">
        <f t="shared" ca="1" si="0"/>
        <v>433</v>
      </c>
      <c r="K10" s="21" t="str">
        <f t="shared" ca="1" si="1"/>
        <v>&gt; 90 Days</v>
      </c>
      <c r="L10" s="11"/>
      <c r="M10" s="12" t="s">
        <v>934</v>
      </c>
    </row>
    <row r="11" spans="1:13" ht="26.4" x14ac:dyDescent="0.25">
      <c r="A11" s="18">
        <v>45254</v>
      </c>
      <c r="B11" s="19" t="s">
        <v>925</v>
      </c>
      <c r="C11" s="18">
        <v>45270</v>
      </c>
      <c r="D11" s="19" t="s">
        <v>607</v>
      </c>
      <c r="E11" s="19" t="s">
        <v>53</v>
      </c>
      <c r="F11" s="19" t="s">
        <v>929</v>
      </c>
      <c r="G11" s="20">
        <v>968803.72</v>
      </c>
      <c r="H11" s="20">
        <v>968803.72</v>
      </c>
      <c r="I11" s="20">
        <v>83.016599999999997</v>
      </c>
      <c r="J11" s="21">
        <f t="shared" ca="1" si="0"/>
        <v>409</v>
      </c>
      <c r="K11" s="21" t="str">
        <f t="shared" ca="1" si="1"/>
        <v>&gt; 90 Days</v>
      </c>
      <c r="L11" s="11"/>
      <c r="M11" s="26" t="s">
        <v>935</v>
      </c>
    </row>
    <row r="12" spans="1:13" ht="26.4" x14ac:dyDescent="0.25">
      <c r="A12" s="18">
        <v>45259</v>
      </c>
      <c r="B12" s="19" t="s">
        <v>925</v>
      </c>
      <c r="C12" s="18">
        <v>45305</v>
      </c>
      <c r="D12" s="19" t="s">
        <v>620</v>
      </c>
      <c r="E12" s="19" t="s">
        <v>126</v>
      </c>
      <c r="F12" s="19" t="s">
        <v>929</v>
      </c>
      <c r="G12" s="20">
        <v>744147.29</v>
      </c>
      <c r="H12" s="20">
        <v>744147.29</v>
      </c>
      <c r="I12" s="20">
        <v>83.312505000000002</v>
      </c>
      <c r="J12" s="21">
        <f t="shared" ca="1" si="0"/>
        <v>374</v>
      </c>
      <c r="K12" s="21" t="str">
        <f t="shared" ca="1" si="1"/>
        <v>&gt; 90 Days</v>
      </c>
      <c r="L12" s="11"/>
      <c r="M12" s="28" t="s">
        <v>964</v>
      </c>
    </row>
    <row r="13" spans="1:13" ht="15.75" customHeight="1" x14ac:dyDescent="0.25">
      <c r="A13" s="18">
        <v>45260</v>
      </c>
      <c r="B13" s="19" t="s">
        <v>925</v>
      </c>
      <c r="C13" s="18">
        <v>45276</v>
      </c>
      <c r="D13" s="19" t="s">
        <v>645</v>
      </c>
      <c r="E13" s="19" t="s">
        <v>239</v>
      </c>
      <c r="F13" s="19" t="s">
        <v>929</v>
      </c>
      <c r="G13" s="20">
        <v>71259.37</v>
      </c>
      <c r="H13" s="20">
        <v>893577.98</v>
      </c>
      <c r="I13" s="20">
        <v>83.402835999999994</v>
      </c>
      <c r="J13" s="21">
        <f t="shared" ca="1" si="0"/>
        <v>403</v>
      </c>
      <c r="K13" s="21" t="str">
        <f t="shared" ca="1" si="1"/>
        <v>&gt; 90 Days</v>
      </c>
      <c r="L13" s="11"/>
    </row>
    <row r="14" spans="1:13" ht="15.75" customHeight="1" x14ac:dyDescent="0.25">
      <c r="A14" s="18">
        <v>45260</v>
      </c>
      <c r="B14" s="19" t="s">
        <v>925</v>
      </c>
      <c r="C14" s="18">
        <v>45291</v>
      </c>
      <c r="D14" s="19" t="s">
        <v>640</v>
      </c>
      <c r="E14" s="19" t="s">
        <v>202</v>
      </c>
      <c r="F14" s="19" t="s">
        <v>929</v>
      </c>
      <c r="G14" s="20">
        <v>1293450.31</v>
      </c>
      <c r="H14" s="20">
        <v>1293450.31</v>
      </c>
      <c r="I14" s="20">
        <v>83.36112</v>
      </c>
      <c r="J14" s="21">
        <f t="shared" ca="1" si="0"/>
        <v>388</v>
      </c>
      <c r="K14" s="21" t="str">
        <f t="shared" ca="1" si="1"/>
        <v>&gt; 90 Days</v>
      </c>
      <c r="L14" s="11"/>
      <c r="M14" s="6" t="s">
        <v>39</v>
      </c>
    </row>
    <row r="15" spans="1:13" ht="15.75" customHeight="1" x14ac:dyDescent="0.25">
      <c r="A15" s="18">
        <v>45261</v>
      </c>
      <c r="B15" s="19" t="s">
        <v>925</v>
      </c>
      <c r="C15" s="18">
        <v>45262</v>
      </c>
      <c r="D15" s="19" t="s">
        <v>936</v>
      </c>
      <c r="E15" s="19" t="e">
        <v>#N/A</v>
      </c>
      <c r="F15" s="19" t="s">
        <v>926</v>
      </c>
      <c r="G15" s="20">
        <v>87000.22</v>
      </c>
      <c r="H15" s="20">
        <v>87000.22</v>
      </c>
      <c r="I15" s="20">
        <v>1</v>
      </c>
      <c r="J15" s="21">
        <f t="shared" ca="1" si="0"/>
        <v>417</v>
      </c>
      <c r="K15" s="21" t="str">
        <f t="shared" ca="1" si="1"/>
        <v>&gt; 90 Days</v>
      </c>
      <c r="L15" s="11"/>
      <c r="M15" s="11" t="s">
        <v>937</v>
      </c>
    </row>
    <row r="16" spans="1:13" ht="15.75" customHeight="1" x14ac:dyDescent="0.25">
      <c r="A16" s="18">
        <v>45275</v>
      </c>
      <c r="B16" s="19" t="s">
        <v>925</v>
      </c>
      <c r="C16" s="18">
        <v>45306</v>
      </c>
      <c r="D16" s="19" t="s">
        <v>664</v>
      </c>
      <c r="E16" s="19" t="s">
        <v>94</v>
      </c>
      <c r="F16" s="19" t="s">
        <v>926</v>
      </c>
      <c r="G16" s="20">
        <v>381117.88</v>
      </c>
      <c r="H16" s="20">
        <v>381117.88</v>
      </c>
      <c r="I16" s="20">
        <v>1</v>
      </c>
      <c r="J16" s="21">
        <f t="shared" ca="1" si="0"/>
        <v>373</v>
      </c>
      <c r="K16" s="21" t="str">
        <f t="shared" ca="1" si="1"/>
        <v>&gt; 90 Days</v>
      </c>
      <c r="L16" s="11"/>
    </row>
    <row r="17" spans="1:12" ht="15.75" customHeight="1" x14ac:dyDescent="0.25">
      <c r="A17" s="18">
        <v>45279</v>
      </c>
      <c r="B17" s="19" t="s">
        <v>925</v>
      </c>
      <c r="C17" s="18">
        <v>45325</v>
      </c>
      <c r="D17" s="19" t="s">
        <v>671</v>
      </c>
      <c r="E17" s="19" t="s">
        <v>366</v>
      </c>
      <c r="F17" s="19" t="s">
        <v>926</v>
      </c>
      <c r="G17" s="20">
        <v>7471701</v>
      </c>
      <c r="H17" s="20">
        <v>7471701</v>
      </c>
      <c r="I17" s="20">
        <v>1</v>
      </c>
      <c r="J17" s="21">
        <f t="shared" ca="1" si="0"/>
        <v>354</v>
      </c>
      <c r="K17" s="21" t="str">
        <f t="shared" ca="1" si="1"/>
        <v>&gt; 90 Days</v>
      </c>
      <c r="L17" s="11"/>
    </row>
    <row r="18" spans="1:12" ht="15.75" customHeight="1" x14ac:dyDescent="0.25">
      <c r="A18" s="18">
        <v>45279</v>
      </c>
      <c r="B18" s="19" t="s">
        <v>925</v>
      </c>
      <c r="C18" s="18">
        <v>45287</v>
      </c>
      <c r="D18" s="19" t="s">
        <v>670</v>
      </c>
      <c r="E18" s="19" t="s">
        <v>104</v>
      </c>
      <c r="F18" s="19" t="s">
        <v>926</v>
      </c>
      <c r="G18" s="20">
        <v>438126.96</v>
      </c>
      <c r="H18" s="20">
        <v>642583.16</v>
      </c>
      <c r="I18" s="20">
        <v>1</v>
      </c>
      <c r="J18" s="21">
        <f t="shared" ca="1" si="0"/>
        <v>392</v>
      </c>
      <c r="K18" s="21" t="str">
        <f t="shared" ca="1" si="1"/>
        <v>&gt; 90 Days</v>
      </c>
      <c r="L18" s="11"/>
    </row>
    <row r="19" spans="1:12" ht="15.75" customHeight="1" x14ac:dyDescent="0.25">
      <c r="A19" s="18">
        <v>45280</v>
      </c>
      <c r="B19" s="19" t="s">
        <v>925</v>
      </c>
      <c r="C19" s="18">
        <v>45311</v>
      </c>
      <c r="D19" s="19" t="s">
        <v>672</v>
      </c>
      <c r="E19" s="19" t="e">
        <v>#N/A</v>
      </c>
      <c r="F19" s="19" t="s">
        <v>938</v>
      </c>
      <c r="G19" s="20">
        <v>637571.15</v>
      </c>
      <c r="H19" s="20">
        <v>637571.15</v>
      </c>
      <c r="I19" s="20">
        <v>105.418511</v>
      </c>
      <c r="J19" s="21">
        <f t="shared" ca="1" si="0"/>
        <v>368</v>
      </c>
      <c r="K19" s="21" t="str">
        <f t="shared" ca="1" si="1"/>
        <v>&gt; 90 Days</v>
      </c>
      <c r="L19" s="11"/>
    </row>
    <row r="20" spans="1:12" ht="15.75" customHeight="1" x14ac:dyDescent="0.25">
      <c r="A20" s="18">
        <v>45288</v>
      </c>
      <c r="B20" s="19" t="s">
        <v>925</v>
      </c>
      <c r="C20" s="18">
        <v>45334</v>
      </c>
      <c r="D20" s="19" t="s">
        <v>682</v>
      </c>
      <c r="E20" s="19" t="s">
        <v>126</v>
      </c>
      <c r="F20" s="19" t="s">
        <v>929</v>
      </c>
      <c r="G20" s="20">
        <v>445096.57</v>
      </c>
      <c r="H20" s="20">
        <v>445096.57</v>
      </c>
      <c r="I20" s="20">
        <v>83.250083000000004</v>
      </c>
      <c r="J20" s="21">
        <f t="shared" ca="1" si="0"/>
        <v>345</v>
      </c>
      <c r="K20" s="21" t="str">
        <f t="shared" ca="1" si="1"/>
        <v>&gt; 90 Days</v>
      </c>
      <c r="L20" s="11"/>
    </row>
    <row r="21" spans="1:12" ht="15.75" customHeight="1" x14ac:dyDescent="0.25">
      <c r="A21" s="18">
        <v>45289</v>
      </c>
      <c r="B21" s="19" t="s">
        <v>925</v>
      </c>
      <c r="C21" s="18">
        <v>45320</v>
      </c>
      <c r="D21" s="19" t="s">
        <v>699</v>
      </c>
      <c r="E21" s="19" t="s">
        <v>600</v>
      </c>
      <c r="F21" s="19" t="s">
        <v>926</v>
      </c>
      <c r="G21" s="20">
        <v>2153500</v>
      </c>
      <c r="H21" s="20">
        <v>2153500</v>
      </c>
      <c r="I21" s="20">
        <v>1</v>
      </c>
      <c r="J21" s="21">
        <f t="shared" ca="1" si="0"/>
        <v>359</v>
      </c>
      <c r="K21" s="21" t="str">
        <f t="shared" ca="1" si="1"/>
        <v>&gt; 90 Days</v>
      </c>
      <c r="L21" s="11"/>
    </row>
    <row r="22" spans="1:12" ht="15.75" customHeight="1" x14ac:dyDescent="0.25">
      <c r="A22" s="18">
        <v>45289</v>
      </c>
      <c r="B22" s="19" t="s">
        <v>925</v>
      </c>
      <c r="C22" s="18">
        <v>45320</v>
      </c>
      <c r="D22" s="19" t="s">
        <v>700</v>
      </c>
      <c r="E22" s="19" t="s">
        <v>202</v>
      </c>
      <c r="F22" s="19" t="s">
        <v>929</v>
      </c>
      <c r="G22" s="20">
        <v>1290980.2</v>
      </c>
      <c r="H22" s="20">
        <v>1290980.2</v>
      </c>
      <c r="I22" s="20">
        <v>83.208521000000005</v>
      </c>
      <c r="J22" s="21">
        <f t="shared" ca="1" si="0"/>
        <v>359</v>
      </c>
      <c r="K22" s="21" t="str">
        <f t="shared" ca="1" si="1"/>
        <v>&gt; 90 Days</v>
      </c>
      <c r="L22" s="11"/>
    </row>
    <row r="23" spans="1:12" ht="15.75" customHeight="1" x14ac:dyDescent="0.25">
      <c r="A23" s="18">
        <v>45290</v>
      </c>
      <c r="B23" s="19" t="s">
        <v>925</v>
      </c>
      <c r="C23" s="18">
        <v>45321</v>
      </c>
      <c r="D23" s="19" t="s">
        <v>701</v>
      </c>
      <c r="E23" s="19" t="s">
        <v>202</v>
      </c>
      <c r="F23" s="19" t="s">
        <v>929</v>
      </c>
      <c r="G23" s="20">
        <v>645639.15</v>
      </c>
      <c r="H23" s="20">
        <v>645639.15</v>
      </c>
      <c r="I23" s="20">
        <v>83.222369999999998</v>
      </c>
      <c r="J23" s="21">
        <f t="shared" ca="1" si="0"/>
        <v>358</v>
      </c>
      <c r="K23" s="21" t="str">
        <f t="shared" ca="1" si="1"/>
        <v>&gt; 90 Days</v>
      </c>
      <c r="L23" s="11"/>
    </row>
    <row r="24" spans="1:12" ht="15.75" customHeight="1" x14ac:dyDescent="0.25">
      <c r="A24" s="18">
        <v>45299</v>
      </c>
      <c r="B24" s="19" t="s">
        <v>925</v>
      </c>
      <c r="C24" s="18">
        <v>45300</v>
      </c>
      <c r="D24" s="19" t="s">
        <v>939</v>
      </c>
      <c r="E24" s="19" t="e">
        <v>#N/A</v>
      </c>
      <c r="F24" s="19" t="s">
        <v>926</v>
      </c>
      <c r="G24" s="20">
        <v>27799.62</v>
      </c>
      <c r="H24" s="20">
        <v>27799.62</v>
      </c>
      <c r="I24" s="20">
        <v>1</v>
      </c>
      <c r="J24" s="21">
        <f t="shared" ca="1" si="0"/>
        <v>379</v>
      </c>
      <c r="K24" s="21" t="str">
        <f t="shared" ca="1" si="1"/>
        <v>&gt; 90 Days</v>
      </c>
      <c r="L24" s="11"/>
    </row>
    <row r="25" spans="1:12" ht="15.75" customHeight="1" x14ac:dyDescent="0.25">
      <c r="A25" s="18">
        <v>45302</v>
      </c>
      <c r="B25" s="19" t="s">
        <v>925</v>
      </c>
      <c r="C25" s="18">
        <v>45318</v>
      </c>
      <c r="D25" s="19" t="s">
        <v>716</v>
      </c>
      <c r="E25" s="19" t="s">
        <v>239</v>
      </c>
      <c r="F25" s="19" t="s">
        <v>929</v>
      </c>
      <c r="G25" s="20">
        <v>889571.57</v>
      </c>
      <c r="H25" s="20">
        <v>889571.57</v>
      </c>
      <c r="I25" s="20">
        <v>83.028893999999994</v>
      </c>
      <c r="J25" s="21">
        <f t="shared" ca="1" si="0"/>
        <v>361</v>
      </c>
      <c r="K25" s="21" t="str">
        <f t="shared" ca="1" si="1"/>
        <v>&gt; 90 Days</v>
      </c>
      <c r="L25" s="11"/>
    </row>
    <row r="26" spans="1:12" ht="15.75" customHeight="1" x14ac:dyDescent="0.25">
      <c r="A26" s="18">
        <v>45306</v>
      </c>
      <c r="B26" s="19" t="s">
        <v>925</v>
      </c>
      <c r="C26" s="18">
        <v>45337</v>
      </c>
      <c r="D26" s="19" t="s">
        <v>722</v>
      </c>
      <c r="E26" s="19" t="s">
        <v>94</v>
      </c>
      <c r="F26" s="19" t="s">
        <v>926</v>
      </c>
      <c r="G26" s="20">
        <v>339726.43</v>
      </c>
      <c r="H26" s="20">
        <v>339726.43</v>
      </c>
      <c r="I26" s="20">
        <v>1</v>
      </c>
      <c r="J26" s="21">
        <f t="shared" ca="1" si="0"/>
        <v>342</v>
      </c>
      <c r="K26" s="21" t="str">
        <f t="shared" ca="1" si="1"/>
        <v>&gt; 90 Days</v>
      </c>
      <c r="L26" s="11"/>
    </row>
    <row r="27" spans="1:12" ht="15.75" customHeight="1" x14ac:dyDescent="0.25">
      <c r="A27" s="18">
        <v>45329</v>
      </c>
      <c r="B27" s="19" t="s">
        <v>925</v>
      </c>
      <c r="C27" s="18">
        <v>45330</v>
      </c>
      <c r="D27" s="19" t="s">
        <v>940</v>
      </c>
      <c r="E27" s="19" t="e">
        <v>#N/A</v>
      </c>
      <c r="F27" s="19" t="s">
        <v>926</v>
      </c>
      <c r="G27" s="20">
        <v>1770</v>
      </c>
      <c r="H27" s="20">
        <v>1770</v>
      </c>
      <c r="I27" s="20">
        <v>1</v>
      </c>
      <c r="J27" s="21">
        <f t="shared" ca="1" si="0"/>
        <v>349</v>
      </c>
      <c r="K27" s="21" t="str">
        <f t="shared" ca="1" si="1"/>
        <v>&gt; 90 Days</v>
      </c>
      <c r="L27" s="11"/>
    </row>
    <row r="28" spans="1:12" ht="15.75" customHeight="1" x14ac:dyDescent="0.25">
      <c r="A28" s="18">
        <v>45314</v>
      </c>
      <c r="B28" s="19" t="s">
        <v>925</v>
      </c>
      <c r="C28" s="18">
        <v>45345</v>
      </c>
      <c r="D28" s="19" t="s">
        <v>738</v>
      </c>
      <c r="E28" s="19" t="e">
        <v>#N/A</v>
      </c>
      <c r="F28" s="19" t="s">
        <v>938</v>
      </c>
      <c r="G28" s="20">
        <v>103267.83</v>
      </c>
      <c r="H28" s="20">
        <v>103267.83</v>
      </c>
      <c r="I28" s="20">
        <v>105.652404</v>
      </c>
      <c r="J28" s="21">
        <f t="shared" ca="1" si="0"/>
        <v>334</v>
      </c>
      <c r="K28" s="21" t="str">
        <f t="shared" ca="1" si="1"/>
        <v>&gt; 90 Days</v>
      </c>
      <c r="L28" s="11"/>
    </row>
    <row r="29" spans="1:12" ht="15.75" customHeight="1" x14ac:dyDescent="0.25">
      <c r="A29" s="18">
        <v>45314</v>
      </c>
      <c r="B29" s="19" t="s">
        <v>925</v>
      </c>
      <c r="C29" s="18">
        <v>45345</v>
      </c>
      <c r="D29" s="19" t="s">
        <v>735</v>
      </c>
      <c r="E29" s="19" t="e">
        <v>#N/A</v>
      </c>
      <c r="F29" s="19" t="s">
        <v>938</v>
      </c>
      <c r="G29" s="20">
        <v>126559.53</v>
      </c>
      <c r="H29" s="20">
        <v>126559.53</v>
      </c>
      <c r="I29" s="20">
        <v>105.730598</v>
      </c>
      <c r="J29" s="21">
        <f t="shared" ca="1" si="0"/>
        <v>334</v>
      </c>
      <c r="K29" s="21" t="str">
        <f t="shared" ca="1" si="1"/>
        <v>&gt; 90 Days</v>
      </c>
      <c r="L29" s="11"/>
    </row>
    <row r="30" spans="1:12" ht="15.75" customHeight="1" x14ac:dyDescent="0.25">
      <c r="A30" s="18">
        <v>45335</v>
      </c>
      <c r="B30" s="19" t="s">
        <v>925</v>
      </c>
      <c r="C30" s="18">
        <v>45351</v>
      </c>
      <c r="D30" s="19" t="s">
        <v>786</v>
      </c>
      <c r="E30" s="19" t="s">
        <v>239</v>
      </c>
      <c r="F30" s="19" t="s">
        <v>929</v>
      </c>
      <c r="G30" s="20">
        <v>889202.42</v>
      </c>
      <c r="H30" s="20">
        <v>889202.42</v>
      </c>
      <c r="I30" s="20">
        <v>82.994439</v>
      </c>
      <c r="J30" s="21">
        <f t="shared" ca="1" si="0"/>
        <v>328</v>
      </c>
      <c r="K30" s="21" t="str">
        <f t="shared" ca="1" si="1"/>
        <v>&gt; 90 Days</v>
      </c>
      <c r="L30" s="11"/>
    </row>
    <row r="31" spans="1:12" ht="15.75" customHeight="1" x14ac:dyDescent="0.25">
      <c r="A31" s="18">
        <v>45351</v>
      </c>
      <c r="B31" s="19" t="s">
        <v>925</v>
      </c>
      <c r="C31" s="18">
        <v>45352</v>
      </c>
      <c r="D31" s="19" t="s">
        <v>836</v>
      </c>
      <c r="E31" s="19" t="s">
        <v>406</v>
      </c>
      <c r="F31" s="19" t="s">
        <v>926</v>
      </c>
      <c r="G31" s="20">
        <v>591548.16000000003</v>
      </c>
      <c r="H31" s="20">
        <v>591548.16000000003</v>
      </c>
      <c r="I31" s="20">
        <v>1</v>
      </c>
      <c r="J31" s="21">
        <f t="shared" ca="1" si="0"/>
        <v>327</v>
      </c>
      <c r="K31" s="21" t="str">
        <f t="shared" ca="1" si="1"/>
        <v>&gt; 90 Days</v>
      </c>
      <c r="L31" s="11"/>
    </row>
    <row r="32" spans="1:12" ht="15.75" customHeight="1" x14ac:dyDescent="0.25">
      <c r="A32" s="18">
        <v>45314</v>
      </c>
      <c r="B32" s="19" t="s">
        <v>925</v>
      </c>
      <c r="C32" s="18">
        <v>45360</v>
      </c>
      <c r="D32" s="19" t="s">
        <v>734</v>
      </c>
      <c r="E32" s="19" t="s">
        <v>366</v>
      </c>
      <c r="F32" s="19" t="s">
        <v>926</v>
      </c>
      <c r="G32" s="20">
        <v>7594704.2000000002</v>
      </c>
      <c r="H32" s="20">
        <v>7594704.2000000002</v>
      </c>
      <c r="I32" s="20">
        <v>1</v>
      </c>
      <c r="J32" s="21">
        <f t="shared" ca="1" si="0"/>
        <v>319</v>
      </c>
      <c r="K32" s="21" t="str">
        <f t="shared" ca="1" si="1"/>
        <v>&gt; 90 Days</v>
      </c>
      <c r="L32" s="11"/>
    </row>
    <row r="33" spans="1:12" ht="15.75" customHeight="1" x14ac:dyDescent="0.25">
      <c r="A33" s="18">
        <v>45322</v>
      </c>
      <c r="B33" s="19" t="s">
        <v>925</v>
      </c>
      <c r="C33" s="18">
        <v>45353</v>
      </c>
      <c r="D33" s="19" t="s">
        <v>765</v>
      </c>
      <c r="E33" s="19" t="s">
        <v>202</v>
      </c>
      <c r="F33" s="19" t="s">
        <v>929</v>
      </c>
      <c r="G33" s="20">
        <v>1523129.32</v>
      </c>
      <c r="H33" s="20">
        <v>1523129.32</v>
      </c>
      <c r="I33" s="20">
        <v>83.049581000000003</v>
      </c>
      <c r="J33" s="21">
        <f t="shared" ca="1" si="0"/>
        <v>326</v>
      </c>
      <c r="K33" s="21" t="str">
        <f t="shared" ca="1" si="1"/>
        <v>&gt; 90 Days</v>
      </c>
      <c r="L33" s="11"/>
    </row>
    <row r="34" spans="1:12" ht="15.75" customHeight="1" x14ac:dyDescent="0.25">
      <c r="A34" s="18">
        <v>45322</v>
      </c>
      <c r="B34" s="19" t="s">
        <v>925</v>
      </c>
      <c r="C34" s="18">
        <v>45353</v>
      </c>
      <c r="D34" s="19" t="s">
        <v>773</v>
      </c>
      <c r="E34" s="19" t="s">
        <v>600</v>
      </c>
      <c r="F34" s="19" t="s">
        <v>926</v>
      </c>
      <c r="G34" s="20">
        <v>1947000</v>
      </c>
      <c r="H34" s="20">
        <v>1947000</v>
      </c>
      <c r="I34" s="20">
        <v>1</v>
      </c>
      <c r="J34" s="21">
        <f t="shared" ca="1" si="0"/>
        <v>326</v>
      </c>
      <c r="K34" s="21" t="str">
        <f t="shared" ca="1" si="1"/>
        <v>&gt; 90 Days</v>
      </c>
      <c r="L34" s="11"/>
    </row>
    <row r="35" spans="1:12" ht="15.75" customHeight="1" x14ac:dyDescent="0.25">
      <c r="A35" s="18">
        <v>45322</v>
      </c>
      <c r="B35" s="19" t="s">
        <v>925</v>
      </c>
      <c r="C35" s="18">
        <v>45353</v>
      </c>
      <c r="D35" s="19" t="s">
        <v>768</v>
      </c>
      <c r="E35" s="19" t="s">
        <v>107</v>
      </c>
      <c r="F35" s="19" t="s">
        <v>926</v>
      </c>
      <c r="G35" s="20">
        <v>322305.2</v>
      </c>
      <c r="H35" s="20">
        <v>322305.2</v>
      </c>
      <c r="I35" s="20">
        <v>1</v>
      </c>
      <c r="J35" s="21">
        <f t="shared" ca="1" si="0"/>
        <v>326</v>
      </c>
      <c r="K35" s="21" t="str">
        <f t="shared" ca="1" si="1"/>
        <v>&gt; 90 Days</v>
      </c>
      <c r="L35" s="11"/>
    </row>
    <row r="36" spans="1:12" ht="15.75" customHeight="1" x14ac:dyDescent="0.25">
      <c r="A36" s="18">
        <v>45334</v>
      </c>
      <c r="B36" s="19" t="s">
        <v>925</v>
      </c>
      <c r="C36" s="18">
        <v>45365</v>
      </c>
      <c r="D36" s="19" t="s">
        <v>784</v>
      </c>
      <c r="E36" s="19" t="e">
        <v>#N/A</v>
      </c>
      <c r="F36" s="19" t="s">
        <v>938</v>
      </c>
      <c r="G36" s="20">
        <v>1097503.4099999999</v>
      </c>
      <c r="H36" s="20">
        <v>1097503.4099999999</v>
      </c>
      <c r="I36" s="20">
        <v>104.89877300000001</v>
      </c>
      <c r="J36" s="21">
        <f t="shared" ca="1" si="0"/>
        <v>314</v>
      </c>
      <c r="K36" s="21" t="str">
        <f t="shared" ca="1" si="1"/>
        <v>&gt; 90 Days</v>
      </c>
      <c r="L36" s="11"/>
    </row>
    <row r="37" spans="1:12" ht="15.75" customHeight="1" x14ac:dyDescent="0.25">
      <c r="A37" s="18">
        <v>45334</v>
      </c>
      <c r="B37" s="19" t="s">
        <v>925</v>
      </c>
      <c r="C37" s="18">
        <v>45365</v>
      </c>
      <c r="D37" s="19" t="s">
        <v>785</v>
      </c>
      <c r="E37" s="19" t="e">
        <v>#N/A</v>
      </c>
      <c r="F37" s="19" t="s">
        <v>938</v>
      </c>
      <c r="G37" s="20">
        <v>305601.59999999998</v>
      </c>
      <c r="H37" s="20">
        <v>305601.59999999998</v>
      </c>
      <c r="I37" s="20">
        <v>104.89877300000001</v>
      </c>
      <c r="J37" s="21">
        <f t="shared" ca="1" si="0"/>
        <v>314</v>
      </c>
      <c r="K37" s="21" t="str">
        <f t="shared" ca="1" si="1"/>
        <v>&gt; 90 Days</v>
      </c>
      <c r="L37" s="11"/>
    </row>
    <row r="38" spans="1:12" ht="15.75" customHeight="1" x14ac:dyDescent="0.25">
      <c r="A38" s="18">
        <v>45351</v>
      </c>
      <c r="B38" s="19" t="s">
        <v>925</v>
      </c>
      <c r="C38" s="18">
        <v>45359</v>
      </c>
      <c r="D38" s="19" t="s">
        <v>838</v>
      </c>
      <c r="E38" s="19" t="s">
        <v>550</v>
      </c>
      <c r="F38" s="19" t="s">
        <v>929</v>
      </c>
      <c r="G38" s="20">
        <v>174129.35</v>
      </c>
      <c r="H38" s="20">
        <v>174129.35</v>
      </c>
      <c r="I38" s="20">
        <v>82.91874</v>
      </c>
      <c r="J38" s="21">
        <f t="shared" ca="1" si="0"/>
        <v>320</v>
      </c>
      <c r="K38" s="21" t="str">
        <f t="shared" ca="1" si="1"/>
        <v>&gt; 90 Days</v>
      </c>
      <c r="L38" s="11"/>
    </row>
    <row r="39" spans="1:12" ht="15.75" customHeight="1" x14ac:dyDescent="0.25">
      <c r="A39" s="18">
        <v>45322</v>
      </c>
      <c r="B39" s="19" t="s">
        <v>925</v>
      </c>
      <c r="C39" s="18">
        <v>45368</v>
      </c>
      <c r="D39" s="19" t="s">
        <v>763</v>
      </c>
      <c r="E39" s="19" t="s">
        <v>126</v>
      </c>
      <c r="F39" s="19" t="s">
        <v>929</v>
      </c>
      <c r="G39" s="20">
        <v>588545.56000000006</v>
      </c>
      <c r="H39" s="20">
        <v>588545.56000000006</v>
      </c>
      <c r="I39" s="20">
        <v>83.063377000000003</v>
      </c>
      <c r="J39" s="21">
        <f t="shared" ca="1" si="0"/>
        <v>311</v>
      </c>
      <c r="K39" s="21" t="str">
        <f t="shared" ca="1" si="1"/>
        <v>&gt; 90 Days</v>
      </c>
      <c r="L39" s="11"/>
    </row>
    <row r="40" spans="1:12" ht="15.75" customHeight="1" x14ac:dyDescent="0.25">
      <c r="A40" s="18">
        <v>45322</v>
      </c>
      <c r="B40" s="19" t="s">
        <v>925</v>
      </c>
      <c r="C40" s="18">
        <v>45368</v>
      </c>
      <c r="D40" s="19" t="s">
        <v>769</v>
      </c>
      <c r="E40" s="19" t="s">
        <v>25</v>
      </c>
      <c r="F40" s="19" t="s">
        <v>926</v>
      </c>
      <c r="G40" s="20">
        <v>1700675</v>
      </c>
      <c r="H40" s="20">
        <v>1700675</v>
      </c>
      <c r="I40" s="20">
        <v>1</v>
      </c>
      <c r="J40" s="21">
        <f t="shared" ca="1" si="0"/>
        <v>311</v>
      </c>
      <c r="K40" s="21" t="str">
        <f t="shared" ca="1" si="1"/>
        <v>&gt; 90 Days</v>
      </c>
      <c r="L40" s="11"/>
    </row>
    <row r="41" spans="1:12" ht="15.75" customHeight="1" x14ac:dyDescent="0.25">
      <c r="A41" s="18">
        <v>45337</v>
      </c>
      <c r="B41" s="19" t="s">
        <v>925</v>
      </c>
      <c r="C41" s="18">
        <v>45368</v>
      </c>
      <c r="D41" s="19" t="s">
        <v>792</v>
      </c>
      <c r="E41" s="19" t="s">
        <v>94</v>
      </c>
      <c r="F41" s="19" t="s">
        <v>926</v>
      </c>
      <c r="G41" s="20">
        <v>333342.64</v>
      </c>
      <c r="H41" s="20">
        <v>333342.64</v>
      </c>
      <c r="I41" s="20">
        <v>1</v>
      </c>
      <c r="J41" s="21">
        <f t="shared" ca="1" si="0"/>
        <v>311</v>
      </c>
      <c r="K41" s="21" t="str">
        <f t="shared" ca="1" si="1"/>
        <v>&gt; 90 Days</v>
      </c>
      <c r="L41" s="11"/>
    </row>
    <row r="42" spans="1:12" ht="15.75" customHeight="1" x14ac:dyDescent="0.25">
      <c r="A42" s="18">
        <v>45341</v>
      </c>
      <c r="B42" s="19" t="s">
        <v>925</v>
      </c>
      <c r="C42" s="18">
        <v>45372</v>
      </c>
      <c r="D42" s="19" t="s">
        <v>793</v>
      </c>
      <c r="E42" s="19" t="s">
        <v>107</v>
      </c>
      <c r="F42" s="19" t="s">
        <v>926</v>
      </c>
      <c r="G42" s="20">
        <v>400527.4</v>
      </c>
      <c r="H42" s="20">
        <v>400527.4</v>
      </c>
      <c r="I42" s="20">
        <v>1</v>
      </c>
      <c r="J42" s="21">
        <f t="shared" ca="1" si="0"/>
        <v>307</v>
      </c>
      <c r="K42" s="21" t="str">
        <f t="shared" ca="1" si="1"/>
        <v>&gt; 90 Days</v>
      </c>
      <c r="L42" s="11"/>
    </row>
    <row r="43" spans="1:12" ht="15.75" customHeight="1" x14ac:dyDescent="0.25">
      <c r="A43" s="18">
        <v>45342</v>
      </c>
      <c r="B43" s="19" t="s">
        <v>925</v>
      </c>
      <c r="C43" s="18">
        <v>45373</v>
      </c>
      <c r="D43" s="19" t="s">
        <v>797</v>
      </c>
      <c r="E43" s="19" t="e">
        <v>#N/A</v>
      </c>
      <c r="F43" s="19" t="s">
        <v>938</v>
      </c>
      <c r="G43" s="20">
        <v>312630.59000000003</v>
      </c>
      <c r="H43" s="20">
        <v>312630.59000000003</v>
      </c>
      <c r="I43" s="20">
        <v>104.47137499999999</v>
      </c>
      <c r="J43" s="21">
        <f t="shared" ca="1" si="0"/>
        <v>306</v>
      </c>
      <c r="K43" s="21" t="str">
        <f t="shared" ca="1" si="1"/>
        <v>&gt; 90 Days</v>
      </c>
      <c r="L43" s="11"/>
    </row>
    <row r="44" spans="1:12" ht="15.75" customHeight="1" x14ac:dyDescent="0.25">
      <c r="A44" s="18">
        <v>45342</v>
      </c>
      <c r="B44" s="19" t="s">
        <v>925</v>
      </c>
      <c r="C44" s="18">
        <v>45373</v>
      </c>
      <c r="D44" s="19" t="s">
        <v>799</v>
      </c>
      <c r="E44" s="19" t="s">
        <v>754</v>
      </c>
      <c r="F44" s="19" t="s">
        <v>926</v>
      </c>
      <c r="G44" s="20">
        <v>303260</v>
      </c>
      <c r="H44" s="20">
        <v>303260</v>
      </c>
      <c r="I44" s="20">
        <v>1</v>
      </c>
      <c r="J44" s="21">
        <f t="shared" ca="1" si="0"/>
        <v>306</v>
      </c>
      <c r="K44" s="21" t="str">
        <f t="shared" ca="1" si="1"/>
        <v>&gt; 90 Days</v>
      </c>
      <c r="L44" s="11"/>
    </row>
    <row r="45" spans="1:12" ht="15.75" customHeight="1" x14ac:dyDescent="0.25">
      <c r="A45" s="18">
        <v>45350</v>
      </c>
      <c r="B45" s="19" t="s">
        <v>925</v>
      </c>
      <c r="C45" s="18">
        <v>45381</v>
      </c>
      <c r="D45" s="19" t="s">
        <v>820</v>
      </c>
      <c r="E45" s="19" t="s">
        <v>131</v>
      </c>
      <c r="F45" s="19" t="s">
        <v>929</v>
      </c>
      <c r="G45" s="20">
        <v>1214031.02</v>
      </c>
      <c r="H45" s="20">
        <v>1214031.02</v>
      </c>
      <c r="I45" s="20">
        <v>82.925616000000005</v>
      </c>
      <c r="J45" s="21">
        <f t="shared" ca="1" si="0"/>
        <v>298</v>
      </c>
      <c r="K45" s="21" t="str">
        <f t="shared" ca="1" si="1"/>
        <v>&gt; 90 Days</v>
      </c>
      <c r="L45" s="11"/>
    </row>
    <row r="46" spans="1:12" ht="15.75" customHeight="1" x14ac:dyDescent="0.25">
      <c r="A46" s="18">
        <v>45350</v>
      </c>
      <c r="B46" s="19" t="s">
        <v>925</v>
      </c>
      <c r="C46" s="18">
        <v>45381</v>
      </c>
      <c r="D46" s="19" t="s">
        <v>823</v>
      </c>
      <c r="E46" s="19" t="s">
        <v>107</v>
      </c>
      <c r="F46" s="19" t="s">
        <v>926</v>
      </c>
      <c r="G46" s="20">
        <v>417087.52</v>
      </c>
      <c r="H46" s="20">
        <v>417087.52</v>
      </c>
      <c r="I46" s="20">
        <v>1</v>
      </c>
      <c r="J46" s="21">
        <f t="shared" ca="1" si="0"/>
        <v>298</v>
      </c>
      <c r="K46" s="21" t="str">
        <f t="shared" ca="1" si="1"/>
        <v>&gt; 90 Days</v>
      </c>
      <c r="L46" s="11"/>
    </row>
    <row r="47" spans="1:12" ht="15.75" customHeight="1" x14ac:dyDescent="0.25">
      <c r="A47" s="18">
        <v>45351</v>
      </c>
      <c r="B47" s="19" t="s">
        <v>925</v>
      </c>
      <c r="C47" s="18">
        <v>45382</v>
      </c>
      <c r="D47" s="19" t="s">
        <v>837</v>
      </c>
      <c r="E47" s="19" t="s">
        <v>128</v>
      </c>
      <c r="F47" s="19" t="s">
        <v>929</v>
      </c>
      <c r="G47" s="20">
        <v>1782766.18</v>
      </c>
      <c r="H47" s="20">
        <v>1782766.18</v>
      </c>
      <c r="I47" s="20">
        <v>82.91874</v>
      </c>
      <c r="J47" s="21">
        <f t="shared" ca="1" si="0"/>
        <v>297</v>
      </c>
      <c r="K47" s="21" t="str">
        <f t="shared" ca="1" si="1"/>
        <v>&gt; 90 Days</v>
      </c>
      <c r="L47" s="11"/>
    </row>
    <row r="48" spans="1:12" ht="15.75" customHeight="1" x14ac:dyDescent="0.25">
      <c r="A48" s="18">
        <v>45351</v>
      </c>
      <c r="B48" s="19" t="s">
        <v>925</v>
      </c>
      <c r="C48" s="18">
        <v>45382</v>
      </c>
      <c r="D48" s="19" t="s">
        <v>839</v>
      </c>
      <c r="E48" s="19" t="s">
        <v>266</v>
      </c>
      <c r="F48" s="19" t="s">
        <v>929</v>
      </c>
      <c r="G48" s="20">
        <v>290191.53000000003</v>
      </c>
      <c r="H48" s="20">
        <v>290191.53000000003</v>
      </c>
      <c r="I48" s="20">
        <v>82.911865000000006</v>
      </c>
      <c r="J48" s="21">
        <f t="shared" ca="1" si="0"/>
        <v>297</v>
      </c>
      <c r="K48" s="21" t="str">
        <f t="shared" ca="1" si="1"/>
        <v>&gt; 90 Days</v>
      </c>
      <c r="L48" s="11"/>
    </row>
    <row r="49" spans="1:12" ht="15.75" customHeight="1" x14ac:dyDescent="0.25">
      <c r="A49" s="18">
        <v>45351</v>
      </c>
      <c r="B49" s="19" t="s">
        <v>925</v>
      </c>
      <c r="C49" s="18">
        <v>45382</v>
      </c>
      <c r="D49" s="19" t="s">
        <v>840</v>
      </c>
      <c r="E49" s="19" t="s">
        <v>266</v>
      </c>
      <c r="F49" s="19" t="s">
        <v>929</v>
      </c>
      <c r="G49" s="20">
        <v>1520769.43</v>
      </c>
      <c r="H49" s="20">
        <v>1520769.43</v>
      </c>
      <c r="I49" s="20">
        <v>82.911865000000006</v>
      </c>
      <c r="J49" s="21">
        <f t="shared" ca="1" si="0"/>
        <v>297</v>
      </c>
      <c r="K49" s="21" t="str">
        <f t="shared" ca="1" si="1"/>
        <v>&gt; 90 Days</v>
      </c>
      <c r="L49" s="11"/>
    </row>
    <row r="50" spans="1:12" ht="15.75" customHeight="1" x14ac:dyDescent="0.25">
      <c r="A50" s="18">
        <v>45351</v>
      </c>
      <c r="B50" s="19" t="s">
        <v>925</v>
      </c>
      <c r="C50" s="18">
        <v>45382</v>
      </c>
      <c r="D50" s="19" t="s">
        <v>841</v>
      </c>
      <c r="E50" s="19" t="s">
        <v>754</v>
      </c>
      <c r="F50" s="19" t="s">
        <v>926</v>
      </c>
      <c r="G50" s="20">
        <v>265500</v>
      </c>
      <c r="H50" s="20">
        <v>265500</v>
      </c>
      <c r="I50" s="20">
        <v>1</v>
      </c>
      <c r="J50" s="21">
        <f t="shared" ca="1" si="0"/>
        <v>297</v>
      </c>
      <c r="K50" s="21" t="str">
        <f t="shared" ca="1" si="1"/>
        <v>&gt; 90 Days</v>
      </c>
      <c r="L50" s="11"/>
    </row>
    <row r="51" spans="1:12" ht="15.75" customHeight="1" x14ac:dyDescent="0.25">
      <c r="A51" s="18">
        <v>45355</v>
      </c>
      <c r="B51" s="19" t="s">
        <v>925</v>
      </c>
      <c r="C51" s="18">
        <v>45371</v>
      </c>
      <c r="D51" s="19" t="s">
        <v>845</v>
      </c>
      <c r="E51" s="19" t="s">
        <v>38</v>
      </c>
      <c r="F51" s="19" t="s">
        <v>929</v>
      </c>
      <c r="G51" s="20">
        <v>6447972.8300000001</v>
      </c>
      <c r="H51" s="20">
        <v>6447972.8300000001</v>
      </c>
      <c r="I51" s="20">
        <v>82.911865000000006</v>
      </c>
      <c r="J51" s="21">
        <f t="shared" ca="1" si="0"/>
        <v>308</v>
      </c>
      <c r="K51" s="21" t="str">
        <f t="shared" ca="1" si="1"/>
        <v>&gt; 90 Days</v>
      </c>
      <c r="L51" s="11"/>
    </row>
    <row r="52" spans="1:12" ht="15.75" customHeight="1" x14ac:dyDescent="0.25">
      <c r="A52" s="18">
        <v>45356</v>
      </c>
      <c r="B52" s="19" t="s">
        <v>925</v>
      </c>
      <c r="C52" s="18">
        <v>45371</v>
      </c>
      <c r="D52" s="19" t="s">
        <v>848</v>
      </c>
      <c r="E52" s="19" t="s">
        <v>60</v>
      </c>
      <c r="F52" s="19" t="s">
        <v>929</v>
      </c>
      <c r="G52" s="20">
        <v>1234435.8799999999</v>
      </c>
      <c r="H52" s="20">
        <v>1234435.8799999999</v>
      </c>
      <c r="I52" s="20">
        <v>82.898117999999997</v>
      </c>
      <c r="J52" s="21">
        <f t="shared" ca="1" si="0"/>
        <v>308</v>
      </c>
      <c r="K52" s="21" t="str">
        <f t="shared" ca="1" si="1"/>
        <v>&gt; 90 Days</v>
      </c>
      <c r="L52" s="11"/>
    </row>
    <row r="53" spans="1:12" ht="15.75" customHeight="1" x14ac:dyDescent="0.25">
      <c r="A53" s="18">
        <v>45356</v>
      </c>
      <c r="B53" s="19" t="s">
        <v>925</v>
      </c>
      <c r="C53" s="18">
        <v>45371</v>
      </c>
      <c r="D53" s="19" t="s">
        <v>846</v>
      </c>
      <c r="E53" s="19" t="s">
        <v>56</v>
      </c>
      <c r="F53" s="19" t="s">
        <v>929</v>
      </c>
      <c r="G53" s="20">
        <v>1143899.21</v>
      </c>
      <c r="H53" s="20">
        <v>1143899.21</v>
      </c>
      <c r="I53" s="20">
        <v>82.891247000000007</v>
      </c>
      <c r="J53" s="21">
        <f t="shared" ca="1" si="0"/>
        <v>308</v>
      </c>
      <c r="K53" s="21" t="str">
        <f t="shared" ca="1" si="1"/>
        <v>&gt; 90 Days</v>
      </c>
      <c r="L53" s="11"/>
    </row>
    <row r="54" spans="1:12" ht="13.2" x14ac:dyDescent="0.25">
      <c r="A54" s="18">
        <v>45369</v>
      </c>
      <c r="B54" s="19" t="s">
        <v>925</v>
      </c>
      <c r="C54" s="18">
        <v>45370</v>
      </c>
      <c r="D54" s="19" t="s">
        <v>868</v>
      </c>
      <c r="E54" s="19" t="s">
        <v>869</v>
      </c>
      <c r="F54" s="19" t="s">
        <v>926</v>
      </c>
      <c r="G54" s="20">
        <v>141600</v>
      </c>
      <c r="H54" s="20">
        <v>141600</v>
      </c>
      <c r="I54" s="20">
        <v>1</v>
      </c>
      <c r="J54" s="21">
        <f t="shared" ca="1" si="0"/>
        <v>309</v>
      </c>
      <c r="K54" s="21" t="str">
        <f t="shared" ca="1" si="1"/>
        <v>&gt; 90 Days</v>
      </c>
      <c r="L54" s="11"/>
    </row>
    <row r="55" spans="1:12" ht="13.2" x14ac:dyDescent="0.25">
      <c r="A55" s="18">
        <v>45371</v>
      </c>
      <c r="B55" s="19" t="s">
        <v>925</v>
      </c>
      <c r="C55" s="18">
        <v>45377</v>
      </c>
      <c r="D55" s="19" t="s">
        <v>874</v>
      </c>
      <c r="E55" s="19" t="s">
        <v>109</v>
      </c>
      <c r="F55" s="19" t="s">
        <v>929</v>
      </c>
      <c r="G55" s="20">
        <v>1188533.45</v>
      </c>
      <c r="H55" s="20">
        <v>1188533.45</v>
      </c>
      <c r="I55" s="20">
        <v>83.090985000000003</v>
      </c>
      <c r="J55" s="21">
        <f t="shared" ca="1" si="0"/>
        <v>302</v>
      </c>
      <c r="K55" s="21" t="str">
        <f t="shared" ca="1" si="1"/>
        <v>&gt; 90 Days</v>
      </c>
      <c r="L55" s="11"/>
    </row>
    <row r="56" spans="1:12" ht="13.2" x14ac:dyDescent="0.25">
      <c r="A56" s="18">
        <v>45260</v>
      </c>
      <c r="B56" s="19" t="s">
        <v>941</v>
      </c>
      <c r="C56" s="18">
        <v>45377</v>
      </c>
      <c r="D56" s="19" t="s">
        <v>642</v>
      </c>
      <c r="E56" s="19" t="s">
        <v>643</v>
      </c>
      <c r="F56" s="19" t="s">
        <v>926</v>
      </c>
      <c r="G56" s="20">
        <v>3526725</v>
      </c>
      <c r="H56" s="20">
        <v>4702300</v>
      </c>
      <c r="I56" s="20">
        <v>1</v>
      </c>
      <c r="J56" s="21">
        <f t="shared" ca="1" si="0"/>
        <v>302</v>
      </c>
      <c r="K56" s="21" t="str">
        <f t="shared" ca="1" si="1"/>
        <v>&gt; 90 Days</v>
      </c>
      <c r="L56" s="11"/>
    </row>
    <row r="57" spans="1:12" ht="13.2" x14ac:dyDescent="0.25">
      <c r="A57" s="18">
        <v>45341</v>
      </c>
      <c r="B57" s="19" t="s">
        <v>942</v>
      </c>
      <c r="C57" s="18">
        <v>45443</v>
      </c>
      <c r="D57" s="19" t="s">
        <v>796</v>
      </c>
      <c r="E57" s="19" t="s">
        <v>67</v>
      </c>
      <c r="F57" s="19" t="s">
        <v>926</v>
      </c>
      <c r="G57" s="20">
        <v>4854020.5599999996</v>
      </c>
      <c r="H57" s="20">
        <v>4854020.5599999996</v>
      </c>
      <c r="I57" s="20">
        <v>1</v>
      </c>
      <c r="J57" s="21">
        <f t="shared" ca="1" si="0"/>
        <v>236</v>
      </c>
      <c r="K57" s="21" t="str">
        <f t="shared" ca="1" si="1"/>
        <v>&gt; 90 Days</v>
      </c>
      <c r="L57" s="11"/>
    </row>
    <row r="58" spans="1:12" ht="13.2" x14ac:dyDescent="0.25">
      <c r="A58" s="18">
        <v>45345</v>
      </c>
      <c r="B58" s="19" t="s">
        <v>942</v>
      </c>
      <c r="C58" s="18">
        <v>45444</v>
      </c>
      <c r="D58" s="19" t="s">
        <v>803</v>
      </c>
      <c r="E58" s="19" t="s">
        <v>366</v>
      </c>
      <c r="F58" s="19" t="s">
        <v>926</v>
      </c>
      <c r="G58" s="20">
        <v>7649137.5999999996</v>
      </c>
      <c r="H58" s="20">
        <v>7649137.5999999996</v>
      </c>
      <c r="I58" s="20">
        <v>1</v>
      </c>
      <c r="J58" s="21">
        <f t="shared" ca="1" si="0"/>
        <v>235</v>
      </c>
      <c r="K58" s="21" t="str">
        <f t="shared" ca="1" si="1"/>
        <v>&gt; 90 Days</v>
      </c>
      <c r="L58" s="11"/>
    </row>
    <row r="59" spans="1:12" ht="13.2" x14ac:dyDescent="0.25">
      <c r="A59" s="18">
        <v>45349</v>
      </c>
      <c r="B59" s="19" t="s">
        <v>942</v>
      </c>
      <c r="C59" s="18">
        <v>45445</v>
      </c>
      <c r="D59" s="19" t="s">
        <v>814</v>
      </c>
      <c r="E59" s="19" t="s">
        <v>117</v>
      </c>
      <c r="F59" s="19" t="s">
        <v>929</v>
      </c>
      <c r="G59" s="20">
        <v>4977039.1399999997</v>
      </c>
      <c r="H59" s="20">
        <v>4977039.1399999997</v>
      </c>
      <c r="I59" s="20">
        <v>82.891247000000007</v>
      </c>
      <c r="J59" s="21">
        <f t="shared" ca="1" si="0"/>
        <v>234</v>
      </c>
      <c r="K59" s="21" t="str">
        <f t="shared" ca="1" si="1"/>
        <v>&gt; 90 Days</v>
      </c>
      <c r="L59" s="11"/>
    </row>
    <row r="60" spans="1:12" ht="13.2" x14ac:dyDescent="0.25">
      <c r="A60" s="18">
        <v>45349</v>
      </c>
      <c r="B60" s="19" t="s">
        <v>942</v>
      </c>
      <c r="C60" s="18">
        <v>45446</v>
      </c>
      <c r="D60" s="19" t="s">
        <v>816</v>
      </c>
      <c r="E60" s="19" t="s">
        <v>117</v>
      </c>
      <c r="F60" s="19" t="s">
        <v>929</v>
      </c>
      <c r="G60" s="20">
        <v>338196.29</v>
      </c>
      <c r="H60" s="20">
        <v>338196.29</v>
      </c>
      <c r="I60" s="20">
        <v>82.891247000000007</v>
      </c>
      <c r="J60" s="21">
        <f t="shared" ca="1" si="0"/>
        <v>233</v>
      </c>
      <c r="K60" s="21" t="str">
        <f t="shared" ca="1" si="1"/>
        <v>&gt; 90 Days</v>
      </c>
      <c r="L60" s="11"/>
    </row>
    <row r="61" spans="1:12" ht="13.2" x14ac:dyDescent="0.25">
      <c r="A61" s="18">
        <v>45349</v>
      </c>
      <c r="B61" s="19" t="s">
        <v>942</v>
      </c>
      <c r="C61" s="18">
        <v>45447</v>
      </c>
      <c r="D61" s="19" t="s">
        <v>815</v>
      </c>
      <c r="E61" s="19" t="s">
        <v>117</v>
      </c>
      <c r="F61" s="19" t="s">
        <v>929</v>
      </c>
      <c r="G61" s="20">
        <v>920092.84</v>
      </c>
      <c r="H61" s="20">
        <v>920092.84</v>
      </c>
      <c r="I61" s="20">
        <v>82.891247000000007</v>
      </c>
      <c r="J61" s="21">
        <f t="shared" ca="1" si="0"/>
        <v>232</v>
      </c>
      <c r="K61" s="21" t="str">
        <f t="shared" ca="1" si="1"/>
        <v>&gt; 90 Days</v>
      </c>
      <c r="L61" s="11"/>
    </row>
    <row r="62" spans="1:12" ht="13.2" x14ac:dyDescent="0.25">
      <c r="A62" s="18">
        <v>45349</v>
      </c>
      <c r="B62" s="19" t="s">
        <v>942</v>
      </c>
      <c r="C62" s="18">
        <v>45448</v>
      </c>
      <c r="D62" s="19" t="s">
        <v>817</v>
      </c>
      <c r="E62" s="19" t="s">
        <v>117</v>
      </c>
      <c r="F62" s="19" t="s">
        <v>929</v>
      </c>
      <c r="G62" s="20">
        <v>445581.9</v>
      </c>
      <c r="H62" s="20">
        <v>445581.9</v>
      </c>
      <c r="I62" s="20">
        <v>82.891247000000007</v>
      </c>
      <c r="J62" s="21">
        <f t="shared" ca="1" si="0"/>
        <v>231</v>
      </c>
      <c r="K62" s="21" t="str">
        <f t="shared" ca="1" si="1"/>
        <v>&gt; 90 Days</v>
      </c>
      <c r="L62" s="11"/>
    </row>
    <row r="63" spans="1:12" ht="13.2" x14ac:dyDescent="0.25">
      <c r="A63" s="18">
        <v>45351</v>
      </c>
      <c r="B63" s="19" t="s">
        <v>942</v>
      </c>
      <c r="C63" s="18">
        <v>45449</v>
      </c>
      <c r="D63" s="19" t="s">
        <v>827</v>
      </c>
      <c r="E63" s="19" t="s">
        <v>25</v>
      </c>
      <c r="F63" s="19" t="s">
        <v>926</v>
      </c>
      <c r="G63" s="20">
        <v>1689170</v>
      </c>
      <c r="H63" s="20">
        <v>1689170</v>
      </c>
      <c r="I63" s="20">
        <v>1</v>
      </c>
      <c r="J63" s="21">
        <f t="shared" ca="1" si="0"/>
        <v>230</v>
      </c>
      <c r="K63" s="21" t="str">
        <f t="shared" ca="1" si="1"/>
        <v>&gt; 90 Days</v>
      </c>
      <c r="L63" s="11"/>
    </row>
    <row r="64" spans="1:12" ht="13.2" x14ac:dyDescent="0.25">
      <c r="A64" s="18">
        <v>45351</v>
      </c>
      <c r="B64" s="19" t="s">
        <v>942</v>
      </c>
      <c r="C64" s="18">
        <v>45450</v>
      </c>
      <c r="D64" s="19" t="s">
        <v>832</v>
      </c>
      <c r="E64" s="19" t="s">
        <v>126</v>
      </c>
      <c r="F64" s="19" t="s">
        <v>929</v>
      </c>
      <c r="G64" s="20">
        <v>552193.02</v>
      </c>
      <c r="H64" s="20">
        <v>552193.02</v>
      </c>
      <c r="I64" s="20">
        <v>82.911865000000006</v>
      </c>
      <c r="J64" s="21">
        <f t="shared" ca="1" si="0"/>
        <v>229</v>
      </c>
      <c r="K64" s="21" t="str">
        <f t="shared" ca="1" si="1"/>
        <v>&gt; 90 Days</v>
      </c>
      <c r="L64" s="11"/>
    </row>
    <row r="65" spans="1:12" ht="13.2" x14ac:dyDescent="0.25">
      <c r="A65" s="18">
        <v>45351</v>
      </c>
      <c r="B65" s="19" t="s">
        <v>942</v>
      </c>
      <c r="C65" s="18">
        <v>45451</v>
      </c>
      <c r="D65" s="19" t="s">
        <v>828</v>
      </c>
      <c r="E65" s="19" t="s">
        <v>25</v>
      </c>
      <c r="F65" s="19" t="s">
        <v>926</v>
      </c>
      <c r="G65" s="20">
        <v>1139880</v>
      </c>
      <c r="H65" s="20">
        <v>1139880</v>
      </c>
      <c r="I65" s="20">
        <v>1</v>
      </c>
      <c r="J65" s="21">
        <f t="shared" ca="1" si="0"/>
        <v>228</v>
      </c>
      <c r="K65" s="21" t="str">
        <f t="shared" ca="1" si="1"/>
        <v>&gt; 90 Days</v>
      </c>
      <c r="L65" s="11"/>
    </row>
    <row r="66" spans="1:12" ht="13.2" x14ac:dyDescent="0.25">
      <c r="A66" s="18">
        <v>45351</v>
      </c>
      <c r="B66" s="19" t="s">
        <v>942</v>
      </c>
      <c r="C66" s="18">
        <v>45452</v>
      </c>
      <c r="D66" s="19" t="s">
        <v>830</v>
      </c>
      <c r="E66" s="19" t="s">
        <v>25</v>
      </c>
      <c r="F66" s="19" t="s">
        <v>926</v>
      </c>
      <c r="G66" s="20">
        <v>693840</v>
      </c>
      <c r="H66" s="20">
        <v>693840</v>
      </c>
      <c r="I66" s="20">
        <v>1</v>
      </c>
      <c r="J66" s="21">
        <f t="shared" ca="1" si="0"/>
        <v>227</v>
      </c>
      <c r="K66" s="21" t="str">
        <f t="shared" ca="1" si="1"/>
        <v>&gt; 90 Days</v>
      </c>
      <c r="L66" s="11"/>
    </row>
    <row r="67" spans="1:12" ht="13.2" x14ac:dyDescent="0.25">
      <c r="A67" s="18">
        <v>45351</v>
      </c>
      <c r="B67" s="19" t="s">
        <v>942</v>
      </c>
      <c r="C67" s="18">
        <v>45453</v>
      </c>
      <c r="D67" s="19" t="s">
        <v>829</v>
      </c>
      <c r="E67" s="19" t="s">
        <v>25</v>
      </c>
      <c r="F67" s="19" t="s">
        <v>926</v>
      </c>
      <c r="G67" s="20">
        <v>330400</v>
      </c>
      <c r="H67" s="20">
        <v>330400</v>
      </c>
      <c r="I67" s="20">
        <v>1</v>
      </c>
      <c r="J67" s="21">
        <f t="shared" ca="1" si="0"/>
        <v>226</v>
      </c>
      <c r="K67" s="21" t="str">
        <f t="shared" ca="1" si="1"/>
        <v>&gt; 90 Days</v>
      </c>
      <c r="L67" s="11"/>
    </row>
    <row r="68" spans="1:12" ht="13.2" x14ac:dyDescent="0.25">
      <c r="A68" s="18">
        <v>45358</v>
      </c>
      <c r="B68" s="19" t="s">
        <v>942</v>
      </c>
      <c r="C68" s="18">
        <v>45454</v>
      </c>
      <c r="D68" s="19" t="s">
        <v>851</v>
      </c>
      <c r="E68" s="19" t="s">
        <v>67</v>
      </c>
      <c r="F68" s="19" t="s">
        <v>926</v>
      </c>
      <c r="G68" s="20">
        <v>4795163.34</v>
      </c>
      <c r="H68" s="20">
        <v>4795163.34</v>
      </c>
      <c r="I68" s="20">
        <v>1</v>
      </c>
      <c r="J68" s="21">
        <f t="shared" ref="J68:J110" ca="1" si="2">$L$3-C68</f>
        <v>225</v>
      </c>
      <c r="K68" s="21" t="str">
        <f t="shared" ref="K68:K110" ca="1" si="3">IF(J67&lt;0, "Invoice sent, not yet due",IF(J67&lt;=15, "1-15 Days",IF(J67&lt;=30, "16-30 Days",IF(J67&lt;=45, "31-45 Days",IF(J67&lt;=90, "46-90 Days","&gt; 90 Days")))))</f>
        <v>&gt; 90 Days</v>
      </c>
      <c r="L68" s="11"/>
    </row>
    <row r="69" spans="1:12" ht="13.2" x14ac:dyDescent="0.25">
      <c r="A69" s="18">
        <v>45362</v>
      </c>
      <c r="B69" s="19" t="s">
        <v>942</v>
      </c>
      <c r="C69" s="18">
        <v>45455</v>
      </c>
      <c r="D69" s="19" t="s">
        <v>852</v>
      </c>
      <c r="E69" s="19" t="s">
        <v>461</v>
      </c>
      <c r="F69" s="19" t="s">
        <v>929</v>
      </c>
      <c r="G69" s="20">
        <v>74135.360000000001</v>
      </c>
      <c r="H69" s="20">
        <v>74135.360000000001</v>
      </c>
      <c r="I69" s="20">
        <v>82.740360999999993</v>
      </c>
      <c r="J69" s="21">
        <f t="shared" ca="1" si="2"/>
        <v>224</v>
      </c>
      <c r="K69" s="21" t="str">
        <f t="shared" ca="1" si="3"/>
        <v>&gt; 90 Days</v>
      </c>
      <c r="L69" s="11"/>
    </row>
    <row r="70" spans="1:12" ht="13.2" x14ac:dyDescent="0.25">
      <c r="A70" s="18">
        <v>45364</v>
      </c>
      <c r="B70" s="19" t="s">
        <v>942</v>
      </c>
      <c r="C70" s="18">
        <v>45456</v>
      </c>
      <c r="D70" s="19" t="s">
        <v>857</v>
      </c>
      <c r="E70" s="19" t="s">
        <v>107</v>
      </c>
      <c r="F70" s="19" t="s">
        <v>926</v>
      </c>
      <c r="G70" s="20">
        <v>416903.44</v>
      </c>
      <c r="H70" s="20">
        <v>416903.44</v>
      </c>
      <c r="I70" s="20">
        <v>1</v>
      </c>
      <c r="J70" s="21">
        <f t="shared" ca="1" si="2"/>
        <v>223</v>
      </c>
      <c r="K70" s="21" t="str">
        <f t="shared" ca="1" si="3"/>
        <v>&gt; 90 Days</v>
      </c>
      <c r="L70" s="11"/>
    </row>
    <row r="71" spans="1:12" ht="13.2" x14ac:dyDescent="0.25">
      <c r="A71" s="18">
        <v>45366</v>
      </c>
      <c r="B71" s="19" t="s">
        <v>942</v>
      </c>
      <c r="C71" s="18">
        <v>45457</v>
      </c>
      <c r="D71" s="19" t="s">
        <v>863</v>
      </c>
      <c r="E71" s="19" t="e">
        <v>#N/A</v>
      </c>
      <c r="F71" s="19" t="s">
        <v>938</v>
      </c>
      <c r="G71" s="20">
        <v>85360.46</v>
      </c>
      <c r="H71" s="20">
        <v>85360.46</v>
      </c>
      <c r="I71" s="20">
        <v>105.70824500000001</v>
      </c>
      <c r="J71" s="21">
        <f t="shared" ca="1" si="2"/>
        <v>222</v>
      </c>
      <c r="K71" s="21" t="str">
        <f t="shared" ca="1" si="3"/>
        <v>&gt; 90 Days</v>
      </c>
      <c r="L71" s="11"/>
    </row>
    <row r="72" spans="1:12" ht="13.2" x14ac:dyDescent="0.25">
      <c r="A72" s="18">
        <v>45366</v>
      </c>
      <c r="B72" s="19" t="s">
        <v>942</v>
      </c>
      <c r="C72" s="18">
        <v>45458</v>
      </c>
      <c r="D72" s="19" t="s">
        <v>862</v>
      </c>
      <c r="E72" s="19" t="e">
        <v>#N/A</v>
      </c>
      <c r="F72" s="19" t="s">
        <v>938</v>
      </c>
      <c r="G72" s="20">
        <v>146011.63</v>
      </c>
      <c r="H72" s="20">
        <v>146011.63</v>
      </c>
      <c r="I72" s="20">
        <v>105.70824500000001</v>
      </c>
      <c r="J72" s="21">
        <f t="shared" ca="1" si="2"/>
        <v>221</v>
      </c>
      <c r="K72" s="21" t="str">
        <f t="shared" ca="1" si="3"/>
        <v>&gt; 90 Days</v>
      </c>
      <c r="L72" s="11"/>
    </row>
    <row r="73" spans="1:12" ht="13.2" x14ac:dyDescent="0.25">
      <c r="A73" s="18">
        <v>45366</v>
      </c>
      <c r="B73" s="19" t="s">
        <v>942</v>
      </c>
      <c r="C73" s="18">
        <v>45459</v>
      </c>
      <c r="D73" s="19" t="s">
        <v>861</v>
      </c>
      <c r="E73" s="19" t="e">
        <v>#N/A</v>
      </c>
      <c r="F73" s="19" t="s">
        <v>938</v>
      </c>
      <c r="G73" s="20">
        <v>146011.63</v>
      </c>
      <c r="H73" s="20">
        <v>146011.63</v>
      </c>
      <c r="I73" s="20">
        <v>105.70824500000001</v>
      </c>
      <c r="J73" s="21">
        <f t="shared" ca="1" si="2"/>
        <v>220</v>
      </c>
      <c r="K73" s="21" t="str">
        <f t="shared" ca="1" si="3"/>
        <v>&gt; 90 Days</v>
      </c>
      <c r="L73" s="11"/>
    </row>
    <row r="74" spans="1:12" ht="13.2" x14ac:dyDescent="0.25">
      <c r="A74" s="18">
        <v>45366</v>
      </c>
      <c r="B74" s="19" t="s">
        <v>942</v>
      </c>
      <c r="C74" s="18">
        <v>45460</v>
      </c>
      <c r="D74" s="19" t="s">
        <v>864</v>
      </c>
      <c r="E74" s="19" t="e">
        <v>#N/A</v>
      </c>
      <c r="F74" s="19" t="s">
        <v>938</v>
      </c>
      <c r="G74" s="20">
        <v>308769.15000000002</v>
      </c>
      <c r="H74" s="20">
        <v>308769.15000000002</v>
      </c>
      <c r="I74" s="20">
        <v>105.652404</v>
      </c>
      <c r="J74" s="21">
        <f t="shared" ca="1" si="2"/>
        <v>219</v>
      </c>
      <c r="K74" s="21" t="str">
        <f t="shared" ca="1" si="3"/>
        <v>&gt; 90 Days</v>
      </c>
      <c r="L74" s="11"/>
    </row>
    <row r="75" spans="1:12" ht="13.2" x14ac:dyDescent="0.25">
      <c r="A75" s="18">
        <v>45369</v>
      </c>
      <c r="B75" s="19" t="s">
        <v>942</v>
      </c>
      <c r="C75" s="18">
        <v>45461</v>
      </c>
      <c r="D75" s="19" t="s">
        <v>866</v>
      </c>
      <c r="E75" s="19" t="s">
        <v>685</v>
      </c>
      <c r="F75" s="19" t="s">
        <v>926</v>
      </c>
      <c r="G75" s="20">
        <v>404063.86</v>
      </c>
      <c r="H75" s="20">
        <v>404063.86</v>
      </c>
      <c r="I75" s="20">
        <v>1</v>
      </c>
      <c r="J75" s="21">
        <f t="shared" ca="1" si="2"/>
        <v>218</v>
      </c>
      <c r="K75" s="21" t="str">
        <f t="shared" ca="1" si="3"/>
        <v>&gt; 90 Days</v>
      </c>
      <c r="L75" s="11"/>
    </row>
    <row r="76" spans="1:12" ht="13.2" x14ac:dyDescent="0.25">
      <c r="A76" s="18">
        <v>45369</v>
      </c>
      <c r="B76" s="19" t="s">
        <v>942</v>
      </c>
      <c r="C76" s="18">
        <v>45462</v>
      </c>
      <c r="D76" s="19" t="s">
        <v>867</v>
      </c>
      <c r="E76" s="19" t="s">
        <v>239</v>
      </c>
      <c r="F76" s="19" t="s">
        <v>929</v>
      </c>
      <c r="G76" s="20">
        <v>888483.55</v>
      </c>
      <c r="H76" s="20">
        <v>888483.55</v>
      </c>
      <c r="I76" s="20">
        <v>82.911865000000006</v>
      </c>
      <c r="J76" s="21">
        <f t="shared" ca="1" si="2"/>
        <v>217</v>
      </c>
      <c r="K76" s="21" t="str">
        <f t="shared" ca="1" si="3"/>
        <v>&gt; 90 Days</v>
      </c>
      <c r="L76" s="11"/>
    </row>
    <row r="77" spans="1:12" ht="13.2" x14ac:dyDescent="0.25">
      <c r="A77" s="18">
        <v>45370</v>
      </c>
      <c r="B77" s="19" t="s">
        <v>942</v>
      </c>
      <c r="C77" s="18">
        <v>45463</v>
      </c>
      <c r="D77" s="19" t="s">
        <v>873</v>
      </c>
      <c r="E77" s="19" t="s">
        <v>94</v>
      </c>
      <c r="F77" s="19" t="s">
        <v>926</v>
      </c>
      <c r="G77" s="20">
        <v>254247.61</v>
      </c>
      <c r="H77" s="20">
        <v>254247.61</v>
      </c>
      <c r="I77" s="20">
        <v>1</v>
      </c>
      <c r="J77" s="21">
        <f t="shared" ca="1" si="2"/>
        <v>216</v>
      </c>
      <c r="K77" s="21" t="str">
        <f t="shared" ca="1" si="3"/>
        <v>&gt; 90 Days</v>
      </c>
      <c r="L77" s="11"/>
    </row>
    <row r="78" spans="1:12" ht="13.2" x14ac:dyDescent="0.25">
      <c r="A78" s="18">
        <v>45370</v>
      </c>
      <c r="B78" s="19" t="s">
        <v>942</v>
      </c>
      <c r="C78" s="18">
        <v>45464</v>
      </c>
      <c r="D78" s="19" t="s">
        <v>871</v>
      </c>
      <c r="E78" s="19" t="s">
        <v>70</v>
      </c>
      <c r="F78" s="19" t="s">
        <v>926</v>
      </c>
      <c r="G78" s="20">
        <v>13190919.810000001</v>
      </c>
      <c r="H78" s="20">
        <v>13190919.810000001</v>
      </c>
      <c r="I78" s="20">
        <v>1</v>
      </c>
      <c r="J78" s="21">
        <f t="shared" ca="1" si="2"/>
        <v>215</v>
      </c>
      <c r="K78" s="21" t="str">
        <f t="shared" ca="1" si="3"/>
        <v>&gt; 90 Days</v>
      </c>
      <c r="L78" s="11"/>
    </row>
    <row r="79" spans="1:12" ht="13.2" x14ac:dyDescent="0.25">
      <c r="A79" s="18">
        <v>45370</v>
      </c>
      <c r="B79" s="19" t="s">
        <v>942</v>
      </c>
      <c r="C79" s="18">
        <v>45465</v>
      </c>
      <c r="D79" s="19" t="s">
        <v>872</v>
      </c>
      <c r="E79" s="19" t="s">
        <v>366</v>
      </c>
      <c r="F79" s="19" t="s">
        <v>926</v>
      </c>
      <c r="G79" s="20">
        <v>9023790.4000000004</v>
      </c>
      <c r="H79" s="20">
        <v>9023790.4000000004</v>
      </c>
      <c r="I79" s="20">
        <v>1</v>
      </c>
      <c r="J79" s="21">
        <f t="shared" ca="1" si="2"/>
        <v>214</v>
      </c>
      <c r="K79" s="21" t="str">
        <f t="shared" ca="1" si="3"/>
        <v>&gt; 90 Days</v>
      </c>
      <c r="L79" s="11"/>
    </row>
    <row r="80" spans="1:12" ht="13.2" x14ac:dyDescent="0.25">
      <c r="A80" s="18">
        <v>45371</v>
      </c>
      <c r="B80" s="19" t="s">
        <v>942</v>
      </c>
      <c r="C80" s="18">
        <v>45466</v>
      </c>
      <c r="D80" s="19" t="s">
        <v>876</v>
      </c>
      <c r="E80" s="19" t="s">
        <v>128</v>
      </c>
      <c r="F80" s="19" t="s">
        <v>929</v>
      </c>
      <c r="G80" s="20">
        <v>124750.5</v>
      </c>
      <c r="H80" s="20">
        <v>124750.5</v>
      </c>
      <c r="I80" s="20">
        <v>83.166999000000004</v>
      </c>
      <c r="J80" s="21">
        <f t="shared" ca="1" si="2"/>
        <v>213</v>
      </c>
      <c r="K80" s="21" t="str">
        <f t="shared" ca="1" si="3"/>
        <v>&gt; 90 Days</v>
      </c>
      <c r="L80" s="11"/>
    </row>
    <row r="81" spans="1:12" ht="13.2" x14ac:dyDescent="0.25">
      <c r="A81" s="18">
        <v>45373</v>
      </c>
      <c r="B81" s="19" t="s">
        <v>942</v>
      </c>
      <c r="C81" s="18">
        <v>45467</v>
      </c>
      <c r="D81" s="19" t="s">
        <v>881</v>
      </c>
      <c r="E81" s="19" t="s">
        <v>202</v>
      </c>
      <c r="F81" s="19" t="s">
        <v>929</v>
      </c>
      <c r="G81" s="20">
        <v>4531406.6399999997</v>
      </c>
      <c r="H81" s="20">
        <v>4531406.6399999997</v>
      </c>
      <c r="I81" s="20">
        <v>83.528233</v>
      </c>
      <c r="J81" s="21">
        <f t="shared" ca="1" si="2"/>
        <v>212</v>
      </c>
      <c r="K81" s="21" t="str">
        <f t="shared" ca="1" si="3"/>
        <v>&gt; 90 Days</v>
      </c>
      <c r="L81" s="11"/>
    </row>
    <row r="82" spans="1:12" ht="13.2" x14ac:dyDescent="0.25">
      <c r="A82" s="18">
        <v>45373</v>
      </c>
      <c r="B82" s="19" t="s">
        <v>942</v>
      </c>
      <c r="C82" s="18">
        <v>45468</v>
      </c>
      <c r="D82" s="19" t="s">
        <v>880</v>
      </c>
      <c r="E82" s="19" t="s">
        <v>35</v>
      </c>
      <c r="F82" s="19" t="s">
        <v>929</v>
      </c>
      <c r="G82" s="20">
        <v>155602.34</v>
      </c>
      <c r="H82" s="20">
        <v>155602.34</v>
      </c>
      <c r="I82" s="20">
        <v>83.542188999999993</v>
      </c>
      <c r="J82" s="21">
        <f t="shared" ca="1" si="2"/>
        <v>211</v>
      </c>
      <c r="K82" s="21" t="str">
        <f t="shared" ca="1" si="3"/>
        <v>&gt; 90 Days</v>
      </c>
      <c r="L82" s="11"/>
    </row>
    <row r="83" spans="1:12" ht="13.2" x14ac:dyDescent="0.25">
      <c r="A83" s="18">
        <v>45376</v>
      </c>
      <c r="B83" s="19" t="s">
        <v>942</v>
      </c>
      <c r="C83" s="18">
        <v>45469</v>
      </c>
      <c r="D83" s="19" t="s">
        <v>882</v>
      </c>
      <c r="E83" s="19" t="e">
        <v>#N/A</v>
      </c>
      <c r="F83" s="19" t="s">
        <v>929</v>
      </c>
      <c r="G83" s="20">
        <v>31218.7</v>
      </c>
      <c r="H83" s="20">
        <v>31218.7</v>
      </c>
      <c r="I83" s="20">
        <v>83.472453999999999</v>
      </c>
      <c r="J83" s="21">
        <f t="shared" ca="1" si="2"/>
        <v>210</v>
      </c>
      <c r="K83" s="21" t="str">
        <f t="shared" ca="1" si="3"/>
        <v>&gt; 90 Days</v>
      </c>
      <c r="L83" s="11"/>
    </row>
    <row r="84" spans="1:12" ht="13.2" x14ac:dyDescent="0.25">
      <c r="A84" s="18">
        <v>45376</v>
      </c>
      <c r="B84" s="19" t="s">
        <v>942</v>
      </c>
      <c r="C84" s="18">
        <v>45470</v>
      </c>
      <c r="D84" s="19" t="s">
        <v>884</v>
      </c>
      <c r="E84" s="19" t="s">
        <v>461</v>
      </c>
      <c r="F84" s="19" t="s">
        <v>929</v>
      </c>
      <c r="G84" s="20">
        <v>93489.15</v>
      </c>
      <c r="H84" s="20">
        <v>93489.15</v>
      </c>
      <c r="I84" s="20">
        <v>83.472453999999999</v>
      </c>
      <c r="J84" s="21">
        <f t="shared" ca="1" si="2"/>
        <v>209</v>
      </c>
      <c r="K84" s="21" t="str">
        <f t="shared" ca="1" si="3"/>
        <v>&gt; 90 Days</v>
      </c>
      <c r="L84" s="11"/>
    </row>
    <row r="85" spans="1:12" ht="13.2" x14ac:dyDescent="0.25">
      <c r="A85" s="18">
        <v>45377</v>
      </c>
      <c r="B85" s="19" t="s">
        <v>942</v>
      </c>
      <c r="C85" s="18">
        <v>45471</v>
      </c>
      <c r="D85" s="19" t="s">
        <v>887</v>
      </c>
      <c r="E85" s="19" t="s">
        <v>117</v>
      </c>
      <c r="F85" s="19" t="s">
        <v>929</v>
      </c>
      <c r="G85" s="20">
        <v>97467.51</v>
      </c>
      <c r="H85" s="20">
        <v>97467.51</v>
      </c>
      <c r="I85" s="20">
        <v>83.305565000000001</v>
      </c>
      <c r="J85" s="21">
        <f t="shared" ca="1" si="2"/>
        <v>208</v>
      </c>
      <c r="K85" s="21" t="str">
        <f t="shared" ca="1" si="3"/>
        <v>&gt; 90 Days</v>
      </c>
      <c r="L85" s="11"/>
    </row>
    <row r="86" spans="1:12" ht="13.2" x14ac:dyDescent="0.25">
      <c r="A86" s="18">
        <v>45377</v>
      </c>
      <c r="B86" s="19" t="s">
        <v>942</v>
      </c>
      <c r="C86" s="18">
        <v>45472</v>
      </c>
      <c r="D86" s="19" t="s">
        <v>889</v>
      </c>
      <c r="E86" s="19" t="s">
        <v>117</v>
      </c>
      <c r="F86" s="19" t="s">
        <v>929</v>
      </c>
      <c r="G86" s="20">
        <v>489295.24</v>
      </c>
      <c r="H86" s="20">
        <v>489295.24</v>
      </c>
      <c r="I86" s="20">
        <v>83.305565000000001</v>
      </c>
      <c r="J86" s="21">
        <f t="shared" ca="1" si="2"/>
        <v>207</v>
      </c>
      <c r="K86" s="21" t="str">
        <f t="shared" ca="1" si="3"/>
        <v>&gt; 90 Days</v>
      </c>
      <c r="L86" s="11"/>
    </row>
    <row r="87" spans="1:12" ht="13.2" x14ac:dyDescent="0.25">
      <c r="A87" s="18">
        <v>45377</v>
      </c>
      <c r="B87" s="19" t="s">
        <v>942</v>
      </c>
      <c r="C87" s="18">
        <v>45473</v>
      </c>
      <c r="D87" s="19" t="s">
        <v>886</v>
      </c>
      <c r="E87" s="19" t="s">
        <v>822</v>
      </c>
      <c r="F87" s="19" t="s">
        <v>929</v>
      </c>
      <c r="G87" s="20">
        <v>108333.33</v>
      </c>
      <c r="H87" s="20">
        <v>108333.33</v>
      </c>
      <c r="I87" s="20">
        <v>83.333332999999996</v>
      </c>
      <c r="J87" s="21">
        <f t="shared" ca="1" si="2"/>
        <v>206</v>
      </c>
      <c r="K87" s="21" t="str">
        <f t="shared" ca="1" si="3"/>
        <v>&gt; 90 Days</v>
      </c>
      <c r="L87" s="11"/>
    </row>
    <row r="88" spans="1:12" ht="13.2" x14ac:dyDescent="0.25">
      <c r="A88" s="18">
        <v>45377</v>
      </c>
      <c r="B88" s="19" t="s">
        <v>942</v>
      </c>
      <c r="C88" s="18">
        <v>45474</v>
      </c>
      <c r="D88" s="19" t="s">
        <v>888</v>
      </c>
      <c r="E88" s="19" t="s">
        <v>117</v>
      </c>
      <c r="F88" s="19" t="s">
        <v>929</v>
      </c>
      <c r="G88" s="20">
        <v>1102132.6200000001</v>
      </c>
      <c r="H88" s="20">
        <v>1102132.6200000001</v>
      </c>
      <c r="I88" s="20">
        <v>83.305565000000001</v>
      </c>
      <c r="J88" s="21">
        <f t="shared" ca="1" si="2"/>
        <v>205</v>
      </c>
      <c r="K88" s="21" t="str">
        <f t="shared" ca="1" si="3"/>
        <v>&gt; 90 Days</v>
      </c>
      <c r="L88" s="11"/>
    </row>
    <row r="89" spans="1:12" ht="13.2" x14ac:dyDescent="0.25">
      <c r="A89" s="18">
        <v>45378</v>
      </c>
      <c r="B89" s="19" t="s">
        <v>942</v>
      </c>
      <c r="C89" s="18">
        <v>45475</v>
      </c>
      <c r="D89" s="19" t="s">
        <v>890</v>
      </c>
      <c r="E89" s="19" t="s">
        <v>117</v>
      </c>
      <c r="F89" s="19" t="s">
        <v>929</v>
      </c>
      <c r="G89" s="20">
        <v>4840916.6500000004</v>
      </c>
      <c r="H89" s="20">
        <v>4840916.6500000004</v>
      </c>
      <c r="I89" s="20">
        <v>83.333332999999996</v>
      </c>
      <c r="J89" s="21">
        <f t="shared" ca="1" si="2"/>
        <v>204</v>
      </c>
      <c r="K89" s="21" t="str">
        <f t="shared" ca="1" si="3"/>
        <v>&gt; 90 Days</v>
      </c>
      <c r="L89" s="11"/>
    </row>
    <row r="90" spans="1:12" ht="13.2" x14ac:dyDescent="0.25">
      <c r="A90" s="18">
        <v>45378</v>
      </c>
      <c r="B90" s="19" t="s">
        <v>942</v>
      </c>
      <c r="C90" s="18">
        <v>45476</v>
      </c>
      <c r="D90" s="19" t="s">
        <v>892</v>
      </c>
      <c r="E90" s="19" t="s">
        <v>131</v>
      </c>
      <c r="F90" s="19" t="s">
        <v>929</v>
      </c>
      <c r="G90" s="20">
        <v>1220101.67</v>
      </c>
      <c r="H90" s="20">
        <v>1220101.67</v>
      </c>
      <c r="I90" s="20">
        <v>83.340277999999998</v>
      </c>
      <c r="J90" s="21">
        <f t="shared" ca="1" si="2"/>
        <v>203</v>
      </c>
      <c r="K90" s="21" t="str">
        <f t="shared" ca="1" si="3"/>
        <v>&gt; 90 Days</v>
      </c>
      <c r="L90" s="11"/>
    </row>
    <row r="91" spans="1:12" ht="13.2" x14ac:dyDescent="0.25">
      <c r="A91" s="18">
        <v>45378</v>
      </c>
      <c r="B91" s="19" t="s">
        <v>942</v>
      </c>
      <c r="C91" s="18">
        <v>45477</v>
      </c>
      <c r="D91" s="19" t="s">
        <v>891</v>
      </c>
      <c r="E91" s="19" t="s">
        <v>107</v>
      </c>
      <c r="F91" s="19" t="s">
        <v>926</v>
      </c>
      <c r="G91" s="20">
        <v>544621.92000000004</v>
      </c>
      <c r="H91" s="20">
        <v>544621.92000000004</v>
      </c>
      <c r="I91" s="20">
        <v>1</v>
      </c>
      <c r="J91" s="21">
        <f t="shared" ca="1" si="2"/>
        <v>202</v>
      </c>
      <c r="K91" s="21" t="str">
        <f t="shared" ca="1" si="3"/>
        <v>&gt; 90 Days</v>
      </c>
      <c r="L91" s="11"/>
    </row>
    <row r="92" spans="1:12" ht="13.2" x14ac:dyDescent="0.25">
      <c r="A92" s="18">
        <v>45378</v>
      </c>
      <c r="B92" s="19" t="s">
        <v>942</v>
      </c>
      <c r="C92" s="18">
        <v>45478</v>
      </c>
      <c r="D92" s="19" t="s">
        <v>894</v>
      </c>
      <c r="E92" s="19" t="s">
        <v>812</v>
      </c>
      <c r="F92" s="19" t="s">
        <v>926</v>
      </c>
      <c r="G92" s="20">
        <v>118000</v>
      </c>
      <c r="H92" s="20">
        <v>118000</v>
      </c>
      <c r="I92" s="20">
        <v>1</v>
      </c>
      <c r="J92" s="21">
        <f t="shared" ca="1" si="2"/>
        <v>201</v>
      </c>
      <c r="K92" s="21" t="str">
        <f t="shared" ca="1" si="3"/>
        <v>&gt; 90 Days</v>
      </c>
      <c r="L92" s="11"/>
    </row>
    <row r="93" spans="1:12" ht="13.2" x14ac:dyDescent="0.25">
      <c r="A93" s="18">
        <v>45378</v>
      </c>
      <c r="B93" s="19" t="s">
        <v>942</v>
      </c>
      <c r="C93" s="18">
        <v>45479</v>
      </c>
      <c r="D93" s="19" t="s">
        <v>895</v>
      </c>
      <c r="E93" s="19" t="s">
        <v>812</v>
      </c>
      <c r="F93" s="19" t="s">
        <v>926</v>
      </c>
      <c r="G93" s="20">
        <v>118000</v>
      </c>
      <c r="H93" s="20">
        <v>118000</v>
      </c>
      <c r="I93" s="20">
        <v>1</v>
      </c>
      <c r="J93" s="21">
        <f t="shared" ca="1" si="2"/>
        <v>200</v>
      </c>
      <c r="K93" s="21" t="str">
        <f t="shared" ca="1" si="3"/>
        <v>&gt; 90 Days</v>
      </c>
      <c r="L93" s="11"/>
    </row>
    <row r="94" spans="1:12" ht="13.2" x14ac:dyDescent="0.25">
      <c r="A94" s="18">
        <v>45378</v>
      </c>
      <c r="B94" s="19" t="s">
        <v>942</v>
      </c>
      <c r="C94" s="18">
        <v>45480</v>
      </c>
      <c r="D94" s="19" t="s">
        <v>893</v>
      </c>
      <c r="E94" s="19" t="s">
        <v>802</v>
      </c>
      <c r="F94" s="19" t="s">
        <v>926</v>
      </c>
      <c r="G94" s="20">
        <v>77880</v>
      </c>
      <c r="H94" s="20">
        <v>77880</v>
      </c>
      <c r="I94" s="20">
        <v>1</v>
      </c>
      <c r="J94" s="21">
        <f t="shared" ca="1" si="2"/>
        <v>199</v>
      </c>
      <c r="K94" s="21" t="str">
        <f t="shared" ca="1" si="3"/>
        <v>&gt; 90 Days</v>
      </c>
      <c r="L94" s="11"/>
    </row>
    <row r="95" spans="1:12" ht="13.2" x14ac:dyDescent="0.25">
      <c r="A95" s="18">
        <v>45379</v>
      </c>
      <c r="B95" s="19" t="s">
        <v>942</v>
      </c>
      <c r="C95" s="18">
        <v>45481</v>
      </c>
      <c r="D95" s="19" t="s">
        <v>898</v>
      </c>
      <c r="E95" s="19" t="s">
        <v>128</v>
      </c>
      <c r="F95" s="19" t="s">
        <v>929</v>
      </c>
      <c r="G95" s="20">
        <v>1792712.42</v>
      </c>
      <c r="H95" s="20">
        <v>1792712.42</v>
      </c>
      <c r="I95" s="20">
        <v>83.381973000000002</v>
      </c>
      <c r="J95" s="21">
        <f t="shared" ca="1" si="2"/>
        <v>198</v>
      </c>
      <c r="K95" s="21" t="str">
        <f t="shared" ca="1" si="3"/>
        <v>&gt; 90 Days</v>
      </c>
      <c r="L95" s="11"/>
    </row>
    <row r="96" spans="1:12" ht="13.2" x14ac:dyDescent="0.25">
      <c r="A96" s="18">
        <v>45379</v>
      </c>
      <c r="B96" s="19" t="s">
        <v>942</v>
      </c>
      <c r="C96" s="18">
        <v>45482</v>
      </c>
      <c r="D96" s="19" t="s">
        <v>896</v>
      </c>
      <c r="E96" s="19" t="s">
        <v>83</v>
      </c>
      <c r="F96" s="19" t="s">
        <v>929</v>
      </c>
      <c r="G96" s="20">
        <v>1612408.27</v>
      </c>
      <c r="H96" s="20">
        <v>1612408.27</v>
      </c>
      <c r="I96" s="20">
        <v>83.388925999999998</v>
      </c>
      <c r="J96" s="21">
        <f t="shared" ca="1" si="2"/>
        <v>197</v>
      </c>
      <c r="K96" s="21" t="str">
        <f t="shared" ca="1" si="3"/>
        <v>&gt; 90 Days</v>
      </c>
      <c r="L96" s="11"/>
    </row>
    <row r="97" spans="1:12" ht="13.2" x14ac:dyDescent="0.25">
      <c r="A97" s="18">
        <v>45379</v>
      </c>
      <c r="B97" s="19" t="s">
        <v>942</v>
      </c>
      <c r="C97" s="18">
        <v>45483</v>
      </c>
      <c r="D97" s="19" t="s">
        <v>897</v>
      </c>
      <c r="E97" s="19" t="s">
        <v>87</v>
      </c>
      <c r="F97" s="19" t="s">
        <v>929</v>
      </c>
      <c r="G97" s="20">
        <v>430953.97</v>
      </c>
      <c r="H97" s="20">
        <v>430953.97</v>
      </c>
      <c r="I97" s="20">
        <v>83.388925999999998</v>
      </c>
      <c r="J97" s="21">
        <f t="shared" ca="1" si="2"/>
        <v>196</v>
      </c>
      <c r="K97" s="21" t="str">
        <f t="shared" ca="1" si="3"/>
        <v>&gt; 90 Days</v>
      </c>
      <c r="L97" s="11"/>
    </row>
    <row r="98" spans="1:12" ht="13.2" x14ac:dyDescent="0.25">
      <c r="A98" s="18">
        <v>45379</v>
      </c>
      <c r="B98" s="19" t="s">
        <v>942</v>
      </c>
      <c r="C98" s="18">
        <v>45484</v>
      </c>
      <c r="D98" s="19" t="s">
        <v>899</v>
      </c>
      <c r="E98" s="19" t="s">
        <v>259</v>
      </c>
      <c r="F98" s="19" t="s">
        <v>929</v>
      </c>
      <c r="G98" s="20">
        <v>686285.95</v>
      </c>
      <c r="H98" s="20">
        <v>686285.95</v>
      </c>
      <c r="I98" s="20">
        <v>83.368070000000003</v>
      </c>
      <c r="J98" s="21">
        <f t="shared" ca="1" si="2"/>
        <v>195</v>
      </c>
      <c r="K98" s="21" t="str">
        <f t="shared" ca="1" si="3"/>
        <v>&gt; 90 Days</v>
      </c>
      <c r="L98" s="11"/>
    </row>
    <row r="99" spans="1:12" ht="13.2" x14ac:dyDescent="0.25">
      <c r="A99" s="18">
        <v>45380</v>
      </c>
      <c r="B99" s="19" t="s">
        <v>942</v>
      </c>
      <c r="C99" s="18">
        <v>45485</v>
      </c>
      <c r="D99" s="19" t="s">
        <v>909</v>
      </c>
      <c r="E99" s="19" t="s">
        <v>869</v>
      </c>
      <c r="F99" s="19" t="s">
        <v>926</v>
      </c>
      <c r="G99" s="20">
        <v>295000</v>
      </c>
      <c r="H99" s="20">
        <v>295000</v>
      </c>
      <c r="I99" s="20">
        <v>1</v>
      </c>
      <c r="J99" s="21">
        <f t="shared" ca="1" si="2"/>
        <v>194</v>
      </c>
      <c r="K99" s="21" t="str">
        <f t="shared" ca="1" si="3"/>
        <v>&gt; 90 Days</v>
      </c>
      <c r="L99" s="11"/>
    </row>
    <row r="100" spans="1:12" ht="13.2" x14ac:dyDescent="0.25">
      <c r="A100" s="18">
        <v>45380</v>
      </c>
      <c r="B100" s="19" t="s">
        <v>942</v>
      </c>
      <c r="C100" s="18">
        <v>45486</v>
      </c>
      <c r="D100" s="19" t="s">
        <v>904</v>
      </c>
      <c r="E100" s="19" t="s">
        <v>25</v>
      </c>
      <c r="F100" s="19" t="s">
        <v>926</v>
      </c>
      <c r="G100" s="20">
        <v>1806875</v>
      </c>
      <c r="H100" s="20">
        <v>1806875</v>
      </c>
      <c r="I100" s="20">
        <v>1</v>
      </c>
      <c r="J100" s="21">
        <f t="shared" ca="1" si="2"/>
        <v>193</v>
      </c>
      <c r="K100" s="21" t="str">
        <f t="shared" ca="1" si="3"/>
        <v>&gt; 90 Days</v>
      </c>
      <c r="L100" s="11"/>
    </row>
    <row r="101" spans="1:12" ht="13.2" x14ac:dyDescent="0.25">
      <c r="A101" s="18">
        <v>45380</v>
      </c>
      <c r="B101" s="19" t="s">
        <v>942</v>
      </c>
      <c r="C101" s="18">
        <v>45487</v>
      </c>
      <c r="D101" s="19" t="s">
        <v>900</v>
      </c>
      <c r="E101" s="19" t="s">
        <v>135</v>
      </c>
      <c r="F101" s="19" t="s">
        <v>929</v>
      </c>
      <c r="G101" s="20">
        <v>1408802.93</v>
      </c>
      <c r="H101" s="20">
        <v>1408802.93</v>
      </c>
      <c r="I101" s="20">
        <v>83.36112</v>
      </c>
      <c r="J101" s="21">
        <f t="shared" ca="1" si="2"/>
        <v>192</v>
      </c>
      <c r="K101" s="21" t="str">
        <f t="shared" ca="1" si="3"/>
        <v>&gt; 90 Days</v>
      </c>
      <c r="L101" s="11"/>
    </row>
    <row r="102" spans="1:12" ht="13.2" x14ac:dyDescent="0.25">
      <c r="A102" s="18">
        <v>45380</v>
      </c>
      <c r="B102" s="19" t="s">
        <v>942</v>
      </c>
      <c r="C102" s="18">
        <v>45488</v>
      </c>
      <c r="D102" s="19" t="s">
        <v>906</v>
      </c>
      <c r="E102" s="19" t="s">
        <v>266</v>
      </c>
      <c r="F102" s="19" t="s">
        <v>929</v>
      </c>
      <c r="G102" s="20">
        <v>1529009.66</v>
      </c>
      <c r="H102" s="20">
        <v>1529009.66</v>
      </c>
      <c r="I102" s="20">
        <v>83.36112</v>
      </c>
      <c r="J102" s="21">
        <f t="shared" ca="1" si="2"/>
        <v>191</v>
      </c>
      <c r="K102" s="21" t="str">
        <f t="shared" ca="1" si="3"/>
        <v>&gt; 90 Days</v>
      </c>
      <c r="L102" s="11"/>
    </row>
    <row r="103" spans="1:12" ht="13.2" x14ac:dyDescent="0.25">
      <c r="A103" s="18">
        <v>45380</v>
      </c>
      <c r="B103" s="19" t="s">
        <v>942</v>
      </c>
      <c r="C103" s="18">
        <v>45489</v>
      </c>
      <c r="D103" s="19" t="s">
        <v>901</v>
      </c>
      <c r="E103" s="19" t="s">
        <v>126</v>
      </c>
      <c r="F103" s="19" t="s">
        <v>929</v>
      </c>
      <c r="G103" s="20">
        <v>485867.93</v>
      </c>
      <c r="H103" s="20">
        <v>485867.93</v>
      </c>
      <c r="I103" s="20">
        <v>83.375021000000004</v>
      </c>
      <c r="J103" s="21">
        <f t="shared" ca="1" si="2"/>
        <v>190</v>
      </c>
      <c r="K103" s="21" t="str">
        <f t="shared" ca="1" si="3"/>
        <v>&gt; 90 Days</v>
      </c>
      <c r="L103" s="11"/>
    </row>
    <row r="104" spans="1:12" ht="13.2" x14ac:dyDescent="0.25">
      <c r="A104" s="18">
        <v>45380</v>
      </c>
      <c r="B104" s="19" t="s">
        <v>942</v>
      </c>
      <c r="C104" s="18">
        <v>45490</v>
      </c>
      <c r="D104" s="19" t="s">
        <v>907</v>
      </c>
      <c r="E104" s="19" t="s">
        <v>25</v>
      </c>
      <c r="F104" s="19" t="s">
        <v>926</v>
      </c>
      <c r="G104" s="20">
        <v>1106840</v>
      </c>
      <c r="H104" s="20">
        <v>1106840</v>
      </c>
      <c r="I104" s="20">
        <v>1</v>
      </c>
      <c r="J104" s="21">
        <f t="shared" ca="1" si="2"/>
        <v>189</v>
      </c>
      <c r="K104" s="21" t="str">
        <f t="shared" ca="1" si="3"/>
        <v>&gt; 90 Days</v>
      </c>
      <c r="L104" s="11"/>
    </row>
    <row r="105" spans="1:12" ht="13.2" x14ac:dyDescent="0.25">
      <c r="A105" s="18">
        <v>45380</v>
      </c>
      <c r="B105" s="19" t="s">
        <v>942</v>
      </c>
      <c r="C105" s="18">
        <v>45491</v>
      </c>
      <c r="D105" s="19" t="s">
        <v>910</v>
      </c>
      <c r="E105" s="19" t="s">
        <v>869</v>
      </c>
      <c r="F105" s="19" t="s">
        <v>926</v>
      </c>
      <c r="G105" s="20">
        <v>75756</v>
      </c>
      <c r="H105" s="20">
        <v>75756</v>
      </c>
      <c r="I105" s="20">
        <v>1</v>
      </c>
      <c r="J105" s="21">
        <f t="shared" ca="1" si="2"/>
        <v>188</v>
      </c>
      <c r="K105" s="21" t="str">
        <f t="shared" ca="1" si="3"/>
        <v>&gt; 90 Days</v>
      </c>
      <c r="L105" s="11"/>
    </row>
    <row r="106" spans="1:12" ht="13.2" x14ac:dyDescent="0.25">
      <c r="A106" s="18">
        <v>45380</v>
      </c>
      <c r="B106" s="19" t="s">
        <v>942</v>
      </c>
      <c r="C106" s="18">
        <v>45492</v>
      </c>
      <c r="D106" s="19" t="s">
        <v>902</v>
      </c>
      <c r="E106" s="19" t="s">
        <v>685</v>
      </c>
      <c r="F106" s="19" t="s">
        <v>926</v>
      </c>
      <c r="G106" s="20">
        <v>306998.24</v>
      </c>
      <c r="H106" s="20">
        <v>306998.24</v>
      </c>
      <c r="I106" s="20">
        <v>1</v>
      </c>
      <c r="J106" s="21">
        <f t="shared" ca="1" si="2"/>
        <v>187</v>
      </c>
      <c r="K106" s="21" t="str">
        <f t="shared" ca="1" si="3"/>
        <v>&gt; 90 Days</v>
      </c>
      <c r="L106" s="11"/>
    </row>
    <row r="107" spans="1:12" ht="13.2" x14ac:dyDescent="0.25">
      <c r="A107" s="18">
        <v>45380</v>
      </c>
      <c r="B107" s="19" t="s">
        <v>942</v>
      </c>
      <c r="C107" s="18">
        <v>45493</v>
      </c>
      <c r="D107" s="19" t="s">
        <v>903</v>
      </c>
      <c r="E107" s="19" t="s">
        <v>133</v>
      </c>
      <c r="F107" s="19" t="s">
        <v>929</v>
      </c>
      <c r="G107" s="20">
        <v>308154.08</v>
      </c>
      <c r="H107" s="20">
        <v>308154.08</v>
      </c>
      <c r="I107" s="20">
        <v>83.375021000000004</v>
      </c>
      <c r="J107" s="21">
        <f t="shared" ca="1" si="2"/>
        <v>186</v>
      </c>
      <c r="K107" s="21" t="str">
        <f t="shared" ca="1" si="3"/>
        <v>&gt; 90 Days</v>
      </c>
      <c r="L107" s="11"/>
    </row>
    <row r="108" spans="1:12" ht="13.2" x14ac:dyDescent="0.25">
      <c r="A108" s="18">
        <v>45380</v>
      </c>
      <c r="B108" s="19" t="s">
        <v>942</v>
      </c>
      <c r="C108" s="18">
        <v>45494</v>
      </c>
      <c r="D108" s="19" t="s">
        <v>905</v>
      </c>
      <c r="E108" s="19" t="s">
        <v>25</v>
      </c>
      <c r="F108" s="19" t="s">
        <v>926</v>
      </c>
      <c r="G108" s="20">
        <v>644280</v>
      </c>
      <c r="H108" s="20">
        <v>644280</v>
      </c>
      <c r="I108" s="20">
        <v>1</v>
      </c>
      <c r="J108" s="21">
        <f t="shared" ca="1" si="2"/>
        <v>185</v>
      </c>
      <c r="K108" s="21" t="str">
        <f t="shared" ca="1" si="3"/>
        <v>&gt; 90 Days</v>
      </c>
      <c r="L108" s="11"/>
    </row>
    <row r="109" spans="1:12" ht="13.2" x14ac:dyDescent="0.25">
      <c r="A109" s="18">
        <v>45380</v>
      </c>
      <c r="B109" s="19" t="s">
        <v>942</v>
      </c>
      <c r="C109" s="18">
        <v>45495</v>
      </c>
      <c r="D109" s="19" t="s">
        <v>908</v>
      </c>
      <c r="E109" s="19" t="s">
        <v>406</v>
      </c>
      <c r="F109" s="19" t="s">
        <v>926</v>
      </c>
      <c r="G109" s="20">
        <v>1773889.28</v>
      </c>
      <c r="H109" s="20">
        <v>1773889.28</v>
      </c>
      <c r="I109" s="20">
        <v>1</v>
      </c>
      <c r="J109" s="21">
        <f t="shared" ca="1" si="2"/>
        <v>184</v>
      </c>
      <c r="K109" s="21" t="str">
        <f t="shared" ca="1" si="3"/>
        <v>&gt; 90 Days</v>
      </c>
      <c r="L109" s="11"/>
    </row>
    <row r="110" spans="1:12" ht="13.2" x14ac:dyDescent="0.25">
      <c r="A110" s="18">
        <v>45381</v>
      </c>
      <c r="B110" s="19" t="s">
        <v>942</v>
      </c>
      <c r="C110" s="18">
        <v>45496</v>
      </c>
      <c r="D110" s="19" t="s">
        <v>911</v>
      </c>
      <c r="E110" s="19" t="e">
        <v>#N/A</v>
      </c>
      <c r="F110" s="19" t="s">
        <v>929</v>
      </c>
      <c r="G110" s="20">
        <v>687484.37</v>
      </c>
      <c r="H110" s="20">
        <v>687484.37</v>
      </c>
      <c r="I110" s="20">
        <v>83.381973000000002</v>
      </c>
      <c r="J110" s="21">
        <f t="shared" ca="1" si="2"/>
        <v>183</v>
      </c>
      <c r="K110" s="21" t="str">
        <f t="shared" ca="1" si="3"/>
        <v>&gt; 90 Days</v>
      </c>
      <c r="L110" s="11"/>
    </row>
    <row r="111" spans="1:12" ht="13.2" x14ac:dyDescent="0.25">
      <c r="A111" s="18"/>
      <c r="B111" s="19"/>
      <c r="C111" s="19"/>
      <c r="D111" s="19"/>
      <c r="E111" s="19"/>
      <c r="F111" s="19"/>
      <c r="G111" s="20"/>
      <c r="H111" s="20"/>
      <c r="I111" s="20"/>
    </row>
    <row r="112" spans="1:12" ht="13.2" x14ac:dyDescent="0.25">
      <c r="A112" s="18"/>
      <c r="B112" s="19"/>
      <c r="C112" s="19"/>
      <c r="D112" s="19"/>
      <c r="E112" s="19"/>
      <c r="F112" s="19"/>
      <c r="G112" s="20"/>
      <c r="H112" s="20"/>
      <c r="I112" s="20"/>
    </row>
    <row r="113" spans="1:1" ht="13.2" x14ac:dyDescent="0.25">
      <c r="A113" s="22"/>
    </row>
    <row r="114" spans="1:1" ht="13.2" x14ac:dyDescent="0.25">
      <c r="A114" s="22"/>
    </row>
    <row r="115" spans="1:1" ht="13.2" x14ac:dyDescent="0.25">
      <c r="A115" s="22"/>
    </row>
  </sheetData>
  <autoFilter ref="E1:E115" xr:uid="{00000000-0001-0000-0100-000000000000}"/>
  <mergeCells count="1">
    <mergeCell ref="A1:K1"/>
  </mergeCells>
  <conditionalFormatting sqref="B2:B109">
    <cfRule type="containsText" dxfId="2" priority="2" operator="containsText" text="Overdue">
      <formula>NOT(ISERROR(SEARCH("Overdue",B2)))</formula>
    </cfRule>
  </conditionalFormatting>
  <conditionalFormatting sqref="G1:G1048576">
    <cfRule type="cellIs" dxfId="1" priority="1" operator="greaterThan">
      <formula>1000000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2AD7-C118-482C-AC8F-3D073E3A39E7}">
  <dimension ref="J1:L65"/>
  <sheetViews>
    <sheetView topLeftCell="J49" workbookViewId="0">
      <selection activeCell="J65" sqref="J65"/>
    </sheetView>
  </sheetViews>
  <sheetFormatPr defaultRowHeight="13.2" x14ac:dyDescent="0.25"/>
  <cols>
    <col min="10" max="10" width="12" bestFit="1" customWidth="1"/>
    <col min="11" max="11" width="13.33203125" bestFit="1" customWidth="1"/>
    <col min="12" max="12" width="18.33203125" bestFit="1" customWidth="1"/>
    <col min="14" max="15" width="13.44140625" bestFit="1" customWidth="1"/>
    <col min="16" max="16" width="18.33203125" bestFit="1" customWidth="1"/>
  </cols>
  <sheetData>
    <row r="1" spans="10:12" x14ac:dyDescent="0.25">
      <c r="J1" s="11" t="s">
        <v>931</v>
      </c>
    </row>
    <row r="2" spans="10:12" x14ac:dyDescent="0.25">
      <c r="K2" s="31" t="s">
        <v>967</v>
      </c>
      <c r="L2" t="s">
        <v>970</v>
      </c>
    </row>
    <row r="3" spans="10:12" x14ac:dyDescent="0.25">
      <c r="K3" s="32" t="s">
        <v>968</v>
      </c>
      <c r="L3">
        <v>138373061.01999998</v>
      </c>
    </row>
    <row r="4" spans="10:12" x14ac:dyDescent="0.25">
      <c r="K4" s="33" t="s">
        <v>60</v>
      </c>
      <c r="L4">
        <v>1234435.8799999999</v>
      </c>
    </row>
    <row r="5" spans="10:12" x14ac:dyDescent="0.25">
      <c r="K5" s="33" t="s">
        <v>135</v>
      </c>
      <c r="L5">
        <v>1408802.93</v>
      </c>
    </row>
    <row r="6" spans="10:12" x14ac:dyDescent="0.25">
      <c r="K6" s="33" t="s">
        <v>259</v>
      </c>
      <c r="L6">
        <v>686285.95</v>
      </c>
    </row>
    <row r="7" spans="10:12" x14ac:dyDescent="0.25">
      <c r="K7" s="33" t="s">
        <v>117</v>
      </c>
      <c r="L7">
        <v>13210722.190000001</v>
      </c>
    </row>
    <row r="8" spans="10:12" x14ac:dyDescent="0.25">
      <c r="K8" s="33" t="s">
        <v>25</v>
      </c>
      <c r="L8">
        <v>9111960</v>
      </c>
    </row>
    <row r="9" spans="10:12" x14ac:dyDescent="0.25">
      <c r="K9" s="33" t="s">
        <v>38</v>
      </c>
      <c r="L9">
        <v>6447972.8300000001</v>
      </c>
    </row>
    <row r="10" spans="10:12" x14ac:dyDescent="0.25">
      <c r="K10" s="33" t="s">
        <v>104</v>
      </c>
      <c r="L10">
        <v>438126.96</v>
      </c>
    </row>
    <row r="11" spans="10:12" x14ac:dyDescent="0.25">
      <c r="K11" s="33" t="s">
        <v>822</v>
      </c>
      <c r="L11">
        <v>108333.33</v>
      </c>
    </row>
    <row r="12" spans="10:12" x14ac:dyDescent="0.25">
      <c r="K12" s="33" t="s">
        <v>87</v>
      </c>
      <c r="L12">
        <v>430953.97</v>
      </c>
    </row>
    <row r="13" spans="10:12" x14ac:dyDescent="0.25">
      <c r="K13" s="33" t="s">
        <v>83</v>
      </c>
      <c r="L13">
        <v>1612408.27</v>
      </c>
    </row>
    <row r="14" spans="10:12" x14ac:dyDescent="0.25">
      <c r="K14" s="33" t="s">
        <v>35</v>
      </c>
      <c r="L14">
        <v>155602.34</v>
      </c>
    </row>
    <row r="15" spans="10:12" x14ac:dyDescent="0.25">
      <c r="K15" s="33" t="s">
        <v>126</v>
      </c>
      <c r="L15">
        <v>2815850.37</v>
      </c>
    </row>
    <row r="16" spans="10:12" x14ac:dyDescent="0.25">
      <c r="K16" s="33" t="s">
        <v>366</v>
      </c>
      <c r="L16">
        <v>33048850</v>
      </c>
    </row>
    <row r="17" spans="11:12" x14ac:dyDescent="0.25">
      <c r="K17" s="33" t="s">
        <v>94</v>
      </c>
      <c r="L17">
        <v>1308434.56</v>
      </c>
    </row>
    <row r="18" spans="11:12" x14ac:dyDescent="0.25">
      <c r="K18" s="33" t="s">
        <v>70</v>
      </c>
      <c r="L18">
        <v>13780570.530000001</v>
      </c>
    </row>
    <row r="19" spans="11:12" x14ac:dyDescent="0.25">
      <c r="K19" s="33" t="s">
        <v>550</v>
      </c>
      <c r="L19">
        <v>174129.35</v>
      </c>
    </row>
    <row r="20" spans="11:12" x14ac:dyDescent="0.25">
      <c r="K20" s="33" t="s">
        <v>239</v>
      </c>
      <c r="L20">
        <v>2738516.91</v>
      </c>
    </row>
    <row r="21" spans="11:12" x14ac:dyDescent="0.25">
      <c r="K21" s="33" t="s">
        <v>685</v>
      </c>
      <c r="L21">
        <v>711062.1</v>
      </c>
    </row>
    <row r="22" spans="11:12" x14ac:dyDescent="0.25">
      <c r="K22" s="33" t="s">
        <v>53</v>
      </c>
      <c r="L22">
        <v>2497439.7199999997</v>
      </c>
    </row>
    <row r="23" spans="11:12" x14ac:dyDescent="0.25">
      <c r="K23" s="33" t="s">
        <v>869</v>
      </c>
      <c r="L23">
        <v>512356</v>
      </c>
    </row>
    <row r="24" spans="11:12" x14ac:dyDescent="0.25">
      <c r="K24" s="33" t="s">
        <v>128</v>
      </c>
      <c r="L24">
        <v>3700229.0999999996</v>
      </c>
    </row>
    <row r="25" spans="11:12" x14ac:dyDescent="0.25">
      <c r="K25" s="33" t="s">
        <v>266</v>
      </c>
      <c r="L25">
        <v>3339970.62</v>
      </c>
    </row>
    <row r="26" spans="11:12" x14ac:dyDescent="0.25">
      <c r="K26" s="33" t="s">
        <v>812</v>
      </c>
      <c r="L26">
        <v>236000</v>
      </c>
    </row>
    <row r="27" spans="11:12" x14ac:dyDescent="0.25">
      <c r="K27" s="33" t="s">
        <v>461</v>
      </c>
      <c r="L27">
        <v>167624.51</v>
      </c>
    </row>
    <row r="28" spans="11:12" x14ac:dyDescent="0.25">
      <c r="K28" s="33" t="s">
        <v>109</v>
      </c>
      <c r="L28">
        <v>1188533.45</v>
      </c>
    </row>
    <row r="29" spans="11:12" x14ac:dyDescent="0.25">
      <c r="K29" s="33" t="s">
        <v>643</v>
      </c>
      <c r="L29">
        <v>3526725</v>
      </c>
    </row>
    <row r="30" spans="11:12" x14ac:dyDescent="0.25">
      <c r="K30" s="33" t="s">
        <v>56</v>
      </c>
      <c r="L30">
        <v>1143899.21</v>
      </c>
    </row>
    <row r="31" spans="11:12" x14ac:dyDescent="0.25">
      <c r="K31" s="33" t="s">
        <v>802</v>
      </c>
      <c r="L31">
        <v>77880</v>
      </c>
    </row>
    <row r="32" spans="11:12" x14ac:dyDescent="0.25">
      <c r="K32" s="33" t="s">
        <v>131</v>
      </c>
      <c r="L32">
        <v>2434132.69</v>
      </c>
    </row>
    <row r="33" spans="10:12" x14ac:dyDescent="0.25">
      <c r="K33" s="33" t="s">
        <v>372</v>
      </c>
      <c r="L33">
        <v>530676.28</v>
      </c>
    </row>
    <row r="34" spans="10:12" x14ac:dyDescent="0.25">
      <c r="K34" s="33" t="s">
        <v>133</v>
      </c>
      <c r="L34">
        <v>308154.08</v>
      </c>
    </row>
    <row r="35" spans="10:12" x14ac:dyDescent="0.25">
      <c r="K35" s="33" t="s">
        <v>600</v>
      </c>
      <c r="L35">
        <v>4100500</v>
      </c>
    </row>
    <row r="36" spans="10:12" x14ac:dyDescent="0.25">
      <c r="K36" s="33" t="s">
        <v>107</v>
      </c>
      <c r="L36">
        <v>2153667.08</v>
      </c>
    </row>
    <row r="37" spans="10:12" x14ac:dyDescent="0.25">
      <c r="K37" s="33" t="s">
        <v>202</v>
      </c>
      <c r="L37">
        <v>10448873.470000001</v>
      </c>
    </row>
    <row r="38" spans="10:12" x14ac:dyDescent="0.25">
      <c r="K38" s="33" t="s">
        <v>406</v>
      </c>
      <c r="L38">
        <v>2365437.44</v>
      </c>
    </row>
    <row r="39" spans="10:12" x14ac:dyDescent="0.25">
      <c r="K39" s="33" t="s">
        <v>67</v>
      </c>
      <c r="L39">
        <v>9649183.8999999985</v>
      </c>
    </row>
    <row r="40" spans="10:12" x14ac:dyDescent="0.25">
      <c r="K40" s="33" t="s">
        <v>754</v>
      </c>
      <c r="L40">
        <v>568760</v>
      </c>
    </row>
    <row r="41" spans="10:12" x14ac:dyDescent="0.25">
      <c r="K41" s="32" t="s">
        <v>969</v>
      </c>
      <c r="L41">
        <v>138373061.01999998</v>
      </c>
    </row>
    <row r="43" spans="10:12" x14ac:dyDescent="0.25">
      <c r="J43" s="11" t="s">
        <v>932</v>
      </c>
    </row>
    <row r="45" spans="10:12" x14ac:dyDescent="0.25">
      <c r="K45" s="31" t="s">
        <v>967</v>
      </c>
      <c r="L45" t="s">
        <v>970</v>
      </c>
    </row>
    <row r="46" spans="10:12" x14ac:dyDescent="0.25">
      <c r="K46" s="32" t="s">
        <v>968</v>
      </c>
      <c r="L46">
        <v>141790136.54000008</v>
      </c>
    </row>
    <row r="47" spans="10:12" x14ac:dyDescent="0.25">
      <c r="K47" s="32" t="s">
        <v>969</v>
      </c>
      <c r="L47">
        <v>141790136.54000008</v>
      </c>
    </row>
    <row r="63" spans="10:10" x14ac:dyDescent="0.25">
      <c r="J63" s="11" t="s">
        <v>935</v>
      </c>
    </row>
    <row r="65" spans="10:10" x14ac:dyDescent="0.25">
      <c r="J65">
        <f>SUMIF('Overdue Data Analysis'!E3:E110,'Overdue Data Analysis'!E15,'Overdue Data Analysis'!G3:G110)</f>
        <v>4104559.8899999997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4"/>
  <sheetViews>
    <sheetView workbookViewId="0">
      <selection activeCell="I7" sqref="I7"/>
    </sheetView>
  </sheetViews>
  <sheetFormatPr defaultColWidth="12.6640625" defaultRowHeight="15.75" customHeight="1" x14ac:dyDescent="0.25"/>
  <cols>
    <col min="1" max="1" width="9" customWidth="1"/>
    <col min="2" max="2" width="10.33203125" bestFit="1" customWidth="1"/>
    <col min="3" max="4" width="14" customWidth="1"/>
    <col min="5" max="5" width="14.33203125" customWidth="1"/>
    <col min="8" max="8" width="12.6640625" style="34"/>
    <col min="9" max="9" width="112" bestFit="1" customWidth="1"/>
  </cols>
  <sheetData>
    <row r="1" spans="1:9" ht="15.75" customHeight="1" x14ac:dyDescent="0.25">
      <c r="A1" s="54" t="s">
        <v>943</v>
      </c>
      <c r="B1" s="54"/>
      <c r="C1" s="53"/>
      <c r="D1" s="53"/>
      <c r="E1" s="53"/>
      <c r="F1" s="53"/>
      <c r="G1" s="53"/>
      <c r="I1" s="6"/>
    </row>
    <row r="2" spans="1:9" ht="15.75" customHeight="1" x14ac:dyDescent="0.25">
      <c r="A2" s="17" t="s">
        <v>2</v>
      </c>
      <c r="B2" s="17" t="s">
        <v>1011</v>
      </c>
      <c r="C2" s="17" t="s">
        <v>944</v>
      </c>
      <c r="D2" s="17" t="s">
        <v>1009</v>
      </c>
      <c r="E2" s="17" t="s">
        <v>945</v>
      </c>
      <c r="F2" s="17" t="s">
        <v>946</v>
      </c>
      <c r="G2" s="17" t="s">
        <v>947</v>
      </c>
      <c r="H2" s="35" t="s">
        <v>971</v>
      </c>
      <c r="I2" s="6" t="s">
        <v>10</v>
      </c>
    </row>
    <row r="3" spans="1:9" ht="15.75" customHeight="1" x14ac:dyDescent="0.25">
      <c r="A3" s="23">
        <v>45017</v>
      </c>
      <c r="B3" s="30">
        <v>45017</v>
      </c>
      <c r="C3" s="24">
        <v>59500476.280000001</v>
      </c>
      <c r="D3" s="24">
        <f>C3/10000000</f>
        <v>5.9500476280000001</v>
      </c>
      <c r="E3" s="21">
        <f>VLOOKUP(B3,'Revenue Data Analysis Answer'!B250:C261,2,TRUE)</f>
        <v>5.9850893779999987</v>
      </c>
      <c r="F3" s="44">
        <f>E3-D3</f>
        <v>3.504174999999865E-2</v>
      </c>
      <c r="G3" s="45">
        <f>E3-D3</f>
        <v>3.504174999999865E-2</v>
      </c>
      <c r="H3" s="34">
        <f>C3/10000000</f>
        <v>5.9500476280000001</v>
      </c>
      <c r="I3" s="11" t="s">
        <v>948</v>
      </c>
    </row>
    <row r="4" spans="1:9" ht="15.75" customHeight="1" x14ac:dyDescent="0.25">
      <c r="A4" s="23">
        <v>45047</v>
      </c>
      <c r="B4" s="30">
        <v>45047</v>
      </c>
      <c r="C4" s="24">
        <v>83353049.897099987</v>
      </c>
      <c r="D4" s="24">
        <f t="shared" ref="D4:D14" si="0">C4/10000000</f>
        <v>8.3353049897099982</v>
      </c>
      <c r="E4" s="21">
        <f>VLOOKUP(B4,'Revenue Data Analysis Answer'!B251:C262,2,TRUE)</f>
        <v>5.9999092760000003</v>
      </c>
      <c r="F4" s="44">
        <f t="shared" ref="F4:F14" si="1">E4-D4</f>
        <v>-2.3353957137099979</v>
      </c>
      <c r="G4" s="45">
        <f t="shared" ref="G4:G14" si="2">E4-D4</f>
        <v>-2.3353957137099979</v>
      </c>
      <c r="H4" s="34">
        <f t="shared" ref="H4:H14" si="3">C4/10000000</f>
        <v>8.3353049897099982</v>
      </c>
      <c r="I4" s="11" t="s">
        <v>949</v>
      </c>
    </row>
    <row r="5" spans="1:9" ht="15.75" customHeight="1" x14ac:dyDescent="0.25">
      <c r="A5" s="23">
        <v>45078</v>
      </c>
      <c r="B5" s="30">
        <v>45078</v>
      </c>
      <c r="C5" s="24">
        <v>81948995.66429998</v>
      </c>
      <c r="D5" s="24">
        <f t="shared" si="0"/>
        <v>8.1948995664299975</v>
      </c>
      <c r="E5" s="21">
        <f>VLOOKUP(B5,'Revenue Data Analysis Answer'!B252:C263,2,TRUE)</f>
        <v>9.3558404200000016</v>
      </c>
      <c r="F5" s="44">
        <f t="shared" si="1"/>
        <v>1.1609408535700041</v>
      </c>
      <c r="G5" s="45">
        <f t="shared" si="2"/>
        <v>1.1609408535700041</v>
      </c>
      <c r="H5" s="34">
        <f t="shared" si="3"/>
        <v>8.1948995664299975</v>
      </c>
      <c r="I5" s="11" t="s">
        <v>950</v>
      </c>
    </row>
    <row r="6" spans="1:9" ht="15.75" customHeight="1" x14ac:dyDescent="0.25">
      <c r="A6" s="23">
        <v>45108</v>
      </c>
      <c r="B6" s="30">
        <v>45108</v>
      </c>
      <c r="C6" s="24">
        <v>80680397.26320003</v>
      </c>
      <c r="D6" s="24">
        <f t="shared" si="0"/>
        <v>8.0680397263200021</v>
      </c>
      <c r="E6" s="21">
        <f>VLOOKUP(B6,'Revenue Data Analysis Answer'!B253:C264,2,TRUE)</f>
        <v>7.2205489980000008</v>
      </c>
      <c r="F6" s="44">
        <f t="shared" si="1"/>
        <v>-0.84749072832000127</v>
      </c>
      <c r="G6" s="45">
        <f t="shared" si="2"/>
        <v>-0.84749072832000127</v>
      </c>
      <c r="H6" s="34">
        <f t="shared" si="3"/>
        <v>8.0680397263200021</v>
      </c>
      <c r="I6" s="11" t="s">
        <v>951</v>
      </c>
    </row>
    <row r="7" spans="1:9" ht="13.2" x14ac:dyDescent="0.25">
      <c r="A7" s="23">
        <v>45139</v>
      </c>
      <c r="B7" s="30">
        <v>45139</v>
      </c>
      <c r="C7" s="24">
        <v>77924070.638700008</v>
      </c>
      <c r="D7" s="24">
        <f t="shared" si="0"/>
        <v>7.7924070638700007</v>
      </c>
      <c r="E7" s="21">
        <f>VLOOKUP(B7,'Revenue Data Analysis Answer'!B254:C265,2,TRUE)</f>
        <v>7.8220525369999967</v>
      </c>
      <c r="F7" s="44">
        <f t="shared" si="1"/>
        <v>2.9645473129995992E-2</v>
      </c>
      <c r="G7" s="45">
        <f t="shared" si="2"/>
        <v>2.9645473129995992E-2</v>
      </c>
      <c r="H7" s="34">
        <f t="shared" si="3"/>
        <v>7.7924070638700007</v>
      </c>
      <c r="I7" s="27" t="s">
        <v>965</v>
      </c>
    </row>
    <row r="8" spans="1:9" ht="15.75" customHeight="1" x14ac:dyDescent="0.25">
      <c r="A8" s="23">
        <v>45170</v>
      </c>
      <c r="B8" s="30">
        <v>45170</v>
      </c>
      <c r="C8" s="24">
        <v>75236351.859199971</v>
      </c>
      <c r="D8" s="24">
        <f t="shared" si="0"/>
        <v>7.5236351859199972</v>
      </c>
      <c r="E8" s="21">
        <f>VLOOKUP(B8,'Revenue Data Analysis Answer'!B255:C266,2,TRUE)</f>
        <v>6.8467094279999987</v>
      </c>
      <c r="F8" s="44">
        <f t="shared" si="1"/>
        <v>-0.67692575791999854</v>
      </c>
      <c r="G8" s="45">
        <f t="shared" si="2"/>
        <v>-0.67692575791999854</v>
      </c>
      <c r="H8" s="34">
        <f t="shared" si="3"/>
        <v>7.5236351859199972</v>
      </c>
    </row>
    <row r="9" spans="1:9" ht="15.75" customHeight="1" x14ac:dyDescent="0.25">
      <c r="A9" s="23">
        <v>45200</v>
      </c>
      <c r="B9" s="30">
        <v>45200</v>
      </c>
      <c r="C9" s="24">
        <v>75306279.917999998</v>
      </c>
      <c r="D9" s="24">
        <f t="shared" si="0"/>
        <v>7.5306279917999994</v>
      </c>
      <c r="E9" s="21">
        <f>VLOOKUP(B9,'Revenue Data Analysis Answer'!B256:C267,2,TRUE)</f>
        <v>6.9710037379999985</v>
      </c>
      <c r="F9" s="44">
        <f t="shared" si="1"/>
        <v>-0.55962425380000091</v>
      </c>
      <c r="G9" s="45">
        <f t="shared" si="2"/>
        <v>-0.55962425380000091</v>
      </c>
      <c r="H9" s="34">
        <f t="shared" si="3"/>
        <v>7.5306279917999994</v>
      </c>
      <c r="I9" s="13"/>
    </row>
    <row r="10" spans="1:9" ht="15.75" customHeight="1" x14ac:dyDescent="0.25">
      <c r="A10" s="23">
        <v>45231</v>
      </c>
      <c r="B10" s="30">
        <v>45231</v>
      </c>
      <c r="C10" s="24">
        <v>75088750.522799984</v>
      </c>
      <c r="D10" s="24">
        <f t="shared" si="0"/>
        <v>7.5088750522799987</v>
      </c>
      <c r="E10" s="21">
        <f>VLOOKUP(B10,'Revenue Data Analysis Answer'!B257:C268,2,TRUE)</f>
        <v>6.8699375869999999</v>
      </c>
      <c r="F10" s="44">
        <f t="shared" si="1"/>
        <v>-0.63893746527999884</v>
      </c>
      <c r="G10" s="45">
        <f t="shared" si="2"/>
        <v>-0.63893746527999884</v>
      </c>
      <c r="H10" s="34">
        <f t="shared" si="3"/>
        <v>7.5088750522799987</v>
      </c>
    </row>
    <row r="11" spans="1:9" ht="15.75" customHeight="1" x14ac:dyDescent="0.25">
      <c r="A11" s="23">
        <v>45261</v>
      </c>
      <c r="B11" s="30">
        <v>45261</v>
      </c>
      <c r="C11" s="24">
        <v>67537504.799999997</v>
      </c>
      <c r="D11" s="24">
        <f t="shared" si="0"/>
        <v>6.7537504799999999</v>
      </c>
      <c r="E11" s="21">
        <f>VLOOKUP(B11,'Revenue Data Analysis Answer'!B258:C269,2,TRUE)</f>
        <v>6.1546937489999989</v>
      </c>
      <c r="F11" s="44">
        <f t="shared" si="1"/>
        <v>-0.59905673100000101</v>
      </c>
      <c r="G11" s="45">
        <f t="shared" si="2"/>
        <v>-0.59905673100000101</v>
      </c>
      <c r="H11" s="34">
        <f t="shared" si="3"/>
        <v>6.7537504799999999</v>
      </c>
    </row>
    <row r="12" spans="1:9" ht="15.75" customHeight="1" x14ac:dyDescent="0.25">
      <c r="A12" s="23">
        <v>45292</v>
      </c>
      <c r="B12" s="30">
        <v>45292</v>
      </c>
      <c r="C12" s="24">
        <v>68480765.589600027</v>
      </c>
      <c r="D12" s="24">
        <f t="shared" si="0"/>
        <v>6.8480765589600026</v>
      </c>
      <c r="E12" s="21">
        <f>VLOOKUP(B12,'Revenue Data Analysis Answer'!B259:C270,2,TRUE)</f>
        <v>6.5375050199999993</v>
      </c>
      <c r="F12" s="44">
        <f t="shared" si="1"/>
        <v>-0.31057153896000322</v>
      </c>
      <c r="G12" s="45">
        <f t="shared" si="2"/>
        <v>-0.31057153896000322</v>
      </c>
      <c r="H12" s="34">
        <f t="shared" si="3"/>
        <v>6.8480765589600026</v>
      </c>
    </row>
    <row r="13" spans="1:9" ht="15.75" customHeight="1" x14ac:dyDescent="0.25">
      <c r="A13" s="23">
        <v>45323</v>
      </c>
      <c r="B13" s="30">
        <v>45323</v>
      </c>
      <c r="C13" s="24">
        <v>72541821.65549998</v>
      </c>
      <c r="D13" s="24">
        <f t="shared" si="0"/>
        <v>7.2541821655499978</v>
      </c>
      <c r="E13" s="21">
        <f>VLOOKUP(B13,'Revenue Data Analysis Answer'!B260:C271,2,TRUE)</f>
        <v>6.5919341380000018</v>
      </c>
      <c r="F13" s="44">
        <f t="shared" si="1"/>
        <v>-0.66224802754999601</v>
      </c>
      <c r="G13" s="45">
        <f t="shared" si="2"/>
        <v>-0.66224802754999601</v>
      </c>
      <c r="H13" s="34">
        <f t="shared" si="3"/>
        <v>7.2541821655499978</v>
      </c>
    </row>
    <row r="14" spans="1:9" ht="15.75" customHeight="1" x14ac:dyDescent="0.25">
      <c r="A14" s="23">
        <v>45352</v>
      </c>
      <c r="B14" s="30">
        <v>45352</v>
      </c>
      <c r="C14" s="24">
        <v>73672045</v>
      </c>
      <c r="D14" s="24">
        <f t="shared" si="0"/>
        <v>7.3672044999999997</v>
      </c>
      <c r="E14" s="21">
        <f>VLOOKUP(B14,'Revenue Data Analysis Answer'!B261:C272,2,TRUE)</f>
        <v>6.9964903129999998</v>
      </c>
      <c r="F14" s="44">
        <f t="shared" si="1"/>
        <v>-0.37071418699999992</v>
      </c>
      <c r="G14" s="45">
        <f t="shared" si="2"/>
        <v>-0.37071418699999992</v>
      </c>
      <c r="H14" s="34">
        <f t="shared" si="3"/>
        <v>7.3672044999999997</v>
      </c>
    </row>
  </sheetData>
  <mergeCells count="1">
    <mergeCell ref="A1:G1"/>
  </mergeCells>
  <conditionalFormatting sqref="G3:G14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09893-E449-4A0B-84C6-095EEBBF42FF}">
  <dimension ref="A1:C17"/>
  <sheetViews>
    <sheetView workbookViewId="0"/>
  </sheetViews>
  <sheetFormatPr defaultRowHeight="13.2" x14ac:dyDescent="0.25"/>
  <cols>
    <col min="2" max="2" width="13.33203125" bestFit="1" customWidth="1"/>
    <col min="3" max="3" width="17.77734375" bestFit="1" customWidth="1"/>
  </cols>
  <sheetData>
    <row r="1" spans="1:3" x14ac:dyDescent="0.25">
      <c r="A1" s="29" t="s">
        <v>965</v>
      </c>
    </row>
    <row r="2" spans="1:3" x14ac:dyDescent="0.25">
      <c r="B2" s="31" t="s">
        <v>967</v>
      </c>
      <c r="C2" t="s">
        <v>1012</v>
      </c>
    </row>
    <row r="3" spans="1:3" x14ac:dyDescent="0.25">
      <c r="B3" s="32" t="s">
        <v>972</v>
      </c>
      <c r="C3" s="46">
        <v>-4.4318025733299997</v>
      </c>
    </row>
    <row r="4" spans="1:3" x14ac:dyDescent="0.25">
      <c r="B4" s="33" t="s">
        <v>977</v>
      </c>
      <c r="C4" s="46">
        <v>3.504174999999865E-2</v>
      </c>
    </row>
    <row r="5" spans="1:3" x14ac:dyDescent="0.25">
      <c r="B5" s="33" t="s">
        <v>978</v>
      </c>
      <c r="C5" s="46">
        <v>-2.3353957137099979</v>
      </c>
    </row>
    <row r="6" spans="1:3" x14ac:dyDescent="0.25">
      <c r="B6" s="33" t="s">
        <v>979</v>
      </c>
      <c r="C6" s="46">
        <v>1.1609408535700041</v>
      </c>
    </row>
    <row r="7" spans="1:3" x14ac:dyDescent="0.25">
      <c r="B7" s="33" t="s">
        <v>980</v>
      </c>
      <c r="C7" s="46">
        <v>-0.84749072832000127</v>
      </c>
    </row>
    <row r="8" spans="1:3" x14ac:dyDescent="0.25">
      <c r="B8" s="33" t="s">
        <v>981</v>
      </c>
      <c r="C8" s="46">
        <v>2.9645473129995992E-2</v>
      </c>
    </row>
    <row r="9" spans="1:3" x14ac:dyDescent="0.25">
      <c r="B9" s="33" t="s">
        <v>982</v>
      </c>
      <c r="C9" s="46">
        <v>-0.67692575791999854</v>
      </c>
    </row>
    <row r="10" spans="1:3" x14ac:dyDescent="0.25">
      <c r="B10" s="33" t="s">
        <v>983</v>
      </c>
      <c r="C10" s="46">
        <v>-0.55962425380000091</v>
      </c>
    </row>
    <row r="11" spans="1:3" x14ac:dyDescent="0.25">
      <c r="B11" s="33" t="s">
        <v>984</v>
      </c>
      <c r="C11" s="46">
        <v>-0.63893746527999884</v>
      </c>
    </row>
    <row r="12" spans="1:3" x14ac:dyDescent="0.25">
      <c r="B12" s="33" t="s">
        <v>985</v>
      </c>
      <c r="C12" s="46">
        <v>-0.59905673100000101</v>
      </c>
    </row>
    <row r="13" spans="1:3" x14ac:dyDescent="0.25">
      <c r="B13" s="32" t="s">
        <v>973</v>
      </c>
      <c r="C13" s="46">
        <v>-1.3435337535099992</v>
      </c>
    </row>
    <row r="14" spans="1:3" x14ac:dyDescent="0.25">
      <c r="B14" s="33" t="s">
        <v>974</v>
      </c>
      <c r="C14" s="46">
        <v>-0.31057153896000322</v>
      </c>
    </row>
    <row r="15" spans="1:3" x14ac:dyDescent="0.25">
      <c r="B15" s="33" t="s">
        <v>975</v>
      </c>
      <c r="C15" s="46">
        <v>-0.66224802754999601</v>
      </c>
    </row>
    <row r="16" spans="1:3" x14ac:dyDescent="0.25">
      <c r="B16" s="33" t="s">
        <v>976</v>
      </c>
      <c r="C16" s="46">
        <v>-0.37071418699999992</v>
      </c>
    </row>
    <row r="17" spans="2:3" x14ac:dyDescent="0.25">
      <c r="B17" s="32" t="s">
        <v>969</v>
      </c>
      <c r="C17" s="46">
        <v>-5.7753363268399989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2"/>
  <sheetViews>
    <sheetView workbookViewId="0">
      <selection activeCell="B9" sqref="B9"/>
    </sheetView>
  </sheetViews>
  <sheetFormatPr defaultColWidth="12.6640625" defaultRowHeight="15.75" customHeight="1" x14ac:dyDescent="0.25"/>
  <cols>
    <col min="1" max="1" width="3.109375" customWidth="1"/>
  </cols>
  <sheetData>
    <row r="1" spans="1:2" ht="15.75" customHeight="1" x14ac:dyDescent="0.25">
      <c r="A1" s="25" t="s">
        <v>952</v>
      </c>
    </row>
    <row r="2" spans="1:2" ht="15.75" customHeight="1" x14ac:dyDescent="0.25">
      <c r="A2" s="11" t="s">
        <v>953</v>
      </c>
      <c r="B2" s="11" t="s">
        <v>954</v>
      </c>
    </row>
    <row r="4" spans="1:2" ht="15.75" customHeight="1" x14ac:dyDescent="0.25">
      <c r="A4" s="11" t="s">
        <v>955</v>
      </c>
      <c r="B4" s="11" t="s">
        <v>956</v>
      </c>
    </row>
    <row r="5" spans="1:2" ht="15.75" customHeight="1" x14ac:dyDescent="0.25">
      <c r="B5" s="11" t="s">
        <v>957</v>
      </c>
    </row>
    <row r="6" spans="1:2" ht="15.75" customHeight="1" x14ac:dyDescent="0.25">
      <c r="B6" s="11" t="s">
        <v>958</v>
      </c>
    </row>
    <row r="8" spans="1:2" ht="15.75" customHeight="1" x14ac:dyDescent="0.25">
      <c r="A8" s="11" t="s">
        <v>959</v>
      </c>
      <c r="B8" s="11" t="s">
        <v>960</v>
      </c>
    </row>
    <row r="9" spans="1:2" ht="15.75" customHeight="1" x14ac:dyDescent="0.25">
      <c r="B9" s="11" t="s">
        <v>961</v>
      </c>
    </row>
    <row r="10" spans="1:2" ht="15.75" customHeight="1" x14ac:dyDescent="0.25">
      <c r="B10" s="11" t="s">
        <v>962</v>
      </c>
    </row>
    <row r="12" spans="1:2" ht="15.75" customHeight="1" x14ac:dyDescent="0.25">
      <c r="A12" s="29"/>
      <c r="B1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Revenue Data Analysis</vt:lpstr>
      <vt:lpstr>Revenue Data Analysis Answer</vt:lpstr>
      <vt:lpstr>Overdue Data Analysis</vt:lpstr>
      <vt:lpstr>Overdue Data Analysis Answer</vt:lpstr>
      <vt:lpstr>Variance Analysis</vt:lpstr>
      <vt:lpstr>Variance Analysis answer</vt:lpstr>
      <vt:lpstr>PowerBI Tasks (for candidates 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Vaisakh V V</dc:creator>
  <cp:lastModifiedBy>Vaisakh V V</cp:lastModifiedBy>
  <dcterms:created xsi:type="dcterms:W3CDTF">2025-01-22T08:05:28Z</dcterms:created>
  <dcterms:modified xsi:type="dcterms:W3CDTF">2025-01-22T08:41:24Z</dcterms:modified>
</cp:coreProperties>
</file>