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m.jandieri\Downloads\"/>
    </mc:Choice>
  </mc:AlternateContent>
  <bookViews>
    <workbookView xWindow="0" yWindow="0" windowWidth="23040" windowHeight="9192"/>
  </bookViews>
  <sheets>
    <sheet name="RoadMap" sheetId="1" r:id="rId1"/>
    <sheet name="1. Purpose of the analysis" sheetId="2" r:id="rId2"/>
    <sheet name="2. Data Collection" sheetId="3" r:id="rId3"/>
    <sheet name="3.Processing the Data - CSA" sheetId="5" r:id="rId4"/>
    <sheet name="Graphs" sheetId="6" r:id="rId5"/>
    <sheet name="3.Processing the Data - Adj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9" i="3" l="1"/>
  <c r="S159" i="3"/>
  <c r="T159" i="3"/>
  <c r="U159" i="3"/>
  <c r="R160" i="3"/>
  <c r="R161" i="3" s="1"/>
  <c r="S160" i="3"/>
  <c r="T160" i="3"/>
  <c r="U160" i="3"/>
  <c r="U161" i="3" s="1"/>
  <c r="S161" i="3"/>
  <c r="T161" i="3"/>
  <c r="Q159" i="3"/>
  <c r="Q161" i="3"/>
  <c r="Q160" i="3"/>
  <c r="D90" i="5"/>
  <c r="E90" i="5"/>
  <c r="F90" i="5"/>
  <c r="G90" i="5"/>
  <c r="D91" i="5"/>
  <c r="E91" i="5"/>
  <c r="F91" i="5"/>
  <c r="G91" i="5"/>
  <c r="D92" i="5"/>
  <c r="E92" i="5"/>
  <c r="F92" i="5"/>
  <c r="G92" i="5"/>
  <c r="C91" i="5"/>
  <c r="C92" i="5"/>
  <c r="C90" i="5"/>
  <c r="H161" i="3"/>
  <c r="I161" i="3"/>
  <c r="J161" i="3"/>
  <c r="K161" i="3"/>
  <c r="G161" i="3"/>
  <c r="H160" i="3"/>
  <c r="I160" i="3"/>
  <c r="J160" i="3"/>
  <c r="K160" i="3"/>
  <c r="G160" i="3"/>
  <c r="G159" i="3"/>
  <c r="H159" i="3"/>
  <c r="I159" i="3"/>
  <c r="J159" i="3"/>
  <c r="K159" i="3"/>
  <c r="S62" i="5"/>
  <c r="T62" i="5"/>
  <c r="U62" i="5"/>
  <c r="V62" i="5"/>
  <c r="S63" i="5"/>
  <c r="T63" i="5"/>
  <c r="U63" i="5"/>
  <c r="V63" i="5"/>
  <c r="S64" i="5"/>
  <c r="T64" i="5"/>
  <c r="U64" i="5"/>
  <c r="V64" i="5"/>
  <c r="S65" i="5"/>
  <c r="T65" i="5"/>
  <c r="U65" i="5"/>
  <c r="V65" i="5"/>
  <c r="S66" i="5"/>
  <c r="T66" i="5"/>
  <c r="U66" i="5"/>
  <c r="V66" i="5"/>
  <c r="S67" i="5"/>
  <c r="T67" i="5"/>
  <c r="U67" i="5"/>
  <c r="V67" i="5"/>
  <c r="S68" i="5"/>
  <c r="T68" i="5"/>
  <c r="U68" i="5"/>
  <c r="V68" i="5"/>
  <c r="R63" i="5"/>
  <c r="R64" i="5"/>
  <c r="R65" i="5"/>
  <c r="R66" i="5"/>
  <c r="R67" i="5"/>
  <c r="R68" i="5"/>
  <c r="R62" i="5"/>
  <c r="S49" i="5"/>
  <c r="T49" i="5"/>
  <c r="U49" i="5"/>
  <c r="V49" i="5"/>
  <c r="S50" i="5"/>
  <c r="T50" i="5"/>
  <c r="U50" i="5"/>
  <c r="V50" i="5"/>
  <c r="S51" i="5"/>
  <c r="T51" i="5"/>
  <c r="U51" i="5"/>
  <c r="V51" i="5"/>
  <c r="S52" i="5"/>
  <c r="T52" i="5"/>
  <c r="U52" i="5"/>
  <c r="V52" i="5"/>
  <c r="S54" i="5"/>
  <c r="T54" i="5"/>
  <c r="U54" i="5"/>
  <c r="V54" i="5"/>
  <c r="S55" i="5"/>
  <c r="T55" i="5"/>
  <c r="U55" i="5"/>
  <c r="V55" i="5"/>
  <c r="S56" i="5"/>
  <c r="T56" i="5"/>
  <c r="U56" i="5"/>
  <c r="V56" i="5"/>
  <c r="S57" i="5"/>
  <c r="T57" i="5"/>
  <c r="U57" i="5"/>
  <c r="V57" i="5"/>
  <c r="S58" i="5"/>
  <c r="T58" i="5"/>
  <c r="U58" i="5"/>
  <c r="V58" i="5"/>
  <c r="R50" i="5"/>
  <c r="R51" i="5"/>
  <c r="R52" i="5"/>
  <c r="R54" i="5"/>
  <c r="R55" i="5"/>
  <c r="R56" i="5"/>
  <c r="R57" i="5"/>
  <c r="R58" i="5"/>
  <c r="R49" i="5"/>
  <c r="AA49" i="5"/>
  <c r="AB49" i="5"/>
  <c r="AC49" i="5"/>
  <c r="AD49" i="5"/>
  <c r="AA50" i="5"/>
  <c r="AB50" i="5"/>
  <c r="AC50" i="5"/>
  <c r="AD50" i="5"/>
  <c r="AA51" i="5"/>
  <c r="AB51" i="5"/>
  <c r="AC51" i="5"/>
  <c r="AD51" i="5"/>
  <c r="AA52" i="5"/>
  <c r="AB52" i="5"/>
  <c r="AC52" i="5"/>
  <c r="AD52" i="5"/>
  <c r="AA54" i="5"/>
  <c r="AB54" i="5"/>
  <c r="AC54" i="5"/>
  <c r="AD54" i="5"/>
  <c r="AA55" i="5"/>
  <c r="AB55" i="5"/>
  <c r="AC55" i="5"/>
  <c r="AD55" i="5"/>
  <c r="AA56" i="5"/>
  <c r="AB56" i="5"/>
  <c r="AC56" i="5"/>
  <c r="AD56" i="5"/>
  <c r="AA57" i="5"/>
  <c r="AB57" i="5"/>
  <c r="AC57" i="5"/>
  <c r="AD57" i="5"/>
  <c r="AA58" i="5"/>
  <c r="AB58" i="5"/>
  <c r="AC58" i="5"/>
  <c r="AD58" i="5"/>
  <c r="AA62" i="5"/>
  <c r="AB62" i="5"/>
  <c r="AC62" i="5"/>
  <c r="AD62" i="5"/>
  <c r="AA63" i="5"/>
  <c r="AB63" i="5"/>
  <c r="AC63" i="5"/>
  <c r="AD63" i="5"/>
  <c r="AD64" i="5"/>
  <c r="AA65" i="5"/>
  <c r="AB65" i="5"/>
  <c r="AC65" i="5"/>
  <c r="AD65" i="5"/>
  <c r="AA66" i="5"/>
  <c r="AB66" i="5"/>
  <c r="AC66" i="5"/>
  <c r="AD66" i="5"/>
  <c r="AA67" i="5"/>
  <c r="AB67" i="5"/>
  <c r="AC67" i="5"/>
  <c r="AD67" i="5"/>
  <c r="AA68" i="5"/>
  <c r="AB68" i="5"/>
  <c r="AC68" i="5"/>
  <c r="AD68" i="5"/>
  <c r="AA33" i="5"/>
  <c r="AB33" i="5"/>
  <c r="AC33" i="5"/>
  <c r="AD33" i="5"/>
  <c r="AA34" i="5"/>
  <c r="AB34" i="5"/>
  <c r="AC34" i="5"/>
  <c r="AD34" i="5"/>
  <c r="AA35" i="5"/>
  <c r="AB35" i="5"/>
  <c r="AC35" i="5"/>
  <c r="AD35" i="5"/>
  <c r="AA36" i="5"/>
  <c r="AB36" i="5"/>
  <c r="AC36" i="5"/>
  <c r="AD36" i="5"/>
  <c r="AA37" i="5"/>
  <c r="AB37" i="5"/>
  <c r="AC37" i="5"/>
  <c r="AD37" i="5"/>
  <c r="AA39" i="5"/>
  <c r="AB39" i="5"/>
  <c r="AC39" i="5"/>
  <c r="AD39" i="5"/>
  <c r="AA40" i="5"/>
  <c r="AB40" i="5"/>
  <c r="AC40" i="5"/>
  <c r="AD40" i="5"/>
  <c r="AA41" i="5"/>
  <c r="AB41" i="5"/>
  <c r="AC41" i="5"/>
  <c r="AD41" i="5"/>
  <c r="AA42" i="5"/>
  <c r="AB42" i="5"/>
  <c r="AC42" i="5"/>
  <c r="AD42" i="5"/>
  <c r="AA43" i="5"/>
  <c r="AB43" i="5"/>
  <c r="AC43" i="5"/>
  <c r="AD43" i="5"/>
  <c r="AA44" i="5"/>
  <c r="AB44" i="5"/>
  <c r="AC44" i="5"/>
  <c r="AD44" i="5"/>
  <c r="AA45" i="5"/>
  <c r="AB45" i="5"/>
  <c r="AC45" i="5"/>
  <c r="AD45" i="5"/>
  <c r="AB32" i="5"/>
  <c r="AC32" i="5"/>
  <c r="AD32" i="5"/>
  <c r="AA32" i="5"/>
  <c r="AA12" i="5"/>
  <c r="AB12" i="5"/>
  <c r="AC12" i="5"/>
  <c r="AD12" i="5"/>
  <c r="AA13" i="5"/>
  <c r="AB13" i="5"/>
  <c r="AC13" i="5"/>
  <c r="AD13" i="5"/>
  <c r="AA15" i="5"/>
  <c r="AB15" i="5"/>
  <c r="AC15" i="5"/>
  <c r="AD15" i="5"/>
  <c r="AA16" i="5"/>
  <c r="AB16" i="5"/>
  <c r="AC16" i="5"/>
  <c r="AD16" i="5"/>
  <c r="AB17" i="5"/>
  <c r="AA18" i="5"/>
  <c r="AB18" i="5"/>
  <c r="AC18" i="5"/>
  <c r="AD18" i="5"/>
  <c r="AA19" i="5"/>
  <c r="AB19" i="5"/>
  <c r="AC19" i="5"/>
  <c r="AD19" i="5"/>
  <c r="AA20" i="5"/>
  <c r="AB20" i="5"/>
  <c r="AC20" i="5"/>
  <c r="AD20" i="5"/>
  <c r="AA21" i="5"/>
  <c r="AB21" i="5"/>
  <c r="AC21" i="5"/>
  <c r="AD21" i="5"/>
  <c r="AA22" i="5"/>
  <c r="AB22" i="5"/>
  <c r="AC22" i="5"/>
  <c r="AD22" i="5"/>
  <c r="AA23" i="5"/>
  <c r="AB23" i="5"/>
  <c r="AC23" i="5"/>
  <c r="AD23" i="5"/>
  <c r="AA24" i="5"/>
  <c r="AB24" i="5"/>
  <c r="AC24" i="5"/>
  <c r="AD24" i="5"/>
  <c r="AA25" i="5"/>
  <c r="AB25" i="5"/>
  <c r="AC25" i="5"/>
  <c r="AD25" i="5"/>
  <c r="AA26" i="5"/>
  <c r="AB26" i="5"/>
  <c r="AC26" i="5"/>
  <c r="AD26" i="5"/>
  <c r="AB11" i="5"/>
  <c r="AC11" i="5"/>
  <c r="AD11" i="5"/>
  <c r="AA11" i="5"/>
  <c r="V11" i="5"/>
  <c r="V12" i="5"/>
  <c r="V13" i="5"/>
  <c r="V15" i="5"/>
  <c r="V16" i="5"/>
  <c r="V17" i="5"/>
  <c r="V18" i="5"/>
  <c r="V19" i="5"/>
  <c r="V20" i="5"/>
  <c r="V21" i="5"/>
  <c r="V22" i="5"/>
  <c r="V23" i="5"/>
  <c r="V24" i="5"/>
  <c r="V25" i="5"/>
  <c r="V26" i="5"/>
  <c r="S32" i="5"/>
  <c r="T32" i="5"/>
  <c r="U32" i="5"/>
  <c r="V32" i="5"/>
  <c r="S33" i="5"/>
  <c r="T33" i="5"/>
  <c r="U33" i="5"/>
  <c r="V33" i="5"/>
  <c r="S34" i="5"/>
  <c r="T34" i="5"/>
  <c r="U34" i="5"/>
  <c r="V34" i="5"/>
  <c r="S35" i="5"/>
  <c r="T35" i="5"/>
  <c r="U35" i="5"/>
  <c r="V35" i="5"/>
  <c r="S36" i="5"/>
  <c r="T36" i="5"/>
  <c r="U36" i="5"/>
  <c r="V36" i="5"/>
  <c r="S37" i="5"/>
  <c r="T37" i="5"/>
  <c r="U37" i="5"/>
  <c r="V37" i="5"/>
  <c r="S39" i="5"/>
  <c r="T39" i="5"/>
  <c r="U39" i="5"/>
  <c r="V39" i="5"/>
  <c r="S40" i="5"/>
  <c r="T40" i="5"/>
  <c r="U40" i="5"/>
  <c r="V40" i="5"/>
  <c r="S41" i="5"/>
  <c r="T41" i="5"/>
  <c r="U41" i="5"/>
  <c r="V41" i="5"/>
  <c r="S42" i="5"/>
  <c r="T42" i="5"/>
  <c r="U42" i="5"/>
  <c r="V42" i="5"/>
  <c r="S43" i="5"/>
  <c r="T43" i="5"/>
  <c r="U43" i="5"/>
  <c r="V43" i="5"/>
  <c r="S44" i="5"/>
  <c r="T44" i="5"/>
  <c r="U44" i="5"/>
  <c r="V44" i="5"/>
  <c r="S45" i="5"/>
  <c r="T45" i="5"/>
  <c r="U45" i="5"/>
  <c r="V45" i="5"/>
  <c r="R33" i="5"/>
  <c r="R34" i="5"/>
  <c r="R35" i="5"/>
  <c r="R36" i="5"/>
  <c r="R37" i="5"/>
  <c r="R39" i="5"/>
  <c r="R40" i="5"/>
  <c r="R41" i="5"/>
  <c r="R42" i="5"/>
  <c r="R43" i="5"/>
  <c r="R44" i="5"/>
  <c r="R45" i="5"/>
  <c r="R32" i="5"/>
  <c r="S11" i="5"/>
  <c r="T11" i="5"/>
  <c r="U11" i="5"/>
  <c r="S12" i="5"/>
  <c r="T12" i="5"/>
  <c r="U12" i="5"/>
  <c r="S13" i="5"/>
  <c r="T13" i="5"/>
  <c r="U13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R12" i="5"/>
  <c r="R13" i="5"/>
  <c r="R15" i="5"/>
  <c r="R16" i="5"/>
  <c r="R17" i="5"/>
  <c r="R18" i="5"/>
  <c r="R19" i="5"/>
  <c r="R20" i="5"/>
  <c r="R21" i="5"/>
  <c r="R22" i="5"/>
  <c r="R23" i="5"/>
  <c r="R24" i="5"/>
  <c r="R25" i="5"/>
  <c r="R26" i="5"/>
  <c r="R11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K78" i="5"/>
  <c r="L78" i="5"/>
  <c r="M78" i="5"/>
  <c r="J78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M63" i="5"/>
  <c r="J64" i="5"/>
  <c r="K64" i="5"/>
  <c r="L64" i="5"/>
  <c r="M64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K53" i="5"/>
  <c r="L53" i="5"/>
  <c r="M53" i="5"/>
  <c r="J53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M38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K29" i="5"/>
  <c r="L29" i="5"/>
  <c r="M29" i="5"/>
  <c r="J29" i="5"/>
  <c r="K11" i="5"/>
  <c r="L11" i="5"/>
  <c r="M11" i="5"/>
  <c r="K12" i="5"/>
  <c r="L12" i="5"/>
  <c r="M12" i="5"/>
  <c r="K14" i="5"/>
  <c r="L14" i="5"/>
  <c r="M14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2" i="5"/>
  <c r="L22" i="5"/>
  <c r="M22" i="5"/>
  <c r="J12" i="5"/>
  <c r="J14" i="5"/>
  <c r="J16" i="5"/>
  <c r="J17" i="5"/>
  <c r="J18" i="5"/>
  <c r="J19" i="5"/>
  <c r="J20" i="5"/>
  <c r="J22" i="5"/>
  <c r="J11" i="5"/>
  <c r="F63" i="5"/>
  <c r="G63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78" i="5"/>
  <c r="G78" i="5"/>
  <c r="F79" i="5"/>
  <c r="G79" i="5"/>
  <c r="F80" i="5"/>
  <c r="G80" i="5"/>
  <c r="F81" i="5"/>
  <c r="G81" i="5"/>
  <c r="F82" i="5"/>
  <c r="G82" i="5"/>
  <c r="F84" i="5"/>
  <c r="G84" i="5"/>
  <c r="F85" i="5"/>
  <c r="G85" i="5"/>
  <c r="F86" i="5"/>
  <c r="G86" i="5"/>
  <c r="D12" i="5"/>
  <c r="E12" i="5"/>
  <c r="F12" i="5"/>
  <c r="G12" i="5"/>
  <c r="D14" i="5"/>
  <c r="E14" i="5"/>
  <c r="F14" i="5"/>
  <c r="G14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2" i="5"/>
  <c r="E22" i="5"/>
  <c r="F22" i="5"/>
  <c r="G22" i="5"/>
  <c r="C14" i="5"/>
  <c r="C16" i="5"/>
  <c r="C17" i="5"/>
  <c r="C18" i="5"/>
  <c r="C19" i="5"/>
  <c r="C20" i="5"/>
  <c r="C22" i="5"/>
  <c r="C12" i="5"/>
  <c r="U147" i="3"/>
  <c r="T147" i="3"/>
  <c r="S147" i="3"/>
  <c r="R147" i="3"/>
  <c r="Q147" i="3"/>
  <c r="U143" i="3"/>
  <c r="T143" i="3"/>
  <c r="S143" i="3"/>
  <c r="R143" i="3"/>
  <c r="Q143" i="3"/>
  <c r="Q133" i="3"/>
  <c r="U133" i="3"/>
  <c r="T133" i="3"/>
  <c r="S133" i="3"/>
  <c r="R133" i="3"/>
  <c r="Q125" i="3"/>
  <c r="U125" i="3"/>
  <c r="T125" i="3"/>
  <c r="S125" i="3"/>
  <c r="R125" i="3"/>
  <c r="U44" i="3"/>
  <c r="U49" i="3" s="1"/>
  <c r="U14" i="3"/>
  <c r="U22" i="3" s="1"/>
  <c r="T96" i="3"/>
  <c r="U96" i="3"/>
  <c r="T91" i="3"/>
  <c r="U91" i="3"/>
  <c r="T86" i="3"/>
  <c r="U86" i="3"/>
  <c r="U74" i="3"/>
  <c r="T74" i="3"/>
  <c r="T44" i="3"/>
  <c r="T49" i="3" s="1"/>
  <c r="T50" i="3" s="1"/>
  <c r="T14" i="3"/>
  <c r="T22" i="3" s="1"/>
  <c r="Q86" i="3"/>
  <c r="R86" i="3"/>
  <c r="S96" i="3"/>
  <c r="R96" i="3"/>
  <c r="Q96" i="3"/>
  <c r="S91" i="3"/>
  <c r="R91" i="3"/>
  <c r="Q91" i="3"/>
  <c r="S86" i="3"/>
  <c r="S74" i="3"/>
  <c r="R74" i="3"/>
  <c r="Q74" i="3"/>
  <c r="S44" i="3"/>
  <c r="S49" i="3" s="1"/>
  <c r="R44" i="3"/>
  <c r="R49" i="3" s="1"/>
  <c r="Q44" i="3"/>
  <c r="Q49" i="3" s="1"/>
  <c r="S14" i="3"/>
  <c r="S22" i="3" s="1"/>
  <c r="R14" i="3"/>
  <c r="R22" i="3" s="1"/>
  <c r="Q14" i="3"/>
  <c r="Q22" i="3" s="1"/>
  <c r="U92" i="3" l="1"/>
  <c r="U97" i="3" s="1"/>
  <c r="U99" i="3" s="1"/>
  <c r="U50" i="3"/>
  <c r="U75" i="3"/>
  <c r="T92" i="3"/>
  <c r="T97" i="3" s="1"/>
  <c r="T99" i="3" s="1"/>
  <c r="T75" i="3"/>
  <c r="S92" i="3"/>
  <c r="S97" i="3" s="1"/>
  <c r="S99" i="3" s="1"/>
  <c r="Q92" i="3"/>
  <c r="Q97" i="3" s="1"/>
  <c r="Q99" i="3" s="1"/>
  <c r="R92" i="3"/>
  <c r="R97" i="3" s="1"/>
  <c r="R99" i="3" s="1"/>
  <c r="S50" i="3"/>
  <c r="Q50" i="3"/>
  <c r="R50" i="3"/>
  <c r="R75" i="3"/>
  <c r="S75" i="3"/>
  <c r="Q75" i="3"/>
  <c r="K148" i="3" l="1"/>
  <c r="J148" i="3"/>
  <c r="I148" i="3"/>
  <c r="H148" i="3"/>
  <c r="G148" i="3"/>
  <c r="K138" i="3"/>
  <c r="J138" i="3"/>
  <c r="I138" i="3"/>
  <c r="H138" i="3"/>
  <c r="G138" i="3"/>
  <c r="K111" i="3"/>
  <c r="K116" i="3" s="1"/>
  <c r="J111" i="3"/>
  <c r="J116" i="3" s="1"/>
  <c r="I111" i="3"/>
  <c r="I116" i="3" s="1"/>
  <c r="H111" i="3"/>
  <c r="H116" i="3" s="1"/>
  <c r="G111" i="3"/>
  <c r="G116" i="3" s="1"/>
  <c r="K93" i="3"/>
  <c r="J93" i="3"/>
  <c r="K85" i="3"/>
  <c r="G13" i="5" s="1"/>
  <c r="J85" i="3"/>
  <c r="I85" i="3"/>
  <c r="H85" i="3"/>
  <c r="G85" i="3"/>
  <c r="K73" i="3"/>
  <c r="G83" i="5" s="1"/>
  <c r="J73" i="3"/>
  <c r="F83" i="5" s="1"/>
  <c r="I73" i="3"/>
  <c r="H73" i="3"/>
  <c r="G73" i="3"/>
  <c r="K60" i="3"/>
  <c r="G73" i="5" s="1"/>
  <c r="J60" i="3"/>
  <c r="F73" i="5" s="1"/>
  <c r="I60" i="3"/>
  <c r="H60" i="3"/>
  <c r="G60" i="3"/>
  <c r="K51" i="3"/>
  <c r="G64" i="5" s="1"/>
  <c r="J51" i="3"/>
  <c r="F64" i="5" s="1"/>
  <c r="I51" i="3"/>
  <c r="H51" i="3"/>
  <c r="G51" i="3"/>
  <c r="K29" i="3"/>
  <c r="J29" i="3"/>
  <c r="M49" i="5" s="1"/>
  <c r="I29" i="3"/>
  <c r="H29" i="3"/>
  <c r="G29" i="3"/>
  <c r="K19" i="3"/>
  <c r="J19" i="3"/>
  <c r="M39" i="5" s="1"/>
  <c r="I19" i="3"/>
  <c r="H19" i="3"/>
  <c r="G19" i="3"/>
  <c r="J39" i="5" l="1"/>
  <c r="L49" i="5"/>
  <c r="G87" i="3"/>
  <c r="C13" i="5"/>
  <c r="J13" i="5"/>
  <c r="K95" i="3"/>
  <c r="G23" i="5" s="1"/>
  <c r="G21" i="5"/>
  <c r="L39" i="5"/>
  <c r="H87" i="3"/>
  <c r="K13" i="5"/>
  <c r="D13" i="5"/>
  <c r="G49" i="5"/>
  <c r="I87" i="3"/>
  <c r="L13" i="5"/>
  <c r="E13" i="5"/>
  <c r="K39" i="5"/>
  <c r="G75" i="3"/>
  <c r="M13" i="5"/>
  <c r="F13" i="5"/>
  <c r="J49" i="5"/>
  <c r="C49" i="5"/>
  <c r="H75" i="3"/>
  <c r="K49" i="5"/>
  <c r="I75" i="3"/>
  <c r="J95" i="3"/>
  <c r="M21" i="5"/>
  <c r="F21" i="5"/>
  <c r="G30" i="3"/>
  <c r="H30" i="3"/>
  <c r="D49" i="5" s="1"/>
  <c r="I30" i="3"/>
  <c r="G61" i="3"/>
  <c r="K61" i="3"/>
  <c r="G74" i="5" s="1"/>
  <c r="J30" i="3"/>
  <c r="M50" i="5" s="1"/>
  <c r="H61" i="3"/>
  <c r="I61" i="3"/>
  <c r="K30" i="3"/>
  <c r="J151" i="3"/>
  <c r="J154" i="3" s="1"/>
  <c r="H151" i="3"/>
  <c r="H154" i="3" s="1"/>
  <c r="K151" i="3"/>
  <c r="K154" i="3" s="1"/>
  <c r="G151" i="3"/>
  <c r="G154" i="3" s="1"/>
  <c r="J61" i="3"/>
  <c r="F74" i="5" s="1"/>
  <c r="I151" i="3"/>
  <c r="I154" i="3" s="1"/>
  <c r="D39" i="5" l="1"/>
  <c r="G76" i="3"/>
  <c r="C74" i="5"/>
  <c r="G93" i="3"/>
  <c r="C15" i="5"/>
  <c r="J15" i="5"/>
  <c r="E30" i="5"/>
  <c r="E38" i="5"/>
  <c r="E47" i="5"/>
  <c r="E36" i="5"/>
  <c r="E45" i="5"/>
  <c r="E33" i="5"/>
  <c r="E42" i="5"/>
  <c r="E50" i="5"/>
  <c r="E31" i="5"/>
  <c r="E48" i="5"/>
  <c r="L50" i="5"/>
  <c r="E34" i="5"/>
  <c r="E43" i="5"/>
  <c r="E29" i="5"/>
  <c r="E37" i="5"/>
  <c r="E46" i="5"/>
  <c r="E35" i="5"/>
  <c r="E32" i="5"/>
  <c r="E41" i="5"/>
  <c r="E44" i="5"/>
  <c r="H93" i="3"/>
  <c r="D15" i="5"/>
  <c r="K15" i="5"/>
  <c r="M23" i="5"/>
  <c r="F23" i="5"/>
  <c r="D33" i="5"/>
  <c r="D42" i="5"/>
  <c r="D50" i="5"/>
  <c r="D31" i="5"/>
  <c r="D36" i="5"/>
  <c r="D45" i="5"/>
  <c r="D48" i="5"/>
  <c r="K50" i="5"/>
  <c r="D34" i="5"/>
  <c r="D43" i="5"/>
  <c r="D29" i="5"/>
  <c r="D37" i="5"/>
  <c r="D46" i="5"/>
  <c r="D30" i="5"/>
  <c r="D38" i="5"/>
  <c r="D47" i="5"/>
  <c r="D32" i="5"/>
  <c r="D41" i="5"/>
  <c r="D35" i="5"/>
  <c r="D44" i="5"/>
  <c r="E49" i="5"/>
  <c r="G35" i="5"/>
  <c r="G44" i="5"/>
  <c r="G50" i="5"/>
  <c r="G30" i="5"/>
  <c r="G38" i="5"/>
  <c r="G47" i="5"/>
  <c r="G33" i="5"/>
  <c r="G42" i="5"/>
  <c r="G36" i="5"/>
  <c r="G45" i="5"/>
  <c r="G32" i="5"/>
  <c r="G41" i="5"/>
  <c r="G31" i="5"/>
  <c r="G48" i="5"/>
  <c r="G34" i="5"/>
  <c r="G43" i="5"/>
  <c r="G29" i="5"/>
  <c r="G37" i="5"/>
  <c r="G46" i="5"/>
  <c r="C34" i="5"/>
  <c r="C43" i="5"/>
  <c r="C45" i="5"/>
  <c r="C35" i="5"/>
  <c r="C44" i="5"/>
  <c r="C36" i="5"/>
  <c r="J50" i="5"/>
  <c r="C50" i="5"/>
  <c r="C37" i="5"/>
  <c r="C46" i="5"/>
  <c r="C33" i="5"/>
  <c r="C30" i="5"/>
  <c r="C38" i="5"/>
  <c r="C47" i="5"/>
  <c r="C42" i="5"/>
  <c r="C31" i="5"/>
  <c r="C48" i="5"/>
  <c r="C32" i="5"/>
  <c r="C41" i="5"/>
  <c r="C29" i="5"/>
  <c r="C85" i="5"/>
  <c r="E39" i="5"/>
  <c r="I76" i="3"/>
  <c r="E74" i="5"/>
  <c r="I93" i="3"/>
  <c r="L15" i="5"/>
  <c r="E15" i="5"/>
  <c r="C39" i="5"/>
  <c r="H76" i="3"/>
  <c r="D85" i="5" s="1"/>
  <c r="D74" i="5"/>
  <c r="G39" i="5"/>
  <c r="F32" i="5"/>
  <c r="F36" i="5"/>
  <c r="F38" i="5"/>
  <c r="F41" i="5"/>
  <c r="F46" i="5"/>
  <c r="F50" i="5"/>
  <c r="F31" i="5"/>
  <c r="F33" i="5"/>
  <c r="F37" i="5"/>
  <c r="F43" i="5"/>
  <c r="F45" i="5"/>
  <c r="F47" i="5"/>
  <c r="F49" i="5"/>
  <c r="F30" i="5"/>
  <c r="F34" i="5"/>
  <c r="F42" i="5"/>
  <c r="F44" i="5"/>
  <c r="F48" i="5"/>
  <c r="F29" i="5"/>
  <c r="F35" i="5"/>
  <c r="F39" i="5"/>
  <c r="E78" i="5" l="1"/>
  <c r="E80" i="5"/>
  <c r="E82" i="5"/>
  <c r="E84" i="5"/>
  <c r="E86" i="5"/>
  <c r="E54" i="5"/>
  <c r="E56" i="5"/>
  <c r="E58" i="5"/>
  <c r="E60" i="5"/>
  <c r="E62" i="5"/>
  <c r="E67" i="5"/>
  <c r="E69" i="5"/>
  <c r="E71" i="5"/>
  <c r="E68" i="5"/>
  <c r="E79" i="5"/>
  <c r="E81" i="5"/>
  <c r="E63" i="5"/>
  <c r="E70" i="5"/>
  <c r="E53" i="5"/>
  <c r="E55" i="5"/>
  <c r="E57" i="5"/>
  <c r="E59" i="5"/>
  <c r="E61" i="5"/>
  <c r="E66" i="5"/>
  <c r="E72" i="5"/>
  <c r="E64" i="5"/>
  <c r="E73" i="5"/>
  <c r="E83" i="5"/>
  <c r="D54" i="5"/>
  <c r="D56" i="5"/>
  <c r="D58" i="5"/>
  <c r="D60" i="5"/>
  <c r="D62" i="5"/>
  <c r="D71" i="5"/>
  <c r="D67" i="5"/>
  <c r="D69" i="5"/>
  <c r="D79" i="5"/>
  <c r="D81" i="5"/>
  <c r="D84" i="5"/>
  <c r="D53" i="5"/>
  <c r="D55" i="5"/>
  <c r="D57" i="5"/>
  <c r="D59" i="5"/>
  <c r="D61" i="5"/>
  <c r="D78" i="5"/>
  <c r="D82" i="5"/>
  <c r="D86" i="5"/>
  <c r="D63" i="5"/>
  <c r="D66" i="5"/>
  <c r="D68" i="5"/>
  <c r="D70" i="5"/>
  <c r="D72" i="5"/>
  <c r="D80" i="5"/>
  <c r="D64" i="5"/>
  <c r="D83" i="5"/>
  <c r="D73" i="5"/>
  <c r="G95" i="3"/>
  <c r="C21" i="5"/>
  <c r="J21" i="5"/>
  <c r="H95" i="3"/>
  <c r="K21" i="5"/>
  <c r="D21" i="5"/>
  <c r="E85" i="5"/>
  <c r="C71" i="5"/>
  <c r="C58" i="5"/>
  <c r="C84" i="5"/>
  <c r="C72" i="5"/>
  <c r="C59" i="5"/>
  <c r="C60" i="5"/>
  <c r="C86" i="5"/>
  <c r="C66" i="5"/>
  <c r="C61" i="5"/>
  <c r="C79" i="5"/>
  <c r="C78" i="5"/>
  <c r="C57" i="5"/>
  <c r="C67" i="5"/>
  <c r="C54" i="5"/>
  <c r="C62" i="5"/>
  <c r="C80" i="5"/>
  <c r="C70" i="5"/>
  <c r="C68" i="5"/>
  <c r="C55" i="5"/>
  <c r="C63" i="5"/>
  <c r="C81" i="5"/>
  <c r="C69" i="5"/>
  <c r="C56" i="5"/>
  <c r="C53" i="5"/>
  <c r="C82" i="5"/>
  <c r="C64" i="5"/>
  <c r="C83" i="5"/>
  <c r="C73" i="5"/>
  <c r="I95" i="3"/>
  <c r="L21" i="5"/>
  <c r="E21" i="5"/>
  <c r="D23" i="5" l="1"/>
  <c r="K23" i="5"/>
  <c r="L23" i="5"/>
  <c r="E23" i="5"/>
  <c r="C23" i="5"/>
  <c r="J23" i="5"/>
</calcChain>
</file>

<file path=xl/sharedStrings.xml><?xml version="1.0" encoding="utf-8"?>
<sst xmlns="http://schemas.openxmlformats.org/spreadsheetml/2006/main" count="593" uniqueCount="292">
  <si>
    <t>Additional Information</t>
  </si>
  <si>
    <t>Objective</t>
  </si>
  <si>
    <r>
      <t xml:space="preserve">This analysis aims to compare the financial performance of </t>
    </r>
    <r>
      <rPr>
        <b/>
        <sz val="11"/>
        <color theme="1"/>
        <rFont val="Calibri"/>
        <family val="2"/>
        <scheme val="minor"/>
      </rPr>
      <t>NVIDIA (US GAAP) and Samsung (IFRS)</t>
    </r>
    <r>
      <rPr>
        <sz val="11"/>
        <color theme="1"/>
        <rFont val="Calibri"/>
        <family val="2"/>
        <scheme val="minor"/>
      </rPr>
      <t xml:space="preserve"> to assess their </t>
    </r>
    <r>
      <rPr>
        <b/>
        <sz val="11"/>
        <color theme="1"/>
        <rFont val="Calibri"/>
        <family val="2"/>
        <scheme val="minor"/>
      </rPr>
      <t>investment attractiveness and financial stability</t>
    </r>
    <r>
      <rPr>
        <sz val="11"/>
        <color theme="1"/>
        <rFont val="Calibri"/>
        <family val="2"/>
        <scheme val="minor"/>
      </rPr>
      <t>.</t>
    </r>
  </si>
  <si>
    <t>Companies</t>
  </si>
  <si>
    <r>
      <t xml:space="preserve">- </t>
    </r>
    <r>
      <rPr>
        <b/>
        <sz val="11"/>
        <color theme="1"/>
        <rFont val="Calibri"/>
        <family val="2"/>
        <scheme val="minor"/>
      </rPr>
      <t>NVIDIA Corporation</t>
    </r>
    <r>
      <rPr>
        <sz val="11"/>
        <color theme="1"/>
        <rFont val="Calibri"/>
        <family val="2"/>
        <scheme val="minor"/>
      </rPr>
      <t xml:space="preserve"> (Follows </t>
    </r>
    <r>
      <rPr>
        <b/>
        <sz val="11"/>
        <color theme="1"/>
        <rFont val="Calibri"/>
        <family val="2"/>
        <scheme val="minor"/>
      </rPr>
      <t>US GAAP</t>
    </r>
    <r>
      <rPr>
        <sz val="11"/>
        <color theme="1"/>
        <rFont val="Calibri"/>
        <family val="2"/>
        <scheme val="minor"/>
      </rPr>
      <t xml:space="preserve">) - A global leader in </t>
    </r>
    <r>
      <rPr>
        <b/>
        <sz val="11"/>
        <color theme="1"/>
        <rFont val="Calibri"/>
        <family val="2"/>
        <scheme val="minor"/>
      </rPr>
      <t>AI, GPUs, and Data Center solutions</t>
    </r>
    <r>
      <rPr>
        <sz val="11"/>
        <color theme="1"/>
        <rFont val="Calibri"/>
        <family val="2"/>
        <scheme val="minor"/>
      </rPr>
      <t xml:space="preserve">. - </t>
    </r>
    <r>
      <rPr>
        <b/>
        <sz val="11"/>
        <color theme="1"/>
        <rFont val="Calibri"/>
        <family val="2"/>
        <scheme val="minor"/>
      </rPr>
      <t>Samsung Electronics</t>
    </r>
    <r>
      <rPr>
        <sz val="11"/>
        <color theme="1"/>
        <rFont val="Calibri"/>
        <family val="2"/>
        <scheme val="minor"/>
      </rPr>
      <t xml:space="preserve"> (Follows </t>
    </r>
    <r>
      <rPr>
        <b/>
        <sz val="11"/>
        <color theme="1"/>
        <rFont val="Calibri"/>
        <family val="2"/>
        <scheme val="minor"/>
      </rPr>
      <t>IFRS</t>
    </r>
    <r>
      <rPr>
        <sz val="11"/>
        <color theme="1"/>
        <rFont val="Calibri"/>
        <family val="2"/>
        <scheme val="minor"/>
      </rPr>
      <t xml:space="preserve">) - A multinational conglomerate specializing in </t>
    </r>
    <r>
      <rPr>
        <b/>
        <sz val="11"/>
        <color theme="1"/>
        <rFont val="Calibri"/>
        <family val="2"/>
        <scheme val="minor"/>
      </rPr>
      <t>semiconductors, smartphones, and electronics</t>
    </r>
    <r>
      <rPr>
        <sz val="11"/>
        <color theme="1"/>
        <rFont val="Calibri"/>
        <family val="2"/>
        <scheme val="minor"/>
      </rPr>
      <t>.</t>
    </r>
  </si>
  <si>
    <t>Scope of Analysis</t>
  </si>
  <si>
    <t>Key Focus Areas</t>
  </si>
  <si>
    <r>
      <t xml:space="preserve">- </t>
    </r>
    <r>
      <rPr>
        <b/>
        <sz val="11"/>
        <color theme="1"/>
        <rFont val="Calibri"/>
        <family val="2"/>
        <scheme val="minor"/>
      </rPr>
      <t>Profitability</t>
    </r>
    <r>
      <rPr>
        <sz val="11"/>
        <color theme="1"/>
        <rFont val="Calibri"/>
        <family val="2"/>
        <scheme val="minor"/>
      </rPr>
      <t xml:space="preserve"> → Gross Margin, Net Profit Margin, ROE, ROA - </t>
    </r>
    <r>
      <rPr>
        <b/>
        <sz val="11"/>
        <color theme="1"/>
        <rFont val="Calibri"/>
        <family val="2"/>
        <scheme val="minor"/>
      </rPr>
      <t>Liquidity &amp; Solvency</t>
    </r>
    <r>
      <rPr>
        <sz val="11"/>
        <color theme="1"/>
        <rFont val="Calibri"/>
        <family val="2"/>
        <scheme val="minor"/>
      </rPr>
      <t xml:space="preserve"> → Current Ratio, Debt-to-Equity, Interest Coverage - </t>
    </r>
    <r>
      <rPr>
        <b/>
        <sz val="11"/>
        <color theme="1"/>
        <rFont val="Calibri"/>
        <family val="2"/>
        <scheme val="minor"/>
      </rPr>
      <t>Financial Trends</t>
    </r>
    <r>
      <rPr>
        <sz val="11"/>
        <color theme="1"/>
        <rFont val="Calibri"/>
        <family val="2"/>
        <scheme val="minor"/>
      </rPr>
      <t xml:space="preserve"> → Multi-year performance analysis - </t>
    </r>
    <r>
      <rPr>
        <b/>
        <sz val="11"/>
        <color theme="1"/>
        <rFont val="Calibri"/>
        <family val="2"/>
        <scheme val="minor"/>
      </rPr>
      <t>Risk Factors</t>
    </r>
    <r>
      <rPr>
        <sz val="11"/>
        <color theme="1"/>
        <rFont val="Calibri"/>
        <family val="2"/>
        <scheme val="minor"/>
      </rPr>
      <t xml:space="preserve"> → Economic, Industry, and Market Trends</t>
    </r>
  </si>
  <si>
    <t>Expected Outcome</t>
  </si>
  <si>
    <r>
      <t xml:space="preserve">This analysis will determine </t>
    </r>
    <r>
      <rPr>
        <b/>
        <sz val="11"/>
        <color theme="1"/>
        <rFont val="Calibri"/>
        <family val="2"/>
        <scheme val="minor"/>
      </rPr>
      <t>which company is more financially stable and attractive for investment</t>
    </r>
    <r>
      <rPr>
        <sz val="11"/>
        <color theme="1"/>
        <rFont val="Calibri"/>
        <family val="2"/>
        <scheme val="minor"/>
      </rPr>
      <t xml:space="preserve">. It will also provide insights into how </t>
    </r>
    <r>
      <rPr>
        <b/>
        <sz val="11"/>
        <color theme="1"/>
        <rFont val="Calibri"/>
        <family val="2"/>
        <scheme val="minor"/>
      </rPr>
      <t>accounting standard differences (GAAP vs. IFRS) impact financial reporting and performance evaluation</t>
    </r>
    <r>
      <rPr>
        <sz val="11"/>
        <color theme="1"/>
        <rFont val="Calibri"/>
        <family val="2"/>
        <scheme val="minor"/>
      </rPr>
      <t>.</t>
    </r>
  </si>
  <si>
    <r>
      <t xml:space="preserve">This analysis includes: 1️⃣   Financial Statement Comparison (Income Statement, Balance Sheet, Cash Flow) 2️⃣   Financial Ratio Analysis (Liquidity, Profitability, Solvency, Efficiency) 3️⃣    Common Size &amp; Trend Analysis (Standardized comparison) 4️⃣    Impact of </t>
    </r>
    <r>
      <rPr>
        <b/>
        <sz val="11"/>
        <color theme="1"/>
        <rFont val="Calibri"/>
        <family val="2"/>
        <scheme val="minor"/>
      </rPr>
      <t>GAAP vs. IFRS Differences</t>
    </r>
    <r>
      <rPr>
        <sz val="11"/>
        <color theme="1"/>
        <rFont val="Calibri"/>
        <family val="2"/>
        <scheme val="minor"/>
      </rPr>
      <t xml:space="preserve"> on Financial Reporting 5️⃣    Business Model &amp; Industry Context (Understanding external factors).</t>
    </r>
  </si>
  <si>
    <t>Assets</t>
  </si>
  <si>
    <t>Notes</t>
  </si>
  <si>
    <t>Current assets</t>
  </si>
  <si>
    <t>Cash and cash equivalents</t>
  </si>
  <si>
    <t>Short-term financial instruments</t>
  </si>
  <si>
    <t>Short-term financial assets at amortized cost</t>
  </si>
  <si>
    <t>Short-term financial assets at fair value through profit or loss</t>
  </si>
  <si>
    <t>Trade receivables</t>
  </si>
  <si>
    <t>4, 5, 7, 28</t>
  </si>
  <si>
    <t>Non-trade receivables</t>
  </si>
  <si>
    <t>Prepaid expenses</t>
  </si>
  <si>
    <t>Inventories</t>
  </si>
  <si>
    <t>Other current assets</t>
  </si>
  <si>
    <t>Assets held-for-sale</t>
  </si>
  <si>
    <t>Total current assets</t>
  </si>
  <si>
    <t>Non-current assets</t>
  </si>
  <si>
    <t>Financial assets at fair value through other comprehensive income</t>
  </si>
  <si>
    <t>Financial assets at fair value through profit or loss</t>
  </si>
  <si>
    <t>Investments in associates and joint ventures</t>
  </si>
  <si>
    <t>Property, plant and equipment</t>
  </si>
  <si>
    <t>Intangible assets</t>
  </si>
  <si>
    <t>Net defined benefit assets</t>
  </si>
  <si>
    <t>Deferred income tax assets</t>
  </si>
  <si>
    <t>Other non-current assets</t>
  </si>
  <si>
    <t>Total non-current assets</t>
  </si>
  <si>
    <t>Total assets</t>
  </si>
  <si>
    <t>Liabilities and Equity</t>
  </si>
  <si>
    <t>Current liabilities</t>
  </si>
  <si>
    <t>Trade payables</t>
  </si>
  <si>
    <t>Short-term borrowings</t>
  </si>
  <si>
    <t>4, 5, 12, 28</t>
  </si>
  <si>
    <t>Other payables</t>
  </si>
  <si>
    <t>Advances received</t>
  </si>
  <si>
    <t>Withholdings</t>
  </si>
  <si>
    <t>Accrued expenses</t>
  </si>
  <si>
    <t>Current income tax liabilities</t>
  </si>
  <si>
    <t>Current portion of long-term liabilities</t>
  </si>
  <si>
    <t>4, 12, 13, 28</t>
  </si>
  <si>
    <t>Provisions</t>
  </si>
  <si>
    <t>Other current liabilities</t>
  </si>
  <si>
    <t>Liabilities held-for-sale</t>
  </si>
  <si>
    <t>Total current liabilities</t>
  </si>
  <si>
    <t>Non-current liabilities</t>
  </si>
  <si>
    <t>Debentures</t>
  </si>
  <si>
    <t>Long-term borrowings</t>
  </si>
  <si>
    <t>Long-term other payables</t>
  </si>
  <si>
    <t>Net defined benefit liabilities</t>
  </si>
  <si>
    <t>Deferred income tax liabilities</t>
  </si>
  <si>
    <t>Long-term provisions</t>
  </si>
  <si>
    <t>Other non-current liabilities</t>
  </si>
  <si>
    <t>Total non-current liabilities</t>
  </si>
  <si>
    <t>Total liabilities</t>
  </si>
  <si>
    <t>Equity</t>
  </si>
  <si>
    <t>Equity attributable to owners of the parent company</t>
  </si>
  <si>
    <t>Preference shares</t>
  </si>
  <si>
    <t>Ordinary shares</t>
  </si>
  <si>
    <t>Share premium</t>
  </si>
  <si>
    <t>Retained earnings</t>
  </si>
  <si>
    <t>Other components of equity</t>
  </si>
  <si>
    <t>20, 33</t>
  </si>
  <si>
    <t>Total equity attributable to owners of the parent company</t>
  </si>
  <si>
    <t>Non-controlling interests</t>
  </si>
  <si>
    <t>Total equity</t>
  </si>
  <si>
    <t>Total liabilities and equity</t>
  </si>
  <si>
    <t>Samsung</t>
  </si>
  <si>
    <t>Income Statement</t>
  </si>
  <si>
    <t>Revenue</t>
  </si>
  <si>
    <t>Cost of sales</t>
  </si>
  <si>
    <t>Gross profit</t>
  </si>
  <si>
    <t>Selling and administrative expenses</t>
  </si>
  <si>
    <t>21, 22</t>
  </si>
  <si>
    <t>Operating profit</t>
  </si>
  <si>
    <t>Other non-operating income</t>
  </si>
  <si>
    <t>Other non-operating expense</t>
  </si>
  <si>
    <t>Share of net profit of associates and joint ventures</t>
  </si>
  <si>
    <t>Financial income</t>
  </si>
  <si>
    <t>Financial expense</t>
  </si>
  <si>
    <t>Profit before income tax</t>
  </si>
  <si>
    <t>Income tax expense (benefit)</t>
  </si>
  <si>
    <t>Profit for the year</t>
  </si>
  <si>
    <t>Profit attributable to</t>
  </si>
  <si>
    <t>Owners of the parent company</t>
  </si>
  <si>
    <t>Earnings per share</t>
  </si>
  <si>
    <t>- Basic</t>
  </si>
  <si>
    <t>- Diluted</t>
  </si>
  <si>
    <t>Cash Flow Statement</t>
  </si>
  <si>
    <t>Operating Activities</t>
  </si>
  <si>
    <t>Adjustments</t>
  </si>
  <si>
    <t>Changes in assets and liabilities arising from operating activities</t>
  </si>
  <si>
    <t>Cash generated from operations</t>
  </si>
  <si>
    <t>Interest received</t>
  </si>
  <si>
    <t>Interest paid</t>
  </si>
  <si>
    <t>Dividends received</t>
  </si>
  <si>
    <t>Income tax paid</t>
  </si>
  <si>
    <t>Net cash from operating activities</t>
  </si>
  <si>
    <t>Investing Activities</t>
  </si>
  <si>
    <t>Net decrease (increase) in short-term financial instruments</t>
  </si>
  <si>
    <t>Net decrease (increase) in short-term financial assets at amortized cost</t>
  </si>
  <si>
    <t>Net decrease (increase) in short-term financial assets at fair value through profit or loss</t>
  </si>
  <si>
    <t>Disposal of long-term financial instruments</t>
  </si>
  <si>
    <t>Acquisition of long-term financial instruments</t>
  </si>
  <si>
    <t>Disposal of financial assets at amortized cost</t>
  </si>
  <si>
    <t>Disposal of financial assets at fair value through other comprehensive income</t>
  </si>
  <si>
    <t>Acquisition of financial assets at fair value through other comprehensive income</t>
  </si>
  <si>
    <t>Disposal of financial assets at fair value through profit or loss</t>
  </si>
  <si>
    <t>Acquisition of financial assets at fair value through profit or loss</t>
  </si>
  <si>
    <t>Disposal of investment in associates and joint ventures</t>
  </si>
  <si>
    <t>Acquisition of investment in associates and joint ventures</t>
  </si>
  <si>
    <t>Disposal of property, plant and equipment</t>
  </si>
  <si>
    <t>Acquisition of property, plant and equipment</t>
  </si>
  <si>
    <t>Disposal of intangible assets</t>
  </si>
  <si>
    <t>Acquisition of intangible assets</t>
  </si>
  <si>
    <t>Cash outflow from business combination</t>
  </si>
  <si>
    <t>Cash inflow from disposal of held-for-sale assets</t>
  </si>
  <si>
    <t>Cash inflow (outflow) from other investing activities</t>
  </si>
  <si>
    <t>Net cash used in investing activities</t>
  </si>
  <si>
    <t>Financing Activities</t>
  </si>
  <si>
    <t>Net increase in short-term borrowings</t>
  </si>
  <si>
    <t>Increase in long-term borrowings</t>
  </si>
  <si>
    <t>Repayment of debentures and long-term borrowings</t>
  </si>
  <si>
    <t>Dividends paid</t>
  </si>
  <si>
    <t>Treasury shares purchased</t>
  </si>
  <si>
    <t>Net decrease in non-controlling interests</t>
  </si>
  <si>
    <t>Net cash used in financing activities</t>
  </si>
  <si>
    <t>Reclassification to assets held-for-sale</t>
  </si>
  <si>
    <t>Effect of foreign exchange rate changes</t>
  </si>
  <si>
    <t>Net increase (decrease) in cash and cash equivalents</t>
  </si>
  <si>
    <t>Beginning of the year</t>
  </si>
  <si>
    <t>End of the year</t>
  </si>
  <si>
    <t>NVIDIA</t>
  </si>
  <si>
    <t>Accounting Area</t>
  </si>
  <si>
    <t>US GAAP (NVIDIA)</t>
  </si>
  <si>
    <t>IFRS (Samsung)</t>
  </si>
  <si>
    <t>Impact on Analysis</t>
  </si>
  <si>
    <t>Revenue Recognition</t>
  </si>
  <si>
    <r>
      <t>Rules-based</t>
    </r>
    <r>
      <rPr>
        <sz val="11"/>
        <color theme="1"/>
        <rFont val="Calibri"/>
        <family val="2"/>
        <scheme val="minor"/>
      </rPr>
      <t xml:space="preserve"> – More detailed, specific guidance (ASC 606).</t>
    </r>
  </si>
  <si>
    <t>Differences in recognizing long-term contracts.</t>
  </si>
  <si>
    <t>Inventory Valuation</t>
  </si>
  <si>
    <r>
      <t xml:space="preserve">Allows </t>
    </r>
    <r>
      <rPr>
        <b/>
        <sz val="11"/>
        <color theme="1"/>
        <rFont val="Calibri"/>
        <family val="2"/>
        <scheme val="minor"/>
      </rPr>
      <t>LIFO (Last In, First Out)</t>
    </r>
    <r>
      <rPr>
        <sz val="11"/>
        <color theme="1"/>
        <rFont val="Calibri"/>
        <family val="2"/>
        <scheme val="minor"/>
      </rPr>
      <t xml:space="preserve"> and FIFO.</t>
    </r>
  </si>
  <si>
    <t>Samsung cannot use LIFO, which may impact COGS and profit.</t>
  </si>
  <si>
    <t>Property, Plant &amp; Equipment (PPE)</t>
  </si>
  <si>
    <r>
      <t xml:space="preserve">Uses </t>
    </r>
    <r>
      <rPr>
        <b/>
        <sz val="11"/>
        <color theme="1"/>
        <rFont val="Calibri"/>
        <family val="2"/>
        <scheme val="minor"/>
      </rPr>
      <t>historical cost</t>
    </r>
    <r>
      <rPr>
        <sz val="11"/>
        <color theme="1"/>
        <rFont val="Calibri"/>
        <family val="2"/>
        <scheme val="minor"/>
      </rPr>
      <t xml:space="preserve"> (no revaluation).</t>
    </r>
  </si>
  <si>
    <t>Samsung may have different asset values on the Balance Sheet.</t>
  </si>
  <si>
    <t>Research &amp; Development (R&amp;D)</t>
  </si>
  <si>
    <r>
      <t>Expensed as incurred</t>
    </r>
    <r>
      <rPr>
        <sz val="11"/>
        <color theme="1"/>
        <rFont val="Calibri"/>
        <family val="2"/>
        <scheme val="minor"/>
      </rPr>
      <t xml:space="preserve"> (strict rule).</t>
    </r>
  </si>
  <si>
    <r>
      <t xml:space="preserve">Some R&amp;D costs </t>
    </r>
    <r>
      <rPr>
        <b/>
        <sz val="11"/>
        <color theme="1"/>
        <rFont val="Calibri"/>
        <family val="2"/>
        <scheme val="minor"/>
      </rPr>
      <t>can be capitalized</t>
    </r>
    <r>
      <rPr>
        <sz val="11"/>
        <color theme="1"/>
        <rFont val="Calibri"/>
        <family val="2"/>
        <scheme val="minor"/>
      </rPr>
      <t>.</t>
    </r>
  </si>
  <si>
    <t>Samsung’s net income might be affected if it capitalizes R&amp;D.</t>
  </si>
  <si>
    <t>Leases (Lease Accounting - ASC 842 / IFRS 16)</t>
  </si>
  <si>
    <r>
      <t xml:space="preserve">Differentiates </t>
    </r>
    <r>
      <rPr>
        <b/>
        <sz val="11"/>
        <color theme="1"/>
        <rFont val="Calibri"/>
        <family val="2"/>
        <scheme val="minor"/>
      </rPr>
      <t>Operating vs. Finance Leases</t>
    </r>
    <r>
      <rPr>
        <sz val="11"/>
        <color theme="1"/>
        <rFont val="Calibri"/>
        <family val="2"/>
        <scheme val="minor"/>
      </rPr>
      <t>.</t>
    </r>
  </si>
  <si>
    <r>
      <t>All leases are treated as finance leases</t>
    </r>
    <r>
      <rPr>
        <sz val="11"/>
        <color theme="1"/>
        <rFont val="Calibri"/>
        <family val="2"/>
        <scheme val="minor"/>
      </rPr>
      <t xml:space="preserve"> (on balance sheet).</t>
    </r>
  </si>
  <si>
    <t>Samsung may show higher liabilities.</t>
  </si>
  <si>
    <t>Impairment of Assets</t>
  </si>
  <si>
    <r>
      <t>Two-step impairment test</t>
    </r>
    <r>
      <rPr>
        <sz val="11"/>
        <color theme="1"/>
        <rFont val="Calibri"/>
        <family val="2"/>
        <scheme val="minor"/>
      </rPr>
      <t xml:space="preserve"> (more conservative).</t>
    </r>
  </si>
  <si>
    <r>
      <t>One-step impairment test</t>
    </r>
    <r>
      <rPr>
        <sz val="11"/>
        <color theme="1"/>
        <rFont val="Calibri"/>
        <family val="2"/>
        <scheme val="minor"/>
      </rPr>
      <t xml:space="preserve"> (IFRS allows recovery of losses).</t>
    </r>
  </si>
  <si>
    <t>Samsung may report lower impairments.</t>
  </si>
  <si>
    <t>Financial Instruments</t>
  </si>
  <si>
    <t>Stricter hedge accounting rules.</t>
  </si>
  <si>
    <t>More flexible hedge accounting.</t>
  </si>
  <si>
    <t>Differences in risk reporting.</t>
  </si>
  <si>
    <r>
      <t>Revenue Recognition</t>
    </r>
    <r>
      <rPr>
        <sz val="11"/>
        <color theme="1"/>
        <rFont val="Calibri"/>
        <family val="2"/>
        <scheme val="minor"/>
      </rPr>
      <t xml:space="preserve"> → Different rules may impact reported </t>
    </r>
    <r>
      <rPr>
        <b/>
        <sz val="11"/>
        <color theme="1"/>
        <rFont val="Calibri"/>
        <family val="2"/>
        <scheme val="minor"/>
      </rPr>
      <t>sales &amp; profits</t>
    </r>
    <r>
      <rPr>
        <sz val="11"/>
        <color theme="1"/>
        <rFont val="Calibri"/>
        <family val="2"/>
        <scheme val="minor"/>
      </rPr>
      <t>.</t>
    </r>
  </si>
  <si>
    <r>
      <t>Inventory Valuation</t>
    </r>
    <r>
      <rPr>
        <sz val="11"/>
        <color theme="1"/>
        <rFont val="Calibri"/>
        <family val="2"/>
        <scheme val="minor"/>
      </rPr>
      <t xml:space="preserve"> → If </t>
    </r>
    <r>
      <rPr>
        <b/>
        <sz val="11"/>
        <color theme="1"/>
        <rFont val="Calibri"/>
        <family val="2"/>
        <scheme val="minor"/>
      </rPr>
      <t>NVIDIA uses LIFO</t>
    </r>
    <r>
      <rPr>
        <sz val="11"/>
        <color theme="1"/>
        <rFont val="Calibri"/>
        <family val="2"/>
        <scheme val="minor"/>
      </rPr>
      <t xml:space="preserve">, its cost of goods sold (COGS) may be </t>
    </r>
    <r>
      <rPr>
        <b/>
        <sz val="11"/>
        <color theme="1"/>
        <rFont val="Calibri"/>
        <family val="2"/>
        <scheme val="minor"/>
      </rPr>
      <t>higher or lower</t>
    </r>
    <r>
      <rPr>
        <sz val="11"/>
        <color theme="1"/>
        <rFont val="Calibri"/>
        <family val="2"/>
        <scheme val="minor"/>
      </rPr>
      <t xml:space="preserve"> compared to Samsung.</t>
    </r>
  </si>
  <si>
    <r>
      <t>Asset Valuation</t>
    </r>
    <r>
      <rPr>
        <sz val="11"/>
        <color theme="1"/>
        <rFont val="Calibri"/>
        <family val="2"/>
        <scheme val="minor"/>
      </rPr>
      <t xml:space="preserve"> → Samsung </t>
    </r>
    <r>
      <rPr>
        <b/>
        <sz val="11"/>
        <color theme="1"/>
        <rFont val="Calibri"/>
        <family val="2"/>
        <scheme val="minor"/>
      </rPr>
      <t>may report higher assets</t>
    </r>
    <r>
      <rPr>
        <sz val="11"/>
        <color theme="1"/>
        <rFont val="Calibri"/>
        <family val="2"/>
        <scheme val="minor"/>
      </rPr>
      <t xml:space="preserve"> due to IFRS revaluation.</t>
    </r>
  </si>
  <si>
    <r>
      <t>R&amp;D Treatment</t>
    </r>
    <r>
      <rPr>
        <sz val="11"/>
        <color theme="1"/>
        <rFont val="Calibri"/>
        <family val="2"/>
        <scheme val="minor"/>
      </rPr>
      <t xml:space="preserve"> → Samsung’s earnings might be </t>
    </r>
    <r>
      <rPr>
        <b/>
        <sz val="11"/>
        <color theme="1"/>
        <rFont val="Calibri"/>
        <family val="2"/>
        <scheme val="minor"/>
      </rPr>
      <t>inflated</t>
    </r>
    <r>
      <rPr>
        <sz val="11"/>
        <color theme="1"/>
        <rFont val="Calibri"/>
        <family val="2"/>
        <scheme val="minor"/>
      </rPr>
      <t xml:space="preserve"> if R&amp;D is capitalized.</t>
    </r>
  </si>
  <si>
    <r>
      <t>Lease Accounting</t>
    </r>
    <r>
      <rPr>
        <sz val="11"/>
        <color theme="1"/>
        <rFont val="Calibri"/>
        <family val="2"/>
        <scheme val="minor"/>
      </rPr>
      <t xml:space="preserve"> → Samsung may have </t>
    </r>
    <r>
      <rPr>
        <b/>
        <sz val="11"/>
        <color theme="1"/>
        <rFont val="Calibri"/>
        <family val="2"/>
        <scheme val="minor"/>
      </rPr>
      <t>higher debt levels</t>
    </r>
    <r>
      <rPr>
        <sz val="11"/>
        <color theme="1"/>
        <rFont val="Calibri"/>
        <family val="2"/>
        <scheme val="minor"/>
      </rPr>
      <t xml:space="preserve"> due to IFRS 16 rules.</t>
    </r>
  </si>
  <si>
    <t>Why This Matters for Your Analysis</t>
  </si>
  <si>
    <t>Table #1</t>
  </si>
  <si>
    <t>Table #2</t>
  </si>
  <si>
    <t>Statement</t>
  </si>
  <si>
    <t>Adjustment for US GAAP</t>
  </si>
  <si>
    <t>More judgment-based (IFRS 15)</t>
  </si>
  <si>
    <t>Adjust if Samsung recognizes revenue differently under US GAAP (ASC 606).</t>
  </si>
  <si>
    <t>Cost of Sales</t>
  </si>
  <si>
    <r>
      <t xml:space="preserve">Uses </t>
    </r>
    <r>
      <rPr>
        <b/>
        <sz val="11"/>
        <color theme="1"/>
        <rFont val="Calibri"/>
        <family val="2"/>
        <scheme val="minor"/>
      </rPr>
      <t>FIFO or Weighted Average</t>
    </r>
  </si>
  <si>
    <t>Recalculate under LIFO if NVIDIA follows LIFO.</t>
  </si>
  <si>
    <t>Operating Income</t>
  </si>
  <si>
    <t>Includes Capitalized R&amp;D</t>
  </si>
  <si>
    <t>Deduct capitalized R&amp;D expenses.</t>
  </si>
  <si>
    <t>Net Income</t>
  </si>
  <si>
    <r>
      <t xml:space="preserve">May include </t>
    </r>
    <r>
      <rPr>
        <b/>
        <sz val="11"/>
        <color theme="1"/>
        <rFont val="Calibri"/>
        <family val="2"/>
        <scheme val="minor"/>
      </rPr>
      <t>reversed impairments</t>
    </r>
  </si>
  <si>
    <t>Remove any impairment reversals.</t>
  </si>
  <si>
    <t>Depreciation &amp; Amortization</t>
  </si>
  <si>
    <r>
      <t xml:space="preserve">May differ due to </t>
    </r>
    <r>
      <rPr>
        <b/>
        <sz val="11"/>
        <color theme="1"/>
        <rFont val="Calibri"/>
        <family val="2"/>
        <scheme val="minor"/>
      </rPr>
      <t>PPE revaluation</t>
    </r>
  </si>
  <si>
    <t>Adjust based on historical cost method.</t>
  </si>
  <si>
    <t>Leases</t>
  </si>
  <si>
    <t>All leases are on balance sheet (IFRS 16)</t>
  </si>
  <si>
    <t>Reclassify operating leases (US GAAP).</t>
  </si>
  <si>
    <t>Cash Flow Section</t>
  </si>
  <si>
    <t>Operating Cash Flow</t>
  </si>
  <si>
    <r>
      <t xml:space="preserve">May </t>
    </r>
    <r>
      <rPr>
        <b/>
        <sz val="11"/>
        <color theme="1"/>
        <rFont val="Calibri"/>
        <family val="2"/>
        <scheme val="minor"/>
      </rPr>
      <t>include interest paid/received</t>
    </r>
  </si>
  <si>
    <t>Classify interest under financing/investing instead.</t>
  </si>
  <si>
    <t>Investing Cash Flow</t>
  </si>
  <si>
    <t>Includes capitalized R&amp;D costs</t>
  </si>
  <si>
    <t>Remove R&amp;D capitalization to match US GAAP.</t>
  </si>
  <si>
    <t>Financing Cash Flow</t>
  </si>
  <si>
    <r>
      <t xml:space="preserve">Lease payments </t>
    </r>
    <r>
      <rPr>
        <b/>
        <sz val="11"/>
        <color theme="1"/>
        <rFont val="Calibri"/>
        <family val="2"/>
        <scheme val="minor"/>
      </rPr>
      <t>included in financing</t>
    </r>
  </si>
  <si>
    <t>Reclassify operating lease payments.</t>
  </si>
  <si>
    <t>Revenue is recognized when control of goods or services transfers to the customer, which may involve more judgment.</t>
  </si>
  <si>
    <r>
      <t xml:space="preserve">Allows </t>
    </r>
    <r>
      <rPr>
        <b/>
        <sz val="11"/>
        <color theme="1"/>
        <rFont val="Calibri"/>
        <family val="2"/>
        <scheme val="minor"/>
      </rPr>
      <t>revaluation</t>
    </r>
    <r>
      <rPr>
        <sz val="11"/>
        <color theme="1"/>
        <rFont val="Calibri"/>
        <family val="2"/>
        <scheme val="minor"/>
      </rPr>
      <t xml:space="preserve"> of assets to fair value.</t>
    </r>
  </si>
  <si>
    <t>“Korean IFRS” (Samsung)</t>
  </si>
  <si>
    <r>
      <rPr>
        <b/>
        <sz val="11"/>
        <color theme="1"/>
        <rFont val="Calibri"/>
        <family val="2"/>
        <scheme val="minor"/>
      </rPr>
      <t>Weighted Average</t>
    </r>
    <r>
      <rPr>
        <sz val="11"/>
        <color theme="1"/>
        <rFont val="Calibri"/>
        <family val="2"/>
        <scheme val="minor"/>
      </rPr>
      <t>.</t>
    </r>
  </si>
  <si>
    <t>Asset</t>
  </si>
  <si>
    <t>Marketable securities</t>
  </si>
  <si>
    <t>Accounts receivable, net</t>
  </si>
  <si>
    <t>Prepaid expenses and other current assets</t>
  </si>
  <si>
    <t>Property and equipment, net</t>
  </si>
  <si>
    <t>Operating lease assets</t>
  </si>
  <si>
    <t>Goodwill</t>
  </si>
  <si>
    <t>Intangible assets, net</t>
  </si>
  <si>
    <t>Other assets</t>
  </si>
  <si>
    <t>Accounts payable</t>
  </si>
  <si>
    <t>Accrued and other current liabilities</t>
  </si>
  <si>
    <t>Short-term debt</t>
  </si>
  <si>
    <t>Long-term debt</t>
  </si>
  <si>
    <t>Long-term operating lease liabilities</t>
  </si>
  <si>
    <t>Other long-term liabilities</t>
  </si>
  <si>
    <t>Shareholders’ equity</t>
  </si>
  <si>
    <t>Common stock, $0.001 par value 8,000 shares authorized; 2,464 shares
issued and outstanding as of January 28, 2024; 2,466 shares issued and
outstanding as of January 29, 2023</t>
  </si>
  <si>
    <t>Additional paid-in capital</t>
  </si>
  <si>
    <t>Accumulated other comprehensive income (loss)</t>
  </si>
  <si>
    <t>Total Shareholders’ equity</t>
  </si>
  <si>
    <t>Total liabilities and shareholders' equity</t>
  </si>
  <si>
    <t>Cost of revenue</t>
  </si>
  <si>
    <t>Operating expenses</t>
  </si>
  <si>
    <t>Research and development</t>
  </si>
  <si>
    <t>Sales, general and administrative</t>
  </si>
  <si>
    <t>Acquisition termination cost</t>
  </si>
  <si>
    <t>Total operating expenses</t>
  </si>
  <si>
    <t>Operating income</t>
  </si>
  <si>
    <t>Interest income</t>
  </si>
  <si>
    <t>Interest expense</t>
  </si>
  <si>
    <t>Other, net</t>
  </si>
  <si>
    <t>Other income (expense), net</t>
  </si>
  <si>
    <t>Income before income tax</t>
  </si>
  <si>
    <t>Income tax expense (+) Benefit</t>
  </si>
  <si>
    <t>Net income</t>
  </si>
  <si>
    <t>Treasury stock, at cost (None as of January 30, 2022 and 1,380 shares as of January 31, 2021)</t>
  </si>
  <si>
    <t>Net income per share:</t>
  </si>
  <si>
    <t>Basic</t>
  </si>
  <si>
    <t>Diluted</t>
  </si>
  <si>
    <t>Cash flows from operating activities:</t>
  </si>
  <si>
    <t>Adjustments to reconcile net income to net cash provided by operating activities:</t>
  </si>
  <si>
    <t>Stock-based compensation expense</t>
  </si>
  <si>
    <t>Depreciation and amortization</t>
  </si>
  <si>
    <t>Deferred income taxes</t>
  </si>
  <si>
    <t>(Gains) losses on investments in non-affiliates, net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</si>
  <si>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</si>
  <si>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</si>
  <si>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</si>
  <si>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</si>
  <si>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</si>
  <si>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</si>
  <si>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</si>
  <si>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</si>
  <si>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Purchases of marketable securities</t>
  </si>
  <si>
    <t>Purchases related to property and equipment and intangible assets</t>
  </si>
  <si>
    <t>Acquisitions, net of cash acquired</t>
  </si>
  <si>
    <t>Investments and other, net</t>
  </si>
  <si>
    <t>Net cash provided by (used in) investing activities</t>
  </si>
  <si>
    <t>Cash flows from financing activities:</t>
  </si>
  <si>
    <t>Issuance of debt, net of issuance costs</t>
  </si>
  <si>
    <t>Proceeds related to employee stock plans</t>
  </si>
  <si>
    <t>Payments related to tax on restricted stock units</t>
  </si>
  <si>
    <t>Repayment of debt</t>
  </si>
  <si>
    <t>Net cash provided by (used in) financing activities</t>
  </si>
  <si>
    <t>Change in cash and cash equivalents</t>
  </si>
  <si>
    <t>Cash and cash equivalents at beginning of period</t>
  </si>
  <si>
    <t>Cash and cash equivalents at end of period</t>
  </si>
  <si>
    <t>Supplemental disclosures of cash flow information:</t>
  </si>
  <si>
    <t>Cash paid for income taxes, net</t>
  </si>
  <si>
    <t>Cash paid for interest</t>
  </si>
  <si>
    <t>Payments related to repurchases of common stock</t>
  </si>
  <si>
    <t>Principal payments on property and equipment and intangible assets</t>
  </si>
  <si>
    <t>Common size analysis of income statements</t>
  </si>
  <si>
    <t>for the year ended</t>
  </si>
  <si>
    <t>Common size analysis of balance sheets</t>
  </si>
  <si>
    <t>As percentage of CSE:</t>
  </si>
  <si>
    <t>Net operating assets (NOA):</t>
  </si>
  <si>
    <t xml:space="preserve">Net financial assets (obligations) </t>
  </si>
  <si>
    <t>Common Shareholders' Equity (CSE)</t>
  </si>
  <si>
    <t>Trend analysis of income statements</t>
  </si>
  <si>
    <t>Trend analysis of balance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</si>
</sst>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8" formatCode="m\,\ d"/>
    <numFmt numFmtId="169" formatCode="m\,\ d\,\ yy"/>
    <numFmt numFmtId="17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7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8" fillId="0" borderId="0" xfId="0" applyFont="1"/>
    <xf numFmtId="0" fontId="1" fillId="4" borderId="0" xfId="5" applyFont="1"/>
    <xf numFmtId="0" fontId="1" fillId="0" borderId="0" xfId="0" applyFo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6" borderId="0" xfId="3" applyFont="1" applyFill="1" applyAlignment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2" fillId="0" borderId="8" xfId="0" applyFont="1" applyBorder="1"/>
    <xf numFmtId="0" fontId="1" fillId="0" borderId="8" xfId="0" applyFont="1" applyBorder="1"/>
    <xf numFmtId="0" fontId="3" fillId="2" borderId="0" xfId="3" applyFont="1"/>
    <xf numFmtId="0" fontId="3" fillId="2" borderId="0" xfId="3" applyFont="1" applyAlignment="1"/>
    <xf numFmtId="0" fontId="3" fillId="0" borderId="0" xfId="3" applyFont="1" applyFill="1"/>
    <xf numFmtId="0" fontId="1" fillId="0" borderId="0" xfId="5" applyFont="1" applyFill="1"/>
    <xf numFmtId="0" fontId="1" fillId="3" borderId="0" xfId="4" applyFont="1"/>
    <xf numFmtId="0" fontId="1" fillId="0" borderId="0" xfId="0" applyFont="1" applyFill="1"/>
    <xf numFmtId="0" fontId="3" fillId="8" borderId="0" xfId="3" applyFont="1" applyFill="1" applyAlignment="1"/>
    <xf numFmtId="3" fontId="1" fillId="0" borderId="0" xfId="0" applyNumberFormat="1" applyFont="1" applyAlignment="1"/>
    <xf numFmtId="168" fontId="1" fillId="0" borderId="0" xfId="0" applyNumberFormat="1" applyFont="1" applyAlignment="1"/>
    <xf numFmtId="169" fontId="1" fillId="0" borderId="0" xfId="0" applyNumberFormat="1" applyFont="1" applyAlignment="1"/>
    <xf numFmtId="3" fontId="1" fillId="0" borderId="6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3" fontId="1" fillId="0" borderId="1" xfId="0" applyNumberFormat="1" applyFont="1" applyBorder="1" applyAlignment="1"/>
    <xf numFmtId="169" fontId="1" fillId="0" borderId="1" xfId="0" applyNumberFormat="1" applyFont="1" applyBorder="1" applyAlignment="1"/>
    <xf numFmtId="0" fontId="2" fillId="0" borderId="1" xfId="0" applyFont="1" applyBorder="1" applyAlignment="1"/>
    <xf numFmtId="3" fontId="1" fillId="0" borderId="2" xfId="0" applyNumberFormat="1" applyFont="1" applyBorder="1" applyAlignment="1"/>
    <xf numFmtId="0" fontId="2" fillId="0" borderId="1" xfId="0" applyFont="1" applyBorder="1" applyAlignment="1">
      <alignment horizontal="left"/>
    </xf>
    <xf numFmtId="0" fontId="2" fillId="0" borderId="6" xfId="0" applyFont="1" applyBorder="1" applyAlignment="1"/>
    <xf numFmtId="0" fontId="2" fillId="0" borderId="7" xfId="0" applyFont="1" applyBorder="1" applyAlignment="1"/>
    <xf numFmtId="3" fontId="1" fillId="0" borderId="7" xfId="0" applyNumberFormat="1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3" fontId="1" fillId="0" borderId="0" xfId="1" applyFont="1" applyAlignment="1"/>
    <xf numFmtId="0" fontId="2" fillId="0" borderId="7" xfId="0" applyFont="1" applyBorder="1"/>
    <xf numFmtId="0" fontId="2" fillId="0" borderId="6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0" fillId="0" borderId="0" xfId="0" applyNumberFormat="1"/>
    <xf numFmtId="0" fontId="0" fillId="0" borderId="0" xfId="1" applyNumberFormat="1" applyFont="1"/>
    <xf numFmtId="0" fontId="0" fillId="0" borderId="6" xfId="1" applyNumberFormat="1" applyFont="1" applyBorder="1"/>
    <xf numFmtId="0" fontId="9" fillId="0" borderId="0" xfId="0" applyFont="1"/>
    <xf numFmtId="3" fontId="0" fillId="0" borderId="0" xfId="1" applyNumberFormat="1" applyFont="1"/>
    <xf numFmtId="3" fontId="0" fillId="0" borderId="6" xfId="0" applyNumberFormat="1" applyBorder="1"/>
    <xf numFmtId="0" fontId="11" fillId="0" borderId="0" xfId="6" applyFont="1"/>
    <xf numFmtId="174" fontId="0" fillId="0" borderId="0" xfId="2" applyNumberFormat="1" applyFont="1"/>
    <xf numFmtId="0" fontId="12" fillId="0" borderId="0" xfId="6" applyFont="1"/>
    <xf numFmtId="0" fontId="0" fillId="0" borderId="0" xfId="0" applyFont="1"/>
    <xf numFmtId="0" fontId="7" fillId="0" borderId="0" xfId="6" applyFont="1"/>
    <xf numFmtId="0" fontId="7" fillId="9" borderId="0" xfId="6" applyFont="1" applyFill="1"/>
    <xf numFmtId="9" fontId="0" fillId="0" borderId="0" xfId="0" applyNumberFormat="1" applyFont="1"/>
    <xf numFmtId="10" fontId="0" fillId="0" borderId="0" xfId="2" applyNumberFormat="1" applyFont="1"/>
    <xf numFmtId="10" fontId="0" fillId="0" borderId="8" xfId="2" applyNumberFormat="1" applyFont="1" applyBorder="1"/>
    <xf numFmtId="0" fontId="1" fillId="0" borderId="0" xfId="0" applyFont="1" applyBorder="1" applyAlignment="1"/>
    <xf numFmtId="0" fontId="2" fillId="0" borderId="8" xfId="0" applyFont="1" applyBorder="1" applyAlignment="1"/>
    <xf numFmtId="0" fontId="2" fillId="0" borderId="5" xfId="0" applyFont="1" applyBorder="1" applyAlignment="1"/>
    <xf numFmtId="0" fontId="0" fillId="0" borderId="0" xfId="0" applyFont="1" applyBorder="1" applyAlignment="1"/>
    <xf numFmtId="174" fontId="0" fillId="0" borderId="8" xfId="2" applyNumberFormat="1" applyFont="1" applyBorder="1"/>
    <xf numFmtId="0" fontId="2" fillId="0" borderId="0" xfId="0" applyFont="1" applyBorder="1" applyAlignment="1"/>
    <xf numFmtId="0" fontId="2" fillId="0" borderId="9" xfId="0" applyFont="1" applyBorder="1" applyAlignment="1"/>
    <xf numFmtId="174" fontId="0" fillId="0" borderId="9" xfId="2" applyNumberFormat="1" applyFont="1" applyBorder="1"/>
    <xf numFmtId="174" fontId="0" fillId="0" borderId="0" xfId="2" applyNumberFormat="1" applyFont="1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Font="1" applyFill="1"/>
    <xf numFmtId="0" fontId="1" fillId="0" borderId="0" xfId="4" applyFont="1" applyFill="1"/>
    <xf numFmtId="174" fontId="1" fillId="0" borderId="0" xfId="7" applyNumberFormat="1" applyFont="1" applyBorder="1"/>
    <xf numFmtId="3" fontId="1" fillId="5" borderId="0" xfId="0" applyNumberFormat="1" applyFont="1" applyFill="1" applyAlignment="1"/>
    <xf numFmtId="0" fontId="1" fillId="5" borderId="0" xfId="0" applyFont="1" applyFill="1" applyAlignment="1"/>
    <xf numFmtId="174" fontId="1" fillId="0" borderId="8" xfId="7" applyNumberFormat="1" applyFont="1" applyBorder="1"/>
    <xf numFmtId="3" fontId="1" fillId="5" borderId="6" xfId="0" applyNumberFormat="1" applyFont="1" applyFill="1" applyBorder="1" applyAlignment="1"/>
    <xf numFmtId="0" fontId="0" fillId="0" borderId="8" xfId="0" applyFont="1" applyBorder="1"/>
    <xf numFmtId="0" fontId="1" fillId="0" borderId="8" xfId="0" applyFont="1" applyBorder="1" applyAlignment="1"/>
    <xf numFmtId="3" fontId="1" fillId="0" borderId="8" xfId="0" applyNumberFormat="1" applyFont="1" applyBorder="1" applyAlignment="1"/>
  </cellXfs>
  <cellStyles count="8">
    <cellStyle name="40% - Accent4" xfId="4" builtinId="43"/>
    <cellStyle name="40% - Accent6" xfId="5" builtinId="51"/>
    <cellStyle name="60% - Accent1" xfId="3" builtinId="32"/>
    <cellStyle name="Comma" xfId="1" builtinId="3"/>
    <cellStyle name="Normal" xfId="0" builtinId="0"/>
    <cellStyle name="Normal 3" xfId="6"/>
    <cellStyle name="Percent" xfId="2" builtinId="5"/>
    <cellStyle name="Percent 3" xfId="7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of Total CSE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'3.Processing the Data - CSA'!$B$90</c:f>
              <c:strCache>
                <c:ptCount val="1"/>
                <c:pt idx="0">
                  <c:v>Net operating assets (NOA):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'3.Processing the Data - CSA'!$C$89:$G$89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'3.Processing the Data - CSA'!$C$90:$G$90</c:f>
              <c:numCache>
                <c:formatCode>0.0%</c:formatCode>
                <c:ptCount val="5"/>
                <c:pt idx="0">
                  <c:v>0.88048112923919153</c:v>
                </c:pt>
                <c:pt idx="1">
                  <c:v>0.95772727565101523</c:v>
                </c:pt>
                <c:pt idx="2">
                  <c:v>0.81296196038613699</c:v>
                </c:pt>
                <c:pt idx="3">
                  <c:v>0.73579416599874059</c:v>
                </c:pt>
                <c:pt idx="4">
                  <c:v>0.68159126677594373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C-4785-96A3-B55CDB377226}"/>
            </c:ext>
          </c:extLst>
        </c:ser>
        <c:ser>
          <c:idx val="1"/>
          <c:order val="1"/>
          <c:tx>
            <c:strRef>
              <c:f>'3.Processing the Data - CSA'!$B$91</c:f>
              <c:strCache>
                <c:ptCount val="1"/>
                <c:pt idx="0">
                  <c:v>Net financial assets (obligations)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'3.Processing the Data - CSA'!$C$89:$G$89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'3.Processing the Data - CSA'!$C$91:$G$91</c:f>
              <c:numCache>
                <c:formatCode>0.0%</c:formatCode>
                <c:ptCount val="5"/>
                <c:pt idx="0">
                  <c:v>0.11951887076080851</c:v>
                </c:pt>
                <c:pt idx="1">
                  <c:v>4.2272724348984804E-2</c:v>
                </c:pt>
                <c:pt idx="2">
                  <c:v>0.18703803961386301</c:v>
                </c:pt>
                <c:pt idx="3">
                  <c:v>0.26420583400125935</c:v>
                </c:pt>
                <c:pt idx="4">
                  <c:v>0.31840873322405627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C-4785-96A3-B55CDB37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072064"/>
        <c:axId val="1079082880"/>
      </c:lineChart>
      <c:catAx>
        <c:axId val="10790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82880"/>
        <c:crosses val="autoZero"/>
        <c:auto val="1"/>
        <c:lblAlgn val="ctr"/>
        <c:lblOffset val="100"/>
        <c:noMultiLvlLbl val="0"/>
      </c:catAx>
      <c:valAx>
        <c:axId val="1079082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0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hyperlink" Target="#'3.Processing the Data - CSA'!A1"/><Relationship Id="rId2" Type="http://schemas.openxmlformats.org/officeDocument/2006/relationships/hyperlink" Target="#'2. Data Collection'!A1"/><Relationship Id="rId1" Type="http://schemas.openxmlformats.org/officeDocument/2006/relationships/hyperlink" Target="#'1. Purpose of the analysis'!A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4E385B9-BF0B-4804-A407-56FEDBCF1239}" type="doc">
      <dgm:prSet loTypeId="urn:microsoft.com/office/officeart/2005/8/layout/hierarchy2" loCatId="hierarchy" qsTypeId="urn:microsoft.com/office/officeart/2005/8/quickstyle/3d3" qsCatId="3D" csTypeId="urn:microsoft.com/office/officeart/2005/8/colors/accent1_1" csCatId="accent1" phldr="1"/>
      <dgm:spPr/>
      <dgm:t>
        <a:bodyPr/>
        <a:lstStyle/>
        <a:p>
          <a:endParaRPr lang="en-US"/>
        </a:p>
      </dgm:t>
    </dgm:pt>
    <dgm:pt modelId="{7B2CE253-6BC8-4989-BAA3-496FCE1F8EBB}">
      <dgm:prSet phldrT="[Text]"/>
      <dgm:spPr/>
      <dgm:t>
        <a:bodyPr/>
        <a:lstStyle/>
        <a:p>
          <a:r>
            <a:rPr lang="en-US"/>
            <a:t>Roadmap</a:t>
          </a:r>
        </a:p>
      </dgm:t>
    </dgm:pt>
    <dgm:pt modelId="{9EFD860C-AAF3-4C53-8DDE-A119D062E3A3}" type="parTrans" cxnId="{8C57F078-C5E5-4D52-80D7-F5319715837F}">
      <dgm:prSet/>
      <dgm:spPr/>
      <dgm:t>
        <a:bodyPr/>
        <a:lstStyle/>
        <a:p>
          <a:endParaRPr lang="en-US"/>
        </a:p>
      </dgm:t>
    </dgm:pt>
    <dgm:pt modelId="{68C08790-5FC5-4BF3-9A7A-65949D95DEE7}" type="sibTrans" cxnId="{8C57F078-C5E5-4D52-80D7-F5319715837F}">
      <dgm:prSet/>
      <dgm:spPr/>
      <dgm:t>
        <a:bodyPr/>
        <a:lstStyle/>
        <a:p>
          <a:endParaRPr lang="en-US"/>
        </a:p>
      </dgm:t>
    </dgm:pt>
    <dgm:pt modelId="{9B3375F2-87FA-45FF-9661-4EB60E4C0C13}">
      <dgm:prSet phldrT="[Text]"/>
      <dgm:spPr/>
      <dgm:t>
        <a:bodyPr/>
        <a:lstStyle/>
        <a:p>
          <a:r>
            <a:rPr lang="en-US"/>
            <a:t>Purpose of the analysis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6A396025-CBEC-4918-8A12-B4D711D457AC}" type="parTrans" cxnId="{37B7C2F2-B99D-449E-BCE8-246A1D98C5A5}">
      <dgm:prSet/>
      <dgm:spPr/>
      <dgm:t>
        <a:bodyPr/>
        <a:lstStyle/>
        <a:p>
          <a:endParaRPr lang="en-US"/>
        </a:p>
      </dgm:t>
    </dgm:pt>
    <dgm:pt modelId="{13F7167A-E24C-46C4-A991-0E7832EDC07E}" type="sibTrans" cxnId="{37B7C2F2-B99D-449E-BCE8-246A1D98C5A5}">
      <dgm:prSet/>
      <dgm:spPr/>
      <dgm:t>
        <a:bodyPr/>
        <a:lstStyle/>
        <a:p>
          <a:endParaRPr lang="en-US"/>
        </a:p>
      </dgm:t>
    </dgm:pt>
    <dgm:pt modelId="{5C4BF6FA-5451-425F-92E3-9BF2C4B3E8DC}">
      <dgm:prSet phldrT="[Text]"/>
      <dgm:spPr/>
      <dgm:t>
        <a:bodyPr/>
        <a:lstStyle/>
        <a:p>
          <a:r>
            <a:rPr lang="en-US"/>
            <a:t>Data Collection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21053E5B-4B18-4D43-AE73-0B2B646A826F}" type="parTrans" cxnId="{2E2E72E9-8104-4560-9906-DCDAE695528F}">
      <dgm:prSet/>
      <dgm:spPr/>
      <dgm:t>
        <a:bodyPr/>
        <a:lstStyle/>
        <a:p>
          <a:endParaRPr lang="en-US"/>
        </a:p>
      </dgm:t>
    </dgm:pt>
    <dgm:pt modelId="{7EAA39DD-AEBE-497B-994C-047BDC8F1F59}" type="sibTrans" cxnId="{2E2E72E9-8104-4560-9906-DCDAE695528F}">
      <dgm:prSet/>
      <dgm:spPr/>
      <dgm:t>
        <a:bodyPr/>
        <a:lstStyle/>
        <a:p>
          <a:endParaRPr lang="en-US"/>
        </a:p>
      </dgm:t>
    </dgm:pt>
    <dgm:pt modelId="{BADD1F5F-B922-4C3C-863B-C63F90491411}">
      <dgm:prSet phldrT="[Text]"/>
      <dgm:spPr/>
      <dgm:t>
        <a:bodyPr/>
        <a:lstStyle/>
        <a:p>
          <a:r>
            <a:rPr lang="en-US"/>
            <a:t>Processing the Data</a:t>
          </a:r>
        </a:p>
      </dgm:t>
    </dgm:pt>
    <dgm:pt modelId="{A6DCB385-C266-4C5B-A25E-893271BA7564}" type="parTrans" cxnId="{AFF40F97-8DAE-4B31-9C21-12AB556B20AB}">
      <dgm:prSet/>
      <dgm:spPr/>
      <dgm:t>
        <a:bodyPr/>
        <a:lstStyle/>
        <a:p>
          <a:endParaRPr lang="en-US"/>
        </a:p>
      </dgm:t>
    </dgm:pt>
    <dgm:pt modelId="{841C1C04-F95A-40E9-A9FE-1D2121E6F314}" type="sibTrans" cxnId="{AFF40F97-8DAE-4B31-9C21-12AB556B20AB}">
      <dgm:prSet/>
      <dgm:spPr/>
      <dgm:t>
        <a:bodyPr/>
        <a:lstStyle/>
        <a:p>
          <a:endParaRPr lang="en-US"/>
        </a:p>
      </dgm:t>
    </dgm:pt>
    <dgm:pt modelId="{6B43ACBE-F5A7-4901-B9EB-3B00B0F9C8D2}">
      <dgm:prSet phldrT="[Text]"/>
      <dgm:spPr/>
      <dgm:t>
        <a:bodyPr/>
        <a:lstStyle/>
        <a:p>
          <a:r>
            <a:rPr lang="en-US"/>
            <a:t>Common Size &amp; Trend Analysis</a:t>
          </a:r>
        </a:p>
      </dgm:t>
    </dgm:pt>
    <dgm:pt modelId="{9D7287AF-D3CC-4B00-B796-C937083A3C93}" type="parTrans" cxnId="{822FDF2A-6090-405A-B971-B9348301E841}">
      <dgm:prSet/>
      <dgm:spPr/>
      <dgm:t>
        <a:bodyPr/>
        <a:lstStyle/>
        <a:p>
          <a:endParaRPr lang="en-US"/>
        </a:p>
      </dgm:t>
    </dgm:pt>
    <dgm:pt modelId="{6DA88BF7-1BFF-4A6F-83FB-9DB212FA10C1}" type="sibTrans" cxnId="{822FDF2A-6090-405A-B971-B9348301E841}">
      <dgm:prSet/>
      <dgm:spPr/>
      <dgm:t>
        <a:bodyPr/>
        <a:lstStyle/>
        <a:p>
          <a:endParaRPr lang="en-US"/>
        </a:p>
      </dgm:t>
    </dgm:pt>
    <dgm:pt modelId="{22310029-77AD-4C0E-BF28-959DF62F5E9C}">
      <dgm:prSet phldrT="[Text]"/>
      <dgm:spPr/>
      <dgm:t>
        <a:bodyPr/>
        <a:lstStyle/>
        <a:p>
          <a:r>
            <a:rPr lang="en-US"/>
            <a:t>Equity and Financial Performance Analysis</a:t>
          </a:r>
          <a:r>
            <a:rPr lang="ka-GE"/>
            <a:t> (</a:t>
          </a:r>
          <a:r>
            <a:rPr lang="en-US"/>
            <a:t>comparing a US GAAP company </a:t>
          </a:r>
          <a:r>
            <a:rPr lang="ka-GE"/>
            <a:t>-</a:t>
          </a:r>
          <a:r>
            <a:rPr lang="en-US"/>
            <a:t>NVIDIA with an IFRS company </a:t>
          </a:r>
          <a:r>
            <a:rPr lang="ka-GE"/>
            <a:t>-</a:t>
          </a:r>
          <a:r>
            <a:rPr lang="en-US"/>
            <a:t>Samsung</a:t>
          </a:r>
          <a:r>
            <a:rPr lang="ka-GE"/>
            <a:t>)</a:t>
          </a:r>
          <a:endParaRPr lang="en-US"/>
        </a:p>
      </dgm:t>
    </dgm:pt>
    <dgm:pt modelId="{F6172F53-3271-4636-B9BC-0160FEC3FCFA}" type="parTrans" cxnId="{5A2C0E68-FAE9-4683-809E-6843EE9256A3}">
      <dgm:prSet/>
      <dgm:spPr/>
      <dgm:t>
        <a:bodyPr/>
        <a:lstStyle/>
        <a:p>
          <a:endParaRPr lang="en-US"/>
        </a:p>
      </dgm:t>
    </dgm:pt>
    <dgm:pt modelId="{A38B6087-B70A-4867-821E-D22E1F7C99EB}" type="sibTrans" cxnId="{5A2C0E68-FAE9-4683-809E-6843EE9256A3}">
      <dgm:prSet/>
      <dgm:spPr/>
      <dgm:t>
        <a:bodyPr/>
        <a:lstStyle/>
        <a:p>
          <a:endParaRPr lang="en-US"/>
        </a:p>
      </dgm:t>
    </dgm:pt>
    <dgm:pt modelId="{B494E143-ACB0-4331-B12F-C07C759B1140}">
      <dgm:prSet phldrT="[Text]"/>
      <dgm:spPr/>
      <dgm:t>
        <a:bodyPr/>
        <a:lstStyle/>
        <a:p>
          <a:r>
            <a:rPr lang="en-US"/>
            <a:t>Assessing their profitability, liquidity, efficiency, and solvency to determine financial health.</a:t>
          </a:r>
        </a:p>
      </dgm:t>
    </dgm:pt>
    <dgm:pt modelId="{FDEEE0E0-322D-4380-9D36-181816E761AB}" type="parTrans" cxnId="{88EE32E9-1081-4B0D-A91A-20B31AC6E649}">
      <dgm:prSet/>
      <dgm:spPr/>
      <dgm:t>
        <a:bodyPr/>
        <a:lstStyle/>
        <a:p>
          <a:endParaRPr lang="en-US"/>
        </a:p>
      </dgm:t>
    </dgm:pt>
    <dgm:pt modelId="{57EC530E-7619-4002-8D8E-2A6993FA409E}" type="sibTrans" cxnId="{88EE32E9-1081-4B0D-A91A-20B31AC6E649}">
      <dgm:prSet/>
      <dgm:spPr/>
      <dgm:t>
        <a:bodyPr/>
        <a:lstStyle/>
        <a:p>
          <a:endParaRPr lang="en-US"/>
        </a:p>
      </dgm:t>
    </dgm:pt>
    <dgm:pt modelId="{A64B25E8-7871-4CC1-AB80-9B0EE58B831D}">
      <dgm:prSet phldrT="[Text]"/>
      <dgm:spPr/>
      <dgm:t>
        <a:bodyPr/>
        <a:lstStyle/>
        <a:p>
          <a:r>
            <a:rPr lang="en-US"/>
            <a:t>Comparing financial ratios and trends to see which company performs better.</a:t>
          </a:r>
        </a:p>
      </dgm:t>
    </dgm:pt>
    <dgm:pt modelId="{DF8203E4-0F23-475D-A172-30D3E62082BA}" type="parTrans" cxnId="{6BE9230D-D349-4D33-9081-0D546F7B26DF}">
      <dgm:prSet/>
      <dgm:spPr/>
      <dgm:t>
        <a:bodyPr/>
        <a:lstStyle/>
        <a:p>
          <a:endParaRPr lang="en-US"/>
        </a:p>
      </dgm:t>
    </dgm:pt>
    <dgm:pt modelId="{BF48F7C0-9A4A-4BD8-A254-E92C2F3697C3}" type="sibTrans" cxnId="{6BE9230D-D349-4D33-9081-0D546F7B26DF}">
      <dgm:prSet/>
      <dgm:spPr/>
      <dgm:t>
        <a:bodyPr/>
        <a:lstStyle/>
        <a:p>
          <a:endParaRPr lang="en-US"/>
        </a:p>
      </dgm:t>
    </dgm:pt>
    <dgm:pt modelId="{16F68221-F57F-4E8D-8912-F1E3FCBB383B}">
      <dgm:prSet phldrT="[Text]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n-US"/>
            <a:t>Highlighting the impact of GAAP vs. IFRS differences on the reported numbers.</a:t>
          </a:r>
        </a:p>
      </dgm:t>
    </dgm:pt>
    <dgm:pt modelId="{1A11E4C8-B64E-4730-ACEE-D245A99D5A1C}" type="parTrans" cxnId="{6E695C0E-D9C2-4319-B6E6-83E176C465D7}">
      <dgm:prSet/>
      <dgm:spPr/>
      <dgm:t>
        <a:bodyPr/>
        <a:lstStyle/>
        <a:p>
          <a:endParaRPr lang="en-US"/>
        </a:p>
      </dgm:t>
    </dgm:pt>
    <dgm:pt modelId="{4A4B9A2B-8432-402B-BD23-4216AB0C625C}" type="sibTrans" cxnId="{6E695C0E-D9C2-4319-B6E6-83E176C465D7}">
      <dgm:prSet/>
      <dgm:spPr/>
      <dgm:t>
        <a:bodyPr/>
        <a:lstStyle/>
        <a:p>
          <a:endParaRPr lang="en-US"/>
        </a:p>
      </dgm:t>
    </dgm:pt>
    <dgm:pt modelId="{0B2B4F57-A703-462D-ACEE-787E31F05EB1}">
      <dgm:prSet phldrT="[Text]"/>
      <dgm:spPr/>
      <dgm:t>
        <a:bodyPr/>
        <a:lstStyle/>
        <a:p>
          <a:r>
            <a:rPr lang="en-US" b="1"/>
            <a:t>Core Financial Statements</a:t>
          </a:r>
          <a:endParaRPr lang="en-US"/>
        </a:p>
      </dgm:t>
    </dgm:pt>
    <dgm:pt modelId="{C80E0B57-7127-4CBC-A517-52592F9A47AD}" type="parTrans" cxnId="{0327EAEC-69E5-4934-96C9-FEAFA323D60C}">
      <dgm:prSet/>
      <dgm:spPr/>
      <dgm:t>
        <a:bodyPr/>
        <a:lstStyle/>
        <a:p>
          <a:endParaRPr lang="en-US"/>
        </a:p>
      </dgm:t>
    </dgm:pt>
    <dgm:pt modelId="{DE133673-1DDD-45D9-A2E0-0FA35FA38B59}" type="sibTrans" cxnId="{0327EAEC-69E5-4934-96C9-FEAFA323D60C}">
      <dgm:prSet/>
      <dgm:spPr/>
      <dgm:t>
        <a:bodyPr/>
        <a:lstStyle/>
        <a:p>
          <a:endParaRPr lang="en-US"/>
        </a:p>
      </dgm:t>
    </dgm:pt>
    <dgm:pt modelId="{6AEC6CAD-0568-4935-8FCD-B0B706D143BC}">
      <dgm:prSet phldrT="[Text]"/>
      <dgm:spPr/>
      <dgm:t>
        <a:bodyPr/>
        <a:lstStyle/>
        <a:p>
          <a:r>
            <a:rPr lang="en-US" b="1"/>
            <a:t>Additional Information</a:t>
          </a:r>
          <a:endParaRPr lang="en-US"/>
        </a:p>
      </dgm:t>
    </dgm:pt>
    <dgm:pt modelId="{E229B755-3F43-4301-9E79-3851C4C5BEEA}" type="parTrans" cxnId="{B1CA55D2-D5AF-41FF-A1CE-5D925A4F4744}">
      <dgm:prSet/>
      <dgm:spPr/>
      <dgm:t>
        <a:bodyPr/>
        <a:lstStyle/>
        <a:p>
          <a:endParaRPr lang="en-US"/>
        </a:p>
      </dgm:t>
    </dgm:pt>
    <dgm:pt modelId="{1723B153-7EB8-40BC-9D4F-1ADD0D163CCA}" type="sibTrans" cxnId="{B1CA55D2-D5AF-41FF-A1CE-5D925A4F4744}">
      <dgm:prSet/>
      <dgm:spPr/>
      <dgm:t>
        <a:bodyPr/>
        <a:lstStyle/>
        <a:p>
          <a:endParaRPr lang="en-US"/>
        </a:p>
      </dgm:t>
    </dgm:pt>
    <dgm:pt modelId="{8C3051FA-2575-4420-8259-55DF156EAFC9}">
      <dgm:prSet phldrT="[Text]"/>
      <dgm:spPr/>
      <dgm:t>
        <a:bodyPr/>
        <a:lstStyle/>
        <a:p>
          <a:r>
            <a:rPr lang="en-US"/>
            <a:t>Company Overview &amp; Business Model</a:t>
          </a:r>
        </a:p>
      </dgm:t>
    </dgm:pt>
    <dgm:pt modelId="{536CD176-E896-44CC-BD61-402C2E76A424}" type="parTrans" cxnId="{8F6C84C4-6D5B-4CFC-B411-5E09BCB1E081}">
      <dgm:prSet/>
      <dgm:spPr/>
      <dgm:t>
        <a:bodyPr/>
        <a:lstStyle/>
        <a:p>
          <a:endParaRPr lang="en-US"/>
        </a:p>
      </dgm:t>
    </dgm:pt>
    <dgm:pt modelId="{17EECBF7-9C8F-46DC-BABC-DFE93FDD0F71}" type="sibTrans" cxnId="{8F6C84C4-6D5B-4CFC-B411-5E09BCB1E081}">
      <dgm:prSet/>
      <dgm:spPr/>
      <dgm:t>
        <a:bodyPr/>
        <a:lstStyle/>
        <a:p>
          <a:endParaRPr lang="en-US"/>
        </a:p>
      </dgm:t>
    </dgm:pt>
    <dgm:pt modelId="{233E01D7-8CF1-4DA9-86F2-72EC7E95A4C0}">
      <dgm:prSet phldrT="[Text]"/>
      <dgm:spPr/>
      <dgm:t>
        <a:bodyPr/>
        <a:lstStyle/>
        <a:p>
          <a:r>
            <a:rPr lang="en-US"/>
            <a:t>What do NVIDIA &amp; Samsung sell?</a:t>
          </a:r>
        </a:p>
      </dgm:t>
    </dgm:pt>
    <dgm:pt modelId="{7D266CBD-FB15-4C08-B7DF-A36C6473C7D3}" type="parTrans" cxnId="{7DFB05CE-7B2B-4035-9413-8CF3026EB752}">
      <dgm:prSet/>
      <dgm:spPr/>
      <dgm:t>
        <a:bodyPr/>
        <a:lstStyle/>
        <a:p>
          <a:endParaRPr lang="en-US"/>
        </a:p>
      </dgm:t>
    </dgm:pt>
    <dgm:pt modelId="{BDE1EE09-5796-4D4E-9349-09057386CD20}" type="sibTrans" cxnId="{7DFB05CE-7B2B-4035-9413-8CF3026EB752}">
      <dgm:prSet/>
      <dgm:spPr/>
      <dgm:t>
        <a:bodyPr/>
        <a:lstStyle/>
        <a:p>
          <a:endParaRPr lang="en-US"/>
        </a:p>
      </dgm:t>
    </dgm:pt>
    <dgm:pt modelId="{5FA6FE6C-AEC5-47A7-8B10-B24346DB0A45}">
      <dgm:prSet phldrT="[Text]"/>
      <dgm:spPr/>
      <dgm:t>
        <a:bodyPr/>
        <a:lstStyle/>
        <a:p>
          <a:r>
            <a:rPr lang="en-US"/>
            <a:t>How do they make money (primary revenue sources)?</a:t>
          </a:r>
        </a:p>
      </dgm:t>
    </dgm:pt>
    <dgm:pt modelId="{521093DD-A5FF-46AC-A9D0-565BFFAFB2FC}" type="parTrans" cxnId="{F5FE9131-1123-45FB-9980-0550C5D19FA2}">
      <dgm:prSet/>
      <dgm:spPr/>
      <dgm:t>
        <a:bodyPr/>
        <a:lstStyle/>
        <a:p>
          <a:endParaRPr lang="en-US"/>
        </a:p>
      </dgm:t>
    </dgm:pt>
    <dgm:pt modelId="{9B26A2F5-5792-42D3-92E0-FCC2A9924118}" type="sibTrans" cxnId="{F5FE9131-1123-45FB-9980-0550C5D19FA2}">
      <dgm:prSet/>
      <dgm:spPr/>
      <dgm:t>
        <a:bodyPr/>
        <a:lstStyle/>
        <a:p>
          <a:endParaRPr lang="en-US"/>
        </a:p>
      </dgm:t>
    </dgm:pt>
    <dgm:pt modelId="{C3B3816A-8311-41BA-BD4C-1916C36D4499}">
      <dgm:prSet phldrT="[Text]"/>
      <dgm:spPr/>
      <dgm:t>
        <a:bodyPr/>
        <a:lstStyle/>
        <a:p>
          <a:r>
            <a:rPr lang="en-US"/>
            <a:t>What are their competitive advantages?</a:t>
          </a:r>
        </a:p>
      </dgm:t>
    </dgm:pt>
    <dgm:pt modelId="{D06845E3-B17C-485E-92F1-9AE4E5937C61}" type="parTrans" cxnId="{1BC47631-FD12-413E-A5C7-03DFB451534B}">
      <dgm:prSet/>
      <dgm:spPr/>
      <dgm:t>
        <a:bodyPr/>
        <a:lstStyle/>
        <a:p>
          <a:endParaRPr lang="en-US"/>
        </a:p>
      </dgm:t>
    </dgm:pt>
    <dgm:pt modelId="{46F862AE-BED7-4E1B-8292-0B72E59AEC73}" type="sibTrans" cxnId="{1BC47631-FD12-413E-A5C7-03DFB451534B}">
      <dgm:prSet/>
      <dgm:spPr/>
      <dgm:t>
        <a:bodyPr/>
        <a:lstStyle/>
        <a:p>
          <a:endParaRPr lang="en-US"/>
        </a:p>
      </dgm:t>
    </dgm:pt>
    <dgm:pt modelId="{A0E0B2BD-2BF1-4DFF-897E-F427F4D9044B}">
      <dgm:prSet phldrT="[Text]"/>
      <dgm:spPr/>
      <dgm:t>
        <a:bodyPr/>
        <a:lstStyle/>
        <a:p>
          <a:r>
            <a:rPr lang="en-US"/>
            <a:t>Economy &amp; Industry Trends</a:t>
          </a:r>
        </a:p>
      </dgm:t>
    </dgm:pt>
    <dgm:pt modelId="{1537A5EA-9B6A-4387-839A-6930227F579D}" type="parTrans" cxnId="{94E6F890-663B-42C1-8031-4A1B1B004B53}">
      <dgm:prSet/>
      <dgm:spPr/>
      <dgm:t>
        <a:bodyPr/>
        <a:lstStyle/>
        <a:p>
          <a:endParaRPr lang="en-US"/>
        </a:p>
      </dgm:t>
    </dgm:pt>
    <dgm:pt modelId="{566453C6-E6AC-4B86-9337-DF1FC6F77549}" type="sibTrans" cxnId="{94E6F890-663B-42C1-8031-4A1B1B004B53}">
      <dgm:prSet/>
      <dgm:spPr/>
      <dgm:t>
        <a:bodyPr/>
        <a:lstStyle/>
        <a:p>
          <a:endParaRPr lang="en-US"/>
        </a:p>
      </dgm:t>
    </dgm:pt>
    <dgm:pt modelId="{D0610CEE-1253-49F5-8946-F5EE6A234300}">
      <dgm:prSet phldrT="[Text]"/>
      <dgm:spPr/>
      <dgm:t>
        <a:bodyPr/>
        <a:lstStyle/>
        <a:p>
          <a:r>
            <a:rPr lang="en-US"/>
            <a:t>Annual Reports</a:t>
          </a:r>
        </a:p>
      </dgm:t>
    </dgm:pt>
    <dgm:pt modelId="{54303328-48DB-4602-80E7-8F3A413C0C75}" type="parTrans" cxnId="{CCD079EE-6A54-4BC8-BE4C-DF6BAB539544}">
      <dgm:prSet/>
      <dgm:spPr/>
      <dgm:t>
        <a:bodyPr/>
        <a:lstStyle/>
        <a:p>
          <a:endParaRPr lang="en-US"/>
        </a:p>
      </dgm:t>
    </dgm:pt>
    <dgm:pt modelId="{3D87F7CB-13DD-4F96-A71A-444CEF439EAF}" type="sibTrans" cxnId="{CCD079EE-6A54-4BC8-BE4C-DF6BAB539544}">
      <dgm:prSet/>
      <dgm:spPr/>
      <dgm:t>
        <a:bodyPr/>
        <a:lstStyle/>
        <a:p>
          <a:endParaRPr lang="en-US"/>
        </a:p>
      </dgm:t>
    </dgm:pt>
    <dgm:pt modelId="{C3EE7FC4-DF15-4C95-B5AC-EA03ED8D1BDA}">
      <dgm:prSet phldrT="[Text]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n-US" b="1"/>
            <a:t>Accounting standards</a:t>
          </a:r>
          <a:endParaRPr lang="en-US"/>
        </a:p>
      </dgm:t>
    </dgm:pt>
    <dgm:pt modelId="{A37A3BC7-E474-414D-B910-5A86786F63EF}" type="parTrans" cxnId="{8620EB0A-EEE9-43CE-9B00-A2C4638F5110}">
      <dgm:prSet/>
      <dgm:spPr/>
      <dgm:t>
        <a:bodyPr/>
        <a:lstStyle/>
        <a:p>
          <a:endParaRPr lang="en-US"/>
        </a:p>
      </dgm:t>
    </dgm:pt>
    <dgm:pt modelId="{A0322486-661B-4C57-9A4E-441D03893D67}" type="sibTrans" cxnId="{8620EB0A-EEE9-43CE-9B00-A2C4638F5110}">
      <dgm:prSet/>
      <dgm:spPr/>
      <dgm:t>
        <a:bodyPr/>
        <a:lstStyle/>
        <a:p>
          <a:endParaRPr lang="en-US"/>
        </a:p>
      </dgm:t>
    </dgm:pt>
    <dgm:pt modelId="{BBDDE5AA-A099-4DD1-8696-F0518AF6FF63}">
      <dgm:prSet phldrT="[Text]"/>
      <dgm:spPr/>
      <dgm:t>
        <a:bodyPr/>
        <a:lstStyle/>
        <a:p>
          <a:r>
            <a:rPr lang="en-US" b="1"/>
            <a:t>Common-size financial statements</a:t>
          </a:r>
          <a:endParaRPr 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E60C3010-C792-4D1D-9109-E66BBA740AAD}" type="parTrans" cxnId="{21519009-9A28-41F0-8B30-93E0E858A5EC}">
      <dgm:prSet/>
      <dgm:spPr/>
      <dgm:t>
        <a:bodyPr/>
        <a:lstStyle/>
        <a:p>
          <a:endParaRPr lang="en-US"/>
        </a:p>
      </dgm:t>
    </dgm:pt>
    <dgm:pt modelId="{AFE4B2D9-55F0-4A94-A28B-720ED4ACF1A8}" type="sibTrans" cxnId="{21519009-9A28-41F0-8B30-93E0E858A5EC}">
      <dgm:prSet/>
      <dgm:spPr/>
      <dgm:t>
        <a:bodyPr/>
        <a:lstStyle/>
        <a:p>
          <a:endParaRPr lang="en-US"/>
        </a:p>
      </dgm:t>
    </dgm:pt>
    <dgm:pt modelId="{FB111F4D-0094-413F-BF26-046E82408B19}">
      <dgm:prSet phldrT="[Text]"/>
      <dgm:spPr/>
      <dgm:t>
        <a:bodyPr/>
        <a:lstStyle/>
        <a:p>
          <a:r>
            <a:rPr lang="en-US"/>
            <a:t>Adjusted financial statements</a:t>
          </a:r>
        </a:p>
      </dgm:t>
    </dgm:pt>
    <dgm:pt modelId="{1779F713-63DD-42D2-A26F-E28A198DBCF2}" type="parTrans" cxnId="{885CF257-5462-4ADB-B244-69AD6697046F}">
      <dgm:prSet/>
      <dgm:spPr/>
      <dgm:t>
        <a:bodyPr/>
        <a:lstStyle/>
        <a:p>
          <a:endParaRPr lang="en-US"/>
        </a:p>
      </dgm:t>
    </dgm:pt>
    <dgm:pt modelId="{8D7E5B66-86C0-4B49-9746-E60152A24921}" type="sibTrans" cxnId="{885CF257-5462-4ADB-B244-69AD6697046F}">
      <dgm:prSet/>
      <dgm:spPr/>
      <dgm:t>
        <a:bodyPr/>
        <a:lstStyle/>
        <a:p>
          <a:endParaRPr lang="en-US"/>
        </a:p>
      </dgm:t>
    </dgm:pt>
    <dgm:pt modelId="{BA02FDB8-0CC4-46B9-8CC8-023FF5AE0957}">
      <dgm:prSet phldrT="[Text]"/>
      <dgm:spPr/>
      <dgm:t>
        <a:bodyPr/>
        <a:lstStyle/>
        <a:p>
          <a:r>
            <a:rPr lang="en-US"/>
            <a:t>Financial Ratios &amp; Graphs</a:t>
          </a:r>
        </a:p>
      </dgm:t>
    </dgm:pt>
    <dgm:pt modelId="{E5532B1D-DD47-4EA2-A185-AC3518AF4532}" type="parTrans" cxnId="{A557BA29-72B1-4B32-9C51-DCC3B97DDA60}">
      <dgm:prSet/>
      <dgm:spPr/>
      <dgm:t>
        <a:bodyPr/>
        <a:lstStyle/>
        <a:p>
          <a:endParaRPr lang="en-US"/>
        </a:p>
      </dgm:t>
    </dgm:pt>
    <dgm:pt modelId="{0F70AFE5-FB31-47F2-A710-812513ED81D7}" type="sibTrans" cxnId="{A557BA29-72B1-4B32-9C51-DCC3B97DDA60}">
      <dgm:prSet/>
      <dgm:spPr/>
      <dgm:t>
        <a:bodyPr/>
        <a:lstStyle/>
        <a:p>
          <a:endParaRPr lang="en-US"/>
        </a:p>
      </dgm:t>
    </dgm:pt>
    <dgm:pt modelId="{B856E342-AB24-4307-A05A-A32D5536BF5F}">
      <dgm:prSet phldrT="[Text]"/>
      <dgm:spPr/>
      <dgm:t>
        <a:bodyPr/>
        <a:lstStyle/>
        <a:p>
          <a:r>
            <a:rPr lang="en-US"/>
            <a:t>Develop and recommendations</a:t>
          </a:r>
        </a:p>
      </dgm:t>
    </dgm:pt>
    <dgm:pt modelId="{E947E0A4-886D-4E65-BF3D-A3ABED92B710}" type="parTrans" cxnId="{E516DA53-7D50-4CB1-AB61-2AC006A12DE8}">
      <dgm:prSet/>
      <dgm:spPr/>
      <dgm:t>
        <a:bodyPr/>
        <a:lstStyle/>
        <a:p>
          <a:endParaRPr lang="en-US"/>
        </a:p>
      </dgm:t>
    </dgm:pt>
    <dgm:pt modelId="{068C0C1F-E01A-4665-B345-CF2BE049297D}" type="sibTrans" cxnId="{E516DA53-7D50-4CB1-AB61-2AC006A12DE8}">
      <dgm:prSet/>
      <dgm:spPr/>
      <dgm:t>
        <a:bodyPr/>
        <a:lstStyle/>
        <a:p>
          <a:endParaRPr lang="en-US"/>
        </a:p>
      </dgm:t>
    </dgm:pt>
    <dgm:pt modelId="{326107FB-2759-4511-8E76-0CFBB91ADC0D}">
      <dgm:prSet phldrT="[Text]"/>
      <dgm:spPr/>
      <dgm:t>
        <a:bodyPr/>
        <a:lstStyle/>
        <a:p>
          <a:r>
            <a:rPr lang="ka-GE"/>
            <a:t>  </a:t>
          </a:r>
          <a:r>
            <a:rPr lang="en-US"/>
            <a:t>Answer the question - which company has investment attractiveness and financial stability</a:t>
          </a:r>
        </a:p>
      </dgm:t>
    </dgm:pt>
    <dgm:pt modelId="{294FBB65-015E-4066-AC4F-5C3BEB079FED}" type="parTrans" cxnId="{CDB1DE7C-6D20-4E55-99DD-41A8672DA62F}">
      <dgm:prSet/>
      <dgm:spPr/>
      <dgm:t>
        <a:bodyPr/>
        <a:lstStyle/>
        <a:p>
          <a:endParaRPr lang="en-US"/>
        </a:p>
      </dgm:t>
    </dgm:pt>
    <dgm:pt modelId="{CB0246AF-99E5-4B70-AE48-6C7EF7A01EE1}" type="sibTrans" cxnId="{CDB1DE7C-6D20-4E55-99DD-41A8672DA62F}">
      <dgm:prSet/>
      <dgm:spPr/>
      <dgm:t>
        <a:bodyPr/>
        <a:lstStyle/>
        <a:p>
          <a:endParaRPr lang="en-US"/>
        </a:p>
      </dgm:t>
    </dgm:pt>
    <dgm:pt modelId="{957142F1-72CE-4A26-AC51-13AE49E5B250}" type="pres">
      <dgm:prSet presAssocID="{64E385B9-BF0B-4804-A407-56FEDBCF1239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5CE51E4F-6612-4F21-801D-EC529FCCB746}" type="pres">
      <dgm:prSet presAssocID="{7B2CE253-6BC8-4989-BAA3-496FCE1F8EBB}" presName="root1" presStyleCnt="0"/>
      <dgm:spPr/>
    </dgm:pt>
    <dgm:pt modelId="{BACB48D9-56E9-49DF-BC0C-6E42BDCD01B0}" type="pres">
      <dgm:prSet presAssocID="{7B2CE253-6BC8-4989-BAA3-496FCE1F8EBB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08D3826-F0BD-4E84-A5EA-33FD471C7D88}" type="pres">
      <dgm:prSet presAssocID="{7B2CE253-6BC8-4989-BAA3-496FCE1F8EBB}" presName="level2hierChild" presStyleCnt="0"/>
      <dgm:spPr/>
    </dgm:pt>
    <dgm:pt modelId="{1B944092-6422-41D5-80F4-A63F2C35FF16}" type="pres">
      <dgm:prSet presAssocID="{6A396025-CBEC-4918-8A12-B4D711D457AC}" presName="conn2-1" presStyleLbl="parChTrans1D2" presStyleIdx="0" presStyleCnt="5"/>
      <dgm:spPr/>
    </dgm:pt>
    <dgm:pt modelId="{B79A22A0-819A-4172-A86D-D2E39732C13B}" type="pres">
      <dgm:prSet presAssocID="{6A396025-CBEC-4918-8A12-B4D711D457AC}" presName="connTx" presStyleLbl="parChTrans1D2" presStyleIdx="0" presStyleCnt="5"/>
      <dgm:spPr/>
    </dgm:pt>
    <dgm:pt modelId="{E2F44EC8-C051-466D-9032-933CCEB4AD52}" type="pres">
      <dgm:prSet presAssocID="{9B3375F2-87FA-45FF-9661-4EB60E4C0C13}" presName="root2" presStyleCnt="0"/>
      <dgm:spPr/>
    </dgm:pt>
    <dgm:pt modelId="{55ADE7C3-4CB3-41DC-9E78-2BDB5262B4E4}" type="pres">
      <dgm:prSet presAssocID="{9B3375F2-87FA-45FF-9661-4EB60E4C0C13}" presName="LevelTwoTextNode" presStyleLbl="node2" presStyleIdx="0" presStyleCnt="5">
        <dgm:presLayoutVars>
          <dgm:chPref val="3"/>
        </dgm:presLayoutVars>
      </dgm:prSet>
      <dgm:spPr/>
    </dgm:pt>
    <dgm:pt modelId="{12FC4997-6E61-49B4-BE3D-7771708CD459}" type="pres">
      <dgm:prSet presAssocID="{9B3375F2-87FA-45FF-9661-4EB60E4C0C13}" presName="level3hierChild" presStyleCnt="0"/>
      <dgm:spPr/>
    </dgm:pt>
    <dgm:pt modelId="{21AEF7E5-741F-4017-8A48-AB7942927F05}" type="pres">
      <dgm:prSet presAssocID="{F6172F53-3271-4636-B9BC-0160FEC3FCFA}" presName="conn2-1" presStyleLbl="parChTrans1D3" presStyleIdx="0" presStyleCnt="8"/>
      <dgm:spPr/>
    </dgm:pt>
    <dgm:pt modelId="{5C9E92B6-FB79-43C6-A283-A568EE2C1ABA}" type="pres">
      <dgm:prSet presAssocID="{F6172F53-3271-4636-B9BC-0160FEC3FCFA}" presName="connTx" presStyleLbl="parChTrans1D3" presStyleIdx="0" presStyleCnt="8"/>
      <dgm:spPr/>
    </dgm:pt>
    <dgm:pt modelId="{103FBC32-8C4F-4F3C-A8BF-FEC11692779D}" type="pres">
      <dgm:prSet presAssocID="{22310029-77AD-4C0E-BF28-959DF62F5E9C}" presName="root2" presStyleCnt="0"/>
      <dgm:spPr/>
    </dgm:pt>
    <dgm:pt modelId="{955EF604-D0D7-42CD-97A6-15B2E8C5260D}" type="pres">
      <dgm:prSet presAssocID="{22310029-77AD-4C0E-BF28-959DF62F5E9C}" presName="LevelTwoTextNode" presStyleLbl="node3" presStyleIdx="0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190FEC2-077B-48BF-9431-47D22ABAB2A8}" type="pres">
      <dgm:prSet presAssocID="{22310029-77AD-4C0E-BF28-959DF62F5E9C}" presName="level3hierChild" presStyleCnt="0"/>
      <dgm:spPr/>
    </dgm:pt>
    <dgm:pt modelId="{725F0ED8-C5AD-4F2A-9819-7D29A7426D5B}" type="pres">
      <dgm:prSet presAssocID="{FDEEE0E0-322D-4380-9D36-181816E761AB}" presName="conn2-1" presStyleLbl="parChTrans1D4" presStyleIdx="0" presStyleCnt="9"/>
      <dgm:spPr/>
    </dgm:pt>
    <dgm:pt modelId="{A633A0C6-2C0D-440B-A33B-73BD24DCF6E8}" type="pres">
      <dgm:prSet presAssocID="{FDEEE0E0-322D-4380-9D36-181816E761AB}" presName="connTx" presStyleLbl="parChTrans1D4" presStyleIdx="0" presStyleCnt="9"/>
      <dgm:spPr/>
    </dgm:pt>
    <dgm:pt modelId="{B0F98723-7FC3-43CC-AD74-770E9136E6D0}" type="pres">
      <dgm:prSet presAssocID="{B494E143-ACB0-4331-B12F-C07C759B1140}" presName="root2" presStyleCnt="0"/>
      <dgm:spPr/>
    </dgm:pt>
    <dgm:pt modelId="{2ACDEC3B-37B5-4625-830E-4079EB1F0127}" type="pres">
      <dgm:prSet presAssocID="{B494E143-ACB0-4331-B12F-C07C759B1140}" presName="LevelTwoTextNode" presStyleLbl="node4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5877DD-7AE1-49C8-A621-8982FA180AED}" type="pres">
      <dgm:prSet presAssocID="{B494E143-ACB0-4331-B12F-C07C759B1140}" presName="level3hierChild" presStyleCnt="0"/>
      <dgm:spPr/>
    </dgm:pt>
    <dgm:pt modelId="{5D7DDCD8-4C91-4495-871E-8C9864B216CA}" type="pres">
      <dgm:prSet presAssocID="{DF8203E4-0F23-475D-A172-30D3E62082BA}" presName="conn2-1" presStyleLbl="parChTrans1D4" presStyleIdx="1" presStyleCnt="9"/>
      <dgm:spPr/>
    </dgm:pt>
    <dgm:pt modelId="{B92359C9-5BCC-45FA-95D6-4FDEA5A1FC67}" type="pres">
      <dgm:prSet presAssocID="{DF8203E4-0F23-475D-A172-30D3E62082BA}" presName="connTx" presStyleLbl="parChTrans1D4" presStyleIdx="1" presStyleCnt="9"/>
      <dgm:spPr/>
    </dgm:pt>
    <dgm:pt modelId="{D719FC47-3A42-49BE-8C81-06F753E8A758}" type="pres">
      <dgm:prSet presAssocID="{A64B25E8-7871-4CC1-AB80-9B0EE58B831D}" presName="root2" presStyleCnt="0"/>
      <dgm:spPr/>
    </dgm:pt>
    <dgm:pt modelId="{72B35DA0-5754-4BE0-AAAD-61BF7E9B379E}" type="pres">
      <dgm:prSet presAssocID="{A64B25E8-7871-4CC1-AB80-9B0EE58B831D}" presName="LevelTwoTextNode" presStyleLbl="node4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942407A-4836-4F51-997F-F31A478AEEB2}" type="pres">
      <dgm:prSet presAssocID="{A64B25E8-7871-4CC1-AB80-9B0EE58B831D}" presName="level3hierChild" presStyleCnt="0"/>
      <dgm:spPr/>
    </dgm:pt>
    <dgm:pt modelId="{475093E7-F0A5-4066-B423-33411E5F5967}" type="pres">
      <dgm:prSet presAssocID="{1A11E4C8-B64E-4730-ACEE-D245A99D5A1C}" presName="conn2-1" presStyleLbl="parChTrans1D4" presStyleIdx="2" presStyleCnt="9"/>
      <dgm:spPr/>
    </dgm:pt>
    <dgm:pt modelId="{E681E047-7E56-4EDE-9477-A1C4E6067325}" type="pres">
      <dgm:prSet presAssocID="{1A11E4C8-B64E-4730-ACEE-D245A99D5A1C}" presName="connTx" presStyleLbl="parChTrans1D4" presStyleIdx="2" presStyleCnt="9"/>
      <dgm:spPr/>
    </dgm:pt>
    <dgm:pt modelId="{490F3388-3C9F-46A0-84F8-BE6313678001}" type="pres">
      <dgm:prSet presAssocID="{16F68221-F57F-4E8D-8912-F1E3FCBB383B}" presName="root2" presStyleCnt="0"/>
      <dgm:spPr/>
    </dgm:pt>
    <dgm:pt modelId="{87A7E414-EC5D-46C2-A2AE-1C6A692B3399}" type="pres">
      <dgm:prSet presAssocID="{16F68221-F57F-4E8D-8912-F1E3FCBB383B}" presName="LevelTwoTextNode" presStyleLbl="node4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399CCB-3752-40BB-9FBD-9D9D2BB71A9C}" type="pres">
      <dgm:prSet presAssocID="{16F68221-F57F-4E8D-8912-F1E3FCBB383B}" presName="level3hierChild" presStyleCnt="0"/>
      <dgm:spPr/>
    </dgm:pt>
    <dgm:pt modelId="{42E35BC6-BE2A-4EE9-B193-559203EBB6D7}" type="pres">
      <dgm:prSet presAssocID="{21053E5B-4B18-4D43-AE73-0B2B646A826F}" presName="conn2-1" presStyleLbl="parChTrans1D2" presStyleIdx="1" presStyleCnt="5"/>
      <dgm:spPr/>
    </dgm:pt>
    <dgm:pt modelId="{557E4033-088C-41DF-A103-380E66E5412A}" type="pres">
      <dgm:prSet presAssocID="{21053E5B-4B18-4D43-AE73-0B2B646A826F}" presName="connTx" presStyleLbl="parChTrans1D2" presStyleIdx="1" presStyleCnt="5"/>
      <dgm:spPr/>
    </dgm:pt>
    <dgm:pt modelId="{D4434249-9823-422F-A04B-FE0A4AB8010D}" type="pres">
      <dgm:prSet presAssocID="{5C4BF6FA-5451-425F-92E3-9BF2C4B3E8DC}" presName="root2" presStyleCnt="0"/>
      <dgm:spPr/>
    </dgm:pt>
    <dgm:pt modelId="{BFE443E8-64EB-4539-920F-04DA862D66F3}" type="pres">
      <dgm:prSet presAssocID="{5C4BF6FA-5451-425F-92E3-9BF2C4B3E8DC}" presName="LevelTwoTextNode" presStyleLbl="node2" presStyleIdx="1" presStyleCnt="5">
        <dgm:presLayoutVars>
          <dgm:chPref val="3"/>
        </dgm:presLayoutVars>
      </dgm:prSet>
      <dgm:spPr/>
    </dgm:pt>
    <dgm:pt modelId="{81156862-2374-4AE0-A75F-509B0BAB476A}" type="pres">
      <dgm:prSet presAssocID="{5C4BF6FA-5451-425F-92E3-9BF2C4B3E8DC}" presName="level3hierChild" presStyleCnt="0"/>
      <dgm:spPr/>
    </dgm:pt>
    <dgm:pt modelId="{93123B90-B5E6-4177-AE4A-B24063E705C5}" type="pres">
      <dgm:prSet presAssocID="{C80E0B57-7127-4CBC-A517-52592F9A47AD}" presName="conn2-1" presStyleLbl="parChTrans1D3" presStyleIdx="1" presStyleCnt="8"/>
      <dgm:spPr/>
    </dgm:pt>
    <dgm:pt modelId="{47F9AB23-5E99-49DA-9144-0A9A028218BC}" type="pres">
      <dgm:prSet presAssocID="{C80E0B57-7127-4CBC-A517-52592F9A47AD}" presName="connTx" presStyleLbl="parChTrans1D3" presStyleIdx="1" presStyleCnt="8"/>
      <dgm:spPr/>
    </dgm:pt>
    <dgm:pt modelId="{90F5064F-8246-42C0-AE2B-0CCB3CA8EE97}" type="pres">
      <dgm:prSet presAssocID="{0B2B4F57-A703-462D-ACEE-787E31F05EB1}" presName="root2" presStyleCnt="0"/>
      <dgm:spPr/>
    </dgm:pt>
    <dgm:pt modelId="{2E823EEF-7085-4E2D-B09A-4D33C23FC2F6}" type="pres">
      <dgm:prSet presAssocID="{0B2B4F57-A703-462D-ACEE-787E31F05EB1}" presName="LevelTwoTextNode" presStyleLbl="node3" presStyleIdx="1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160FC41-F557-48CB-AF85-882AECE30515}" type="pres">
      <dgm:prSet presAssocID="{0B2B4F57-A703-462D-ACEE-787E31F05EB1}" presName="level3hierChild" presStyleCnt="0"/>
      <dgm:spPr/>
    </dgm:pt>
    <dgm:pt modelId="{A95E4393-A265-4DA0-B13C-A5B377971F98}" type="pres">
      <dgm:prSet presAssocID="{A37A3BC7-E474-414D-B910-5A86786F63EF}" presName="conn2-1" presStyleLbl="parChTrans1D3" presStyleIdx="2" presStyleCnt="8"/>
      <dgm:spPr/>
    </dgm:pt>
    <dgm:pt modelId="{33002E7D-3002-47C5-BF32-022C733E625A}" type="pres">
      <dgm:prSet presAssocID="{A37A3BC7-E474-414D-B910-5A86786F63EF}" presName="connTx" presStyleLbl="parChTrans1D3" presStyleIdx="2" presStyleCnt="8"/>
      <dgm:spPr/>
    </dgm:pt>
    <dgm:pt modelId="{BFD6FE74-B256-4F68-AB8F-129A818E0DFF}" type="pres">
      <dgm:prSet presAssocID="{C3EE7FC4-DF15-4C95-B5AC-EA03ED8D1BDA}" presName="root2" presStyleCnt="0"/>
      <dgm:spPr/>
    </dgm:pt>
    <dgm:pt modelId="{7277C35E-C0D7-4759-B1B9-CC0C0E6CEDC0}" type="pres">
      <dgm:prSet presAssocID="{C3EE7FC4-DF15-4C95-B5AC-EA03ED8D1BDA}" presName="LevelTwoTextNode" presStyleLbl="node3" presStyleIdx="2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C7BAB63-B1A3-4D93-B2F6-43A704A1AD85}" type="pres">
      <dgm:prSet presAssocID="{C3EE7FC4-DF15-4C95-B5AC-EA03ED8D1BDA}" presName="level3hierChild" presStyleCnt="0"/>
      <dgm:spPr/>
    </dgm:pt>
    <dgm:pt modelId="{C7B135FB-DAEC-4104-A54E-B3D67F24B98F}" type="pres">
      <dgm:prSet presAssocID="{E229B755-3F43-4301-9E79-3851C4C5BEEA}" presName="conn2-1" presStyleLbl="parChTrans1D3" presStyleIdx="3" presStyleCnt="8"/>
      <dgm:spPr/>
    </dgm:pt>
    <dgm:pt modelId="{1460674E-3CDB-41A3-B39C-DCFEDBF7281F}" type="pres">
      <dgm:prSet presAssocID="{E229B755-3F43-4301-9E79-3851C4C5BEEA}" presName="connTx" presStyleLbl="parChTrans1D3" presStyleIdx="3" presStyleCnt="8"/>
      <dgm:spPr/>
    </dgm:pt>
    <dgm:pt modelId="{21CD8EBC-C7FC-4BD8-9247-DF19E0C1BA4E}" type="pres">
      <dgm:prSet presAssocID="{6AEC6CAD-0568-4935-8FCD-B0B706D143BC}" presName="root2" presStyleCnt="0"/>
      <dgm:spPr/>
    </dgm:pt>
    <dgm:pt modelId="{569903AE-8EB4-4E48-98C8-D2E845C5387D}" type="pres">
      <dgm:prSet presAssocID="{6AEC6CAD-0568-4935-8FCD-B0B706D143BC}" presName="LevelTwoTextNode" presStyleLbl="node3" presStyleIdx="3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784B591-F504-4018-8402-5619741FA4B7}" type="pres">
      <dgm:prSet presAssocID="{6AEC6CAD-0568-4935-8FCD-B0B706D143BC}" presName="level3hierChild" presStyleCnt="0"/>
      <dgm:spPr/>
    </dgm:pt>
    <dgm:pt modelId="{0751911F-259D-44A9-9813-A19F5E7C89EF}" type="pres">
      <dgm:prSet presAssocID="{536CD176-E896-44CC-BD61-402C2E76A424}" presName="conn2-1" presStyleLbl="parChTrans1D4" presStyleIdx="3" presStyleCnt="9"/>
      <dgm:spPr/>
    </dgm:pt>
    <dgm:pt modelId="{874E3EA5-B617-48F1-9008-70B976369A49}" type="pres">
      <dgm:prSet presAssocID="{536CD176-E896-44CC-BD61-402C2E76A424}" presName="connTx" presStyleLbl="parChTrans1D4" presStyleIdx="3" presStyleCnt="9"/>
      <dgm:spPr/>
    </dgm:pt>
    <dgm:pt modelId="{4F390A3D-F4FE-4495-A536-5B26BBAADFC2}" type="pres">
      <dgm:prSet presAssocID="{8C3051FA-2575-4420-8259-55DF156EAFC9}" presName="root2" presStyleCnt="0"/>
      <dgm:spPr/>
    </dgm:pt>
    <dgm:pt modelId="{29507412-976A-4EC8-BCB0-660E99EB7635}" type="pres">
      <dgm:prSet presAssocID="{8C3051FA-2575-4420-8259-55DF156EAFC9}" presName="LevelTwoTextNode" presStyleLbl="node4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A8FEEA3-6591-4571-98A9-2A7BCEAF18E0}" type="pres">
      <dgm:prSet presAssocID="{8C3051FA-2575-4420-8259-55DF156EAFC9}" presName="level3hierChild" presStyleCnt="0"/>
      <dgm:spPr/>
    </dgm:pt>
    <dgm:pt modelId="{2F8CB56E-2F8C-406C-B538-4D42F2E4A6A9}" type="pres">
      <dgm:prSet presAssocID="{7D266CBD-FB15-4C08-B7DF-A36C6473C7D3}" presName="conn2-1" presStyleLbl="parChTrans1D4" presStyleIdx="4" presStyleCnt="9"/>
      <dgm:spPr/>
    </dgm:pt>
    <dgm:pt modelId="{AD394104-0D0D-4596-AD81-E93EA0B867BD}" type="pres">
      <dgm:prSet presAssocID="{7D266CBD-FB15-4C08-B7DF-A36C6473C7D3}" presName="connTx" presStyleLbl="parChTrans1D4" presStyleIdx="4" presStyleCnt="9"/>
      <dgm:spPr/>
    </dgm:pt>
    <dgm:pt modelId="{02CACEF0-2BD6-47C3-8744-15FEF2A3A9BB}" type="pres">
      <dgm:prSet presAssocID="{233E01D7-8CF1-4DA9-86F2-72EC7E95A4C0}" presName="root2" presStyleCnt="0"/>
      <dgm:spPr/>
    </dgm:pt>
    <dgm:pt modelId="{67AC5C42-12FB-4EB1-A5DB-30D558FD564F}" type="pres">
      <dgm:prSet presAssocID="{233E01D7-8CF1-4DA9-86F2-72EC7E95A4C0}" presName="LevelTwoTextNode" presStyleLbl="node4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A62668A-DA39-4428-805B-5FF341B0D277}" type="pres">
      <dgm:prSet presAssocID="{233E01D7-8CF1-4DA9-86F2-72EC7E95A4C0}" presName="level3hierChild" presStyleCnt="0"/>
      <dgm:spPr/>
    </dgm:pt>
    <dgm:pt modelId="{138B6BE6-BA8B-4102-B647-78A4AEFD4758}" type="pres">
      <dgm:prSet presAssocID="{521093DD-A5FF-46AC-A9D0-565BFFAFB2FC}" presName="conn2-1" presStyleLbl="parChTrans1D4" presStyleIdx="5" presStyleCnt="9"/>
      <dgm:spPr/>
    </dgm:pt>
    <dgm:pt modelId="{1C5E035D-31AA-47D3-85B3-74156465C7B3}" type="pres">
      <dgm:prSet presAssocID="{521093DD-A5FF-46AC-A9D0-565BFFAFB2FC}" presName="connTx" presStyleLbl="parChTrans1D4" presStyleIdx="5" presStyleCnt="9"/>
      <dgm:spPr/>
    </dgm:pt>
    <dgm:pt modelId="{0961341C-4384-49F8-A33D-DFD5B4E76BCA}" type="pres">
      <dgm:prSet presAssocID="{5FA6FE6C-AEC5-47A7-8B10-B24346DB0A45}" presName="root2" presStyleCnt="0"/>
      <dgm:spPr/>
    </dgm:pt>
    <dgm:pt modelId="{D39B81F9-62DB-4B71-B15C-F3BB2923A76A}" type="pres">
      <dgm:prSet presAssocID="{5FA6FE6C-AEC5-47A7-8B10-B24346DB0A45}" presName="LevelTwoTextNode" presStyleLbl="node4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4A8CABC-234D-4864-B830-D7C2E7BC1481}" type="pres">
      <dgm:prSet presAssocID="{5FA6FE6C-AEC5-47A7-8B10-B24346DB0A45}" presName="level3hierChild" presStyleCnt="0"/>
      <dgm:spPr/>
    </dgm:pt>
    <dgm:pt modelId="{86979F74-65B7-4F9A-9E28-3A9FBDF3263D}" type="pres">
      <dgm:prSet presAssocID="{D06845E3-B17C-485E-92F1-9AE4E5937C61}" presName="conn2-1" presStyleLbl="parChTrans1D4" presStyleIdx="6" presStyleCnt="9"/>
      <dgm:spPr/>
    </dgm:pt>
    <dgm:pt modelId="{D4AC0236-8123-4F4D-A48F-900D29B11D17}" type="pres">
      <dgm:prSet presAssocID="{D06845E3-B17C-485E-92F1-9AE4E5937C61}" presName="connTx" presStyleLbl="parChTrans1D4" presStyleIdx="6" presStyleCnt="9"/>
      <dgm:spPr/>
    </dgm:pt>
    <dgm:pt modelId="{151BA9FD-6D8E-443F-96C4-9C0F134BC92E}" type="pres">
      <dgm:prSet presAssocID="{C3B3816A-8311-41BA-BD4C-1916C36D4499}" presName="root2" presStyleCnt="0"/>
      <dgm:spPr/>
    </dgm:pt>
    <dgm:pt modelId="{5F94E861-CB9A-4C24-8F56-5DCEB69D91CA}" type="pres">
      <dgm:prSet presAssocID="{C3B3816A-8311-41BA-BD4C-1916C36D4499}" presName="LevelTwoTextNode" presStyleLbl="node4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2BB4B3-E83A-4BE2-B80E-52D687E7248C}" type="pres">
      <dgm:prSet presAssocID="{C3B3816A-8311-41BA-BD4C-1916C36D4499}" presName="level3hierChild" presStyleCnt="0"/>
      <dgm:spPr/>
    </dgm:pt>
    <dgm:pt modelId="{4625B8C4-99A7-4F01-B060-AF95AA45161D}" type="pres">
      <dgm:prSet presAssocID="{54303328-48DB-4602-80E7-8F3A413C0C75}" presName="conn2-1" presStyleLbl="parChTrans1D4" presStyleIdx="7" presStyleCnt="9"/>
      <dgm:spPr/>
    </dgm:pt>
    <dgm:pt modelId="{0509C607-7266-4277-A784-CA14DC08244C}" type="pres">
      <dgm:prSet presAssocID="{54303328-48DB-4602-80E7-8F3A413C0C75}" presName="connTx" presStyleLbl="parChTrans1D4" presStyleIdx="7" presStyleCnt="9"/>
      <dgm:spPr/>
    </dgm:pt>
    <dgm:pt modelId="{E68F5110-C966-41B9-A824-C475B375610C}" type="pres">
      <dgm:prSet presAssocID="{D0610CEE-1253-49F5-8946-F5EE6A234300}" presName="root2" presStyleCnt="0"/>
      <dgm:spPr/>
    </dgm:pt>
    <dgm:pt modelId="{14A559E0-A45C-4F39-B0C1-308D80FBA18B}" type="pres">
      <dgm:prSet presAssocID="{D0610CEE-1253-49F5-8946-F5EE6A234300}" presName="LevelTwoTextNode" presStyleLbl="node4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BB207E1-66F7-4D72-B314-156027BF46F8}" type="pres">
      <dgm:prSet presAssocID="{D0610CEE-1253-49F5-8946-F5EE6A234300}" presName="level3hierChild" presStyleCnt="0"/>
      <dgm:spPr/>
    </dgm:pt>
    <dgm:pt modelId="{5EF96F53-674B-48E9-BC6B-9B45914D6F65}" type="pres">
      <dgm:prSet presAssocID="{1537A5EA-9B6A-4387-839A-6930227F579D}" presName="conn2-1" presStyleLbl="parChTrans1D4" presStyleIdx="8" presStyleCnt="9"/>
      <dgm:spPr/>
    </dgm:pt>
    <dgm:pt modelId="{C98219A6-DEFA-49E0-A9D3-62D7286A4ACC}" type="pres">
      <dgm:prSet presAssocID="{1537A5EA-9B6A-4387-839A-6930227F579D}" presName="connTx" presStyleLbl="parChTrans1D4" presStyleIdx="8" presStyleCnt="9"/>
      <dgm:spPr/>
    </dgm:pt>
    <dgm:pt modelId="{4E1B2E15-94B9-4234-8DDF-65F713F7CD8E}" type="pres">
      <dgm:prSet presAssocID="{A0E0B2BD-2BF1-4DFF-897E-F427F4D9044B}" presName="root2" presStyleCnt="0"/>
      <dgm:spPr/>
    </dgm:pt>
    <dgm:pt modelId="{CF4FF259-D847-4828-945B-0C4EFA44D8A9}" type="pres">
      <dgm:prSet presAssocID="{A0E0B2BD-2BF1-4DFF-897E-F427F4D9044B}" presName="LevelTwoTextNode" presStyleLbl="node4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EF6356B-87AB-466F-99E2-304E4D9782C6}" type="pres">
      <dgm:prSet presAssocID="{A0E0B2BD-2BF1-4DFF-897E-F427F4D9044B}" presName="level3hierChild" presStyleCnt="0"/>
      <dgm:spPr/>
    </dgm:pt>
    <dgm:pt modelId="{98541CAB-72BF-4EF5-AC51-E73D355E3072}" type="pres">
      <dgm:prSet presAssocID="{A6DCB385-C266-4C5B-A25E-893271BA7564}" presName="conn2-1" presStyleLbl="parChTrans1D2" presStyleIdx="2" presStyleCnt="5"/>
      <dgm:spPr/>
    </dgm:pt>
    <dgm:pt modelId="{E4F806A7-7006-4207-B54E-B189A5130C61}" type="pres">
      <dgm:prSet presAssocID="{A6DCB385-C266-4C5B-A25E-893271BA7564}" presName="connTx" presStyleLbl="parChTrans1D2" presStyleIdx="2" presStyleCnt="5"/>
      <dgm:spPr/>
    </dgm:pt>
    <dgm:pt modelId="{2957D096-E3B4-4329-8133-DDBB7331B3DB}" type="pres">
      <dgm:prSet presAssocID="{BADD1F5F-B922-4C3C-863B-C63F90491411}" presName="root2" presStyleCnt="0"/>
      <dgm:spPr/>
    </dgm:pt>
    <dgm:pt modelId="{1C36DAEF-1C07-41A7-9B3B-8A17C5B23E53}" type="pres">
      <dgm:prSet presAssocID="{BADD1F5F-B922-4C3C-863B-C63F90491411}" presName="LevelTwoTextNode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C55D29D-5E05-4445-973F-468EECF7D74D}" type="pres">
      <dgm:prSet presAssocID="{BADD1F5F-B922-4C3C-863B-C63F90491411}" presName="level3hierChild" presStyleCnt="0"/>
      <dgm:spPr/>
    </dgm:pt>
    <dgm:pt modelId="{40929968-A7CD-4536-A3F5-F1826D02E992}" type="pres">
      <dgm:prSet presAssocID="{1779F713-63DD-42D2-A26F-E28A198DBCF2}" presName="conn2-1" presStyleLbl="parChTrans1D3" presStyleIdx="4" presStyleCnt="8"/>
      <dgm:spPr/>
    </dgm:pt>
    <dgm:pt modelId="{0ABB1A9B-A584-41D3-8330-F89B85B20D77}" type="pres">
      <dgm:prSet presAssocID="{1779F713-63DD-42D2-A26F-E28A198DBCF2}" presName="connTx" presStyleLbl="parChTrans1D3" presStyleIdx="4" presStyleCnt="8"/>
      <dgm:spPr/>
    </dgm:pt>
    <dgm:pt modelId="{7F085B4A-B1C2-4899-A5FB-A117F6707A1A}" type="pres">
      <dgm:prSet presAssocID="{FB111F4D-0094-413F-BF26-046E82408B19}" presName="root2" presStyleCnt="0"/>
      <dgm:spPr/>
    </dgm:pt>
    <dgm:pt modelId="{E50625A9-DE17-4197-8742-446D9F8BB938}" type="pres">
      <dgm:prSet presAssocID="{FB111F4D-0094-413F-BF26-046E82408B19}" presName="LevelTwoTextNode" presStyleLbl="node3" presStyleIdx="4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5A68653-B5E0-44AF-ADB2-781E3BE036A2}" type="pres">
      <dgm:prSet presAssocID="{FB111F4D-0094-413F-BF26-046E82408B19}" presName="level3hierChild" presStyleCnt="0"/>
      <dgm:spPr/>
    </dgm:pt>
    <dgm:pt modelId="{3480230D-CE51-48BD-87FD-979A3EA24BE6}" type="pres">
      <dgm:prSet presAssocID="{E60C3010-C792-4D1D-9109-E66BBA740AAD}" presName="conn2-1" presStyleLbl="parChTrans1D3" presStyleIdx="5" presStyleCnt="8"/>
      <dgm:spPr/>
    </dgm:pt>
    <dgm:pt modelId="{FDC595C3-84E1-4D0B-B49A-40E9CD467F12}" type="pres">
      <dgm:prSet presAssocID="{E60C3010-C792-4D1D-9109-E66BBA740AAD}" presName="connTx" presStyleLbl="parChTrans1D3" presStyleIdx="5" presStyleCnt="8"/>
      <dgm:spPr/>
    </dgm:pt>
    <dgm:pt modelId="{77141849-244A-4A3D-A193-862AA87BF394}" type="pres">
      <dgm:prSet presAssocID="{BBDDE5AA-A099-4DD1-8696-F0518AF6FF63}" presName="root2" presStyleCnt="0"/>
      <dgm:spPr/>
    </dgm:pt>
    <dgm:pt modelId="{85FFBE3B-6FCE-4C1F-A4A2-1322DDDB778B}" type="pres">
      <dgm:prSet presAssocID="{BBDDE5AA-A099-4DD1-8696-F0518AF6FF63}" presName="LevelTwoTextNode" presStyleLbl="node3" presStyleIdx="5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3F712C0-A69A-4951-AD4A-A1BD0ED2F032}" type="pres">
      <dgm:prSet presAssocID="{BBDDE5AA-A099-4DD1-8696-F0518AF6FF63}" presName="level3hierChild" presStyleCnt="0"/>
      <dgm:spPr/>
    </dgm:pt>
    <dgm:pt modelId="{C4871928-CE30-4508-84B3-D93868B85D66}" type="pres">
      <dgm:prSet presAssocID="{E5532B1D-DD47-4EA2-A185-AC3518AF4532}" presName="conn2-1" presStyleLbl="parChTrans1D3" presStyleIdx="6" presStyleCnt="8"/>
      <dgm:spPr/>
    </dgm:pt>
    <dgm:pt modelId="{C3FC23A6-AD42-4A79-B4D7-B572E6A767E6}" type="pres">
      <dgm:prSet presAssocID="{E5532B1D-DD47-4EA2-A185-AC3518AF4532}" presName="connTx" presStyleLbl="parChTrans1D3" presStyleIdx="6" presStyleCnt="8"/>
      <dgm:spPr/>
    </dgm:pt>
    <dgm:pt modelId="{AE9F0F2D-C990-4D95-8535-5420C073B9D3}" type="pres">
      <dgm:prSet presAssocID="{BA02FDB8-0CC4-46B9-8CC8-023FF5AE0957}" presName="root2" presStyleCnt="0"/>
      <dgm:spPr/>
    </dgm:pt>
    <dgm:pt modelId="{585E03B1-F9A1-406B-BBAD-6E708C262F4E}" type="pres">
      <dgm:prSet presAssocID="{BA02FDB8-0CC4-46B9-8CC8-023FF5AE0957}" presName="LevelTwoTextNode" presStyleLbl="node3" presStyleIdx="6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8A2E33C-73A7-4C2D-BA8E-1607BC9D17BE}" type="pres">
      <dgm:prSet presAssocID="{BA02FDB8-0CC4-46B9-8CC8-023FF5AE0957}" presName="level3hierChild" presStyleCnt="0"/>
      <dgm:spPr/>
    </dgm:pt>
    <dgm:pt modelId="{EA7395C5-E6CE-4869-A54D-17AA71B30A4D}" type="pres">
      <dgm:prSet presAssocID="{9D7287AF-D3CC-4B00-B796-C937083A3C93}" presName="conn2-1" presStyleLbl="parChTrans1D2" presStyleIdx="3" presStyleCnt="5"/>
      <dgm:spPr/>
    </dgm:pt>
    <dgm:pt modelId="{D25C85EA-4AAC-43A3-AC68-68EAB45F7DE1}" type="pres">
      <dgm:prSet presAssocID="{9D7287AF-D3CC-4B00-B796-C937083A3C93}" presName="connTx" presStyleLbl="parChTrans1D2" presStyleIdx="3" presStyleCnt="5"/>
      <dgm:spPr/>
    </dgm:pt>
    <dgm:pt modelId="{FB78026A-E47E-4E20-B919-BB0A81B3851D}" type="pres">
      <dgm:prSet presAssocID="{6B43ACBE-F5A7-4901-B9EB-3B00B0F9C8D2}" presName="root2" presStyleCnt="0"/>
      <dgm:spPr/>
    </dgm:pt>
    <dgm:pt modelId="{C944BF72-49F3-414B-86A1-AE963765EAC0}" type="pres">
      <dgm:prSet presAssocID="{6B43ACBE-F5A7-4901-B9EB-3B00B0F9C8D2}" presName="LevelTwoTextNode" presStyleLbl="node2" presStyleIdx="3" presStyleCnt="5">
        <dgm:presLayoutVars>
          <dgm:chPref val="3"/>
        </dgm:presLayoutVars>
      </dgm:prSet>
      <dgm:spPr/>
    </dgm:pt>
    <dgm:pt modelId="{D0AACDBA-4883-4F0A-BD27-804B5E7B5C0C}" type="pres">
      <dgm:prSet presAssocID="{6B43ACBE-F5A7-4901-B9EB-3B00B0F9C8D2}" presName="level3hierChild" presStyleCnt="0"/>
      <dgm:spPr/>
    </dgm:pt>
    <dgm:pt modelId="{4D234DDE-E663-4951-85E5-A824E030141A}" type="pres">
      <dgm:prSet presAssocID="{E947E0A4-886D-4E65-BF3D-A3ABED92B710}" presName="conn2-1" presStyleLbl="parChTrans1D2" presStyleIdx="4" presStyleCnt="5"/>
      <dgm:spPr/>
    </dgm:pt>
    <dgm:pt modelId="{45521F80-AD15-4905-B344-83045B62D9A2}" type="pres">
      <dgm:prSet presAssocID="{E947E0A4-886D-4E65-BF3D-A3ABED92B710}" presName="connTx" presStyleLbl="parChTrans1D2" presStyleIdx="4" presStyleCnt="5"/>
      <dgm:spPr/>
    </dgm:pt>
    <dgm:pt modelId="{DAB90727-BBCA-4933-A16B-ED515CF889B4}" type="pres">
      <dgm:prSet presAssocID="{B856E342-AB24-4307-A05A-A32D5536BF5F}" presName="root2" presStyleCnt="0"/>
      <dgm:spPr/>
    </dgm:pt>
    <dgm:pt modelId="{AEA59AA6-A91D-4E0C-B299-DBA70D8BAD94}" type="pres">
      <dgm:prSet presAssocID="{B856E342-AB24-4307-A05A-A32D5536BF5F}" presName="LevelTwoTextNode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A233CFF-EF99-49D0-AA62-20E30B3A3CD9}" type="pres">
      <dgm:prSet presAssocID="{B856E342-AB24-4307-A05A-A32D5536BF5F}" presName="level3hierChild" presStyleCnt="0"/>
      <dgm:spPr/>
    </dgm:pt>
    <dgm:pt modelId="{9233F497-47BD-4C4E-9544-164EF2639B66}" type="pres">
      <dgm:prSet presAssocID="{294FBB65-015E-4066-AC4F-5C3BEB079FED}" presName="conn2-1" presStyleLbl="parChTrans1D3" presStyleIdx="7" presStyleCnt="8"/>
      <dgm:spPr/>
    </dgm:pt>
    <dgm:pt modelId="{D6443EA4-D859-45A0-B259-344D7CE1608D}" type="pres">
      <dgm:prSet presAssocID="{294FBB65-015E-4066-AC4F-5C3BEB079FED}" presName="connTx" presStyleLbl="parChTrans1D3" presStyleIdx="7" presStyleCnt="8"/>
      <dgm:spPr/>
    </dgm:pt>
    <dgm:pt modelId="{A3FF3606-B8B7-49E3-ABB4-2D1C92298A9C}" type="pres">
      <dgm:prSet presAssocID="{326107FB-2759-4511-8E76-0CFBB91ADC0D}" presName="root2" presStyleCnt="0"/>
      <dgm:spPr/>
    </dgm:pt>
    <dgm:pt modelId="{F3DF9C90-2F9F-473E-B00D-F1C082879F30}" type="pres">
      <dgm:prSet presAssocID="{326107FB-2759-4511-8E76-0CFBB91ADC0D}" presName="LevelTwoTextNode" presStyleLbl="node3" presStyleIdx="7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5BD4619-4519-4B48-89C2-750A581448A9}" type="pres">
      <dgm:prSet presAssocID="{326107FB-2759-4511-8E76-0CFBB91ADC0D}" presName="level3hierChild" presStyleCnt="0"/>
      <dgm:spPr/>
    </dgm:pt>
  </dgm:ptLst>
  <dgm:cxnLst>
    <dgm:cxn modelId="{888AE0ED-CB73-453E-9833-AF6798ED36EF}" type="presOf" srcId="{A37A3BC7-E474-414D-B910-5A86786F63EF}" destId="{A95E4393-A265-4DA0-B13C-A5B377971F98}" srcOrd="0" destOrd="0" presId="urn:microsoft.com/office/officeart/2005/8/layout/hierarchy2"/>
    <dgm:cxn modelId="{B55F16B4-3B20-4A1C-9AC0-5B3E71B955C3}" type="presOf" srcId="{1A11E4C8-B64E-4730-ACEE-D245A99D5A1C}" destId="{475093E7-F0A5-4066-B423-33411E5F5967}" srcOrd="0" destOrd="0" presId="urn:microsoft.com/office/officeart/2005/8/layout/hierarchy2"/>
    <dgm:cxn modelId="{A5FA7434-6CE8-45B2-A367-78359196292A}" type="presOf" srcId="{7D266CBD-FB15-4C08-B7DF-A36C6473C7D3}" destId="{AD394104-0D0D-4596-AD81-E93EA0B867BD}" srcOrd="1" destOrd="0" presId="urn:microsoft.com/office/officeart/2005/8/layout/hierarchy2"/>
    <dgm:cxn modelId="{96746207-14B6-4F5A-AA19-6C19B8A19FD9}" type="presOf" srcId="{FB111F4D-0094-413F-BF26-046E82408B19}" destId="{E50625A9-DE17-4197-8742-446D9F8BB938}" srcOrd="0" destOrd="0" presId="urn:microsoft.com/office/officeart/2005/8/layout/hierarchy2"/>
    <dgm:cxn modelId="{8C57F078-C5E5-4D52-80D7-F5319715837F}" srcId="{64E385B9-BF0B-4804-A407-56FEDBCF1239}" destId="{7B2CE253-6BC8-4989-BAA3-496FCE1F8EBB}" srcOrd="0" destOrd="0" parTransId="{9EFD860C-AAF3-4C53-8DDE-A119D062E3A3}" sibTransId="{68C08790-5FC5-4BF3-9A7A-65949D95DEE7}"/>
    <dgm:cxn modelId="{1BC47631-FD12-413E-A5C7-03DFB451534B}" srcId="{8C3051FA-2575-4420-8259-55DF156EAFC9}" destId="{C3B3816A-8311-41BA-BD4C-1916C36D4499}" srcOrd="2" destOrd="0" parTransId="{D06845E3-B17C-485E-92F1-9AE4E5937C61}" sibTransId="{46F862AE-BED7-4E1B-8292-0B72E59AEC73}"/>
    <dgm:cxn modelId="{45CA5F58-7AE7-4705-81AC-EB472EB6B4CA}" type="presOf" srcId="{536CD176-E896-44CC-BD61-402C2E76A424}" destId="{0751911F-259D-44A9-9813-A19F5E7C89EF}" srcOrd="0" destOrd="0" presId="urn:microsoft.com/office/officeart/2005/8/layout/hierarchy2"/>
    <dgm:cxn modelId="{8C68F2ED-0B75-4463-9AC7-B79F1BA4980D}" type="presOf" srcId="{6A396025-CBEC-4918-8A12-B4D711D457AC}" destId="{B79A22A0-819A-4172-A86D-D2E39732C13B}" srcOrd="1" destOrd="0" presId="urn:microsoft.com/office/officeart/2005/8/layout/hierarchy2"/>
    <dgm:cxn modelId="{30081E9D-24EC-4013-A4BE-4E4D6CCDFED9}" type="presOf" srcId="{A0E0B2BD-2BF1-4DFF-897E-F427F4D9044B}" destId="{CF4FF259-D847-4828-945B-0C4EFA44D8A9}" srcOrd="0" destOrd="0" presId="urn:microsoft.com/office/officeart/2005/8/layout/hierarchy2"/>
    <dgm:cxn modelId="{F7975187-AC7C-46EB-B610-3268B93A4AC6}" type="presOf" srcId="{54303328-48DB-4602-80E7-8F3A413C0C75}" destId="{0509C607-7266-4277-A784-CA14DC08244C}" srcOrd="1" destOrd="0" presId="urn:microsoft.com/office/officeart/2005/8/layout/hierarchy2"/>
    <dgm:cxn modelId="{EDD3DDF8-65C8-4DA2-80F5-11FFCBD90FB3}" type="presOf" srcId="{B856E342-AB24-4307-A05A-A32D5536BF5F}" destId="{AEA59AA6-A91D-4E0C-B299-DBA70D8BAD94}" srcOrd="0" destOrd="0" presId="urn:microsoft.com/office/officeart/2005/8/layout/hierarchy2"/>
    <dgm:cxn modelId="{822FDF2A-6090-405A-B971-B9348301E841}" srcId="{7B2CE253-6BC8-4989-BAA3-496FCE1F8EBB}" destId="{6B43ACBE-F5A7-4901-B9EB-3B00B0F9C8D2}" srcOrd="3" destOrd="0" parTransId="{9D7287AF-D3CC-4B00-B796-C937083A3C93}" sibTransId="{6DA88BF7-1BFF-4A6F-83FB-9DB212FA10C1}"/>
    <dgm:cxn modelId="{F2D6A963-ECD1-4269-B02C-E12B088E4E74}" type="presOf" srcId="{21053E5B-4B18-4D43-AE73-0B2B646A826F}" destId="{557E4033-088C-41DF-A103-380E66E5412A}" srcOrd="1" destOrd="0" presId="urn:microsoft.com/office/officeart/2005/8/layout/hierarchy2"/>
    <dgm:cxn modelId="{6E695C0E-D9C2-4319-B6E6-83E176C465D7}" srcId="{22310029-77AD-4C0E-BF28-959DF62F5E9C}" destId="{16F68221-F57F-4E8D-8912-F1E3FCBB383B}" srcOrd="2" destOrd="0" parTransId="{1A11E4C8-B64E-4730-ACEE-D245A99D5A1C}" sibTransId="{4A4B9A2B-8432-402B-BD23-4216AB0C625C}"/>
    <dgm:cxn modelId="{303649DC-C9B5-4B5B-B1BC-0343BA18F64F}" type="presOf" srcId="{A6DCB385-C266-4C5B-A25E-893271BA7564}" destId="{98541CAB-72BF-4EF5-AC51-E73D355E3072}" srcOrd="0" destOrd="0" presId="urn:microsoft.com/office/officeart/2005/8/layout/hierarchy2"/>
    <dgm:cxn modelId="{CC9CBC6E-3964-49C3-9199-D6DC2536B94D}" type="presOf" srcId="{DF8203E4-0F23-475D-A172-30D3E62082BA}" destId="{5D7DDCD8-4C91-4495-871E-8C9864B216CA}" srcOrd="0" destOrd="0" presId="urn:microsoft.com/office/officeart/2005/8/layout/hierarchy2"/>
    <dgm:cxn modelId="{A557BA29-72B1-4B32-9C51-DCC3B97DDA60}" srcId="{BADD1F5F-B922-4C3C-863B-C63F90491411}" destId="{BA02FDB8-0CC4-46B9-8CC8-023FF5AE0957}" srcOrd="2" destOrd="0" parTransId="{E5532B1D-DD47-4EA2-A185-AC3518AF4532}" sibTransId="{0F70AFE5-FB31-47F2-A710-812513ED81D7}"/>
    <dgm:cxn modelId="{88EE32E9-1081-4B0D-A91A-20B31AC6E649}" srcId="{22310029-77AD-4C0E-BF28-959DF62F5E9C}" destId="{B494E143-ACB0-4331-B12F-C07C759B1140}" srcOrd="0" destOrd="0" parTransId="{FDEEE0E0-322D-4380-9D36-181816E761AB}" sibTransId="{57EC530E-7619-4002-8D8E-2A6993FA409E}"/>
    <dgm:cxn modelId="{1B462057-1803-4038-9FD7-D37F2163E6C4}" type="presOf" srcId="{FDEEE0E0-322D-4380-9D36-181816E761AB}" destId="{A633A0C6-2C0D-440B-A33B-73BD24DCF6E8}" srcOrd="1" destOrd="0" presId="urn:microsoft.com/office/officeart/2005/8/layout/hierarchy2"/>
    <dgm:cxn modelId="{E6DDCAAD-885D-4B60-A714-0C662A60E5A3}" type="presOf" srcId="{8C3051FA-2575-4420-8259-55DF156EAFC9}" destId="{29507412-976A-4EC8-BCB0-660E99EB7635}" srcOrd="0" destOrd="0" presId="urn:microsoft.com/office/officeart/2005/8/layout/hierarchy2"/>
    <dgm:cxn modelId="{F18C6479-8387-4C8B-8774-D8B6D7115F9E}" type="presOf" srcId="{DF8203E4-0F23-475D-A172-30D3E62082BA}" destId="{B92359C9-5BCC-45FA-95D6-4FDEA5A1FC67}" srcOrd="1" destOrd="0" presId="urn:microsoft.com/office/officeart/2005/8/layout/hierarchy2"/>
    <dgm:cxn modelId="{9C28FB62-465A-41C8-AC97-7FD0921CB740}" type="presOf" srcId="{6AEC6CAD-0568-4935-8FCD-B0B706D143BC}" destId="{569903AE-8EB4-4E48-98C8-D2E845C5387D}" srcOrd="0" destOrd="0" presId="urn:microsoft.com/office/officeart/2005/8/layout/hierarchy2"/>
    <dgm:cxn modelId="{8F6C84C4-6D5B-4CFC-B411-5E09BCB1E081}" srcId="{6AEC6CAD-0568-4935-8FCD-B0B706D143BC}" destId="{8C3051FA-2575-4420-8259-55DF156EAFC9}" srcOrd="0" destOrd="0" parTransId="{536CD176-E896-44CC-BD61-402C2E76A424}" sibTransId="{17EECBF7-9C8F-46DC-BABC-DFE93FDD0F71}"/>
    <dgm:cxn modelId="{E516DA53-7D50-4CB1-AB61-2AC006A12DE8}" srcId="{7B2CE253-6BC8-4989-BAA3-496FCE1F8EBB}" destId="{B856E342-AB24-4307-A05A-A32D5536BF5F}" srcOrd="4" destOrd="0" parTransId="{E947E0A4-886D-4E65-BF3D-A3ABED92B710}" sibTransId="{068C0C1F-E01A-4665-B345-CF2BE049297D}"/>
    <dgm:cxn modelId="{94E6F890-663B-42C1-8031-4A1B1B004B53}" srcId="{6AEC6CAD-0568-4935-8FCD-B0B706D143BC}" destId="{A0E0B2BD-2BF1-4DFF-897E-F427F4D9044B}" srcOrd="2" destOrd="0" parTransId="{1537A5EA-9B6A-4387-839A-6930227F579D}" sibTransId="{566453C6-E6AC-4B86-9337-DF1FC6F77549}"/>
    <dgm:cxn modelId="{37B7C2F2-B99D-449E-BCE8-246A1D98C5A5}" srcId="{7B2CE253-6BC8-4989-BAA3-496FCE1F8EBB}" destId="{9B3375F2-87FA-45FF-9661-4EB60E4C0C13}" srcOrd="0" destOrd="0" parTransId="{6A396025-CBEC-4918-8A12-B4D711D457AC}" sibTransId="{13F7167A-E24C-46C4-A991-0E7832EDC07E}"/>
    <dgm:cxn modelId="{5A2C0E68-FAE9-4683-809E-6843EE9256A3}" srcId="{9B3375F2-87FA-45FF-9661-4EB60E4C0C13}" destId="{22310029-77AD-4C0E-BF28-959DF62F5E9C}" srcOrd="0" destOrd="0" parTransId="{F6172F53-3271-4636-B9BC-0160FEC3FCFA}" sibTransId="{A38B6087-B70A-4867-821E-D22E1F7C99EB}"/>
    <dgm:cxn modelId="{7DFB05CE-7B2B-4035-9413-8CF3026EB752}" srcId="{8C3051FA-2575-4420-8259-55DF156EAFC9}" destId="{233E01D7-8CF1-4DA9-86F2-72EC7E95A4C0}" srcOrd="0" destOrd="0" parTransId="{7D266CBD-FB15-4C08-B7DF-A36C6473C7D3}" sibTransId="{BDE1EE09-5796-4D4E-9349-09057386CD20}"/>
    <dgm:cxn modelId="{F3C968C0-4A18-437E-BA52-120B416A66AD}" type="presOf" srcId="{6B43ACBE-F5A7-4901-B9EB-3B00B0F9C8D2}" destId="{C944BF72-49F3-414B-86A1-AE963765EAC0}" srcOrd="0" destOrd="0" presId="urn:microsoft.com/office/officeart/2005/8/layout/hierarchy2"/>
    <dgm:cxn modelId="{B54FEC6B-5EC8-4DDF-8902-92100AEED1CB}" type="presOf" srcId="{521093DD-A5FF-46AC-A9D0-565BFFAFB2FC}" destId="{1C5E035D-31AA-47D3-85B3-74156465C7B3}" srcOrd="1" destOrd="0" presId="urn:microsoft.com/office/officeart/2005/8/layout/hierarchy2"/>
    <dgm:cxn modelId="{D65E4CCD-C7F4-4984-BE29-545AC053BBF8}" type="presOf" srcId="{D0610CEE-1253-49F5-8946-F5EE6A234300}" destId="{14A559E0-A45C-4F39-B0C1-308D80FBA18B}" srcOrd="0" destOrd="0" presId="urn:microsoft.com/office/officeart/2005/8/layout/hierarchy2"/>
    <dgm:cxn modelId="{D8F56360-28E5-41EB-AEF7-153064C53892}" type="presOf" srcId="{54303328-48DB-4602-80E7-8F3A413C0C75}" destId="{4625B8C4-99A7-4F01-B060-AF95AA45161D}" srcOrd="0" destOrd="0" presId="urn:microsoft.com/office/officeart/2005/8/layout/hierarchy2"/>
    <dgm:cxn modelId="{8620EB0A-EEE9-43CE-9B00-A2C4638F5110}" srcId="{5C4BF6FA-5451-425F-92E3-9BF2C4B3E8DC}" destId="{C3EE7FC4-DF15-4C95-B5AC-EA03ED8D1BDA}" srcOrd="1" destOrd="0" parTransId="{A37A3BC7-E474-414D-B910-5A86786F63EF}" sibTransId="{A0322486-661B-4C57-9A4E-441D03893D67}"/>
    <dgm:cxn modelId="{21829570-361B-406F-922B-2F938C87BF98}" type="presOf" srcId="{C80E0B57-7127-4CBC-A517-52592F9A47AD}" destId="{47F9AB23-5E99-49DA-9144-0A9A028218BC}" srcOrd="1" destOrd="0" presId="urn:microsoft.com/office/officeart/2005/8/layout/hierarchy2"/>
    <dgm:cxn modelId="{1F6383B9-E5CE-4080-A2B0-D31BDC7C5091}" type="presOf" srcId="{A64B25E8-7871-4CC1-AB80-9B0EE58B831D}" destId="{72B35DA0-5754-4BE0-AAAD-61BF7E9B379E}" srcOrd="0" destOrd="0" presId="urn:microsoft.com/office/officeart/2005/8/layout/hierarchy2"/>
    <dgm:cxn modelId="{7DC771C3-937C-4F56-9B65-AC0A9C6683B5}" type="presOf" srcId="{E5532B1D-DD47-4EA2-A185-AC3518AF4532}" destId="{C4871928-CE30-4508-84B3-D93868B85D66}" srcOrd="0" destOrd="0" presId="urn:microsoft.com/office/officeart/2005/8/layout/hierarchy2"/>
    <dgm:cxn modelId="{FA6E328E-664C-4B68-A901-60CECA08B7E2}" type="presOf" srcId="{B494E143-ACB0-4331-B12F-C07C759B1140}" destId="{2ACDEC3B-37B5-4625-830E-4079EB1F0127}" srcOrd="0" destOrd="0" presId="urn:microsoft.com/office/officeart/2005/8/layout/hierarchy2"/>
    <dgm:cxn modelId="{E891FA35-7224-4645-A14B-4D0AFA20B4D1}" type="presOf" srcId="{E5532B1D-DD47-4EA2-A185-AC3518AF4532}" destId="{C3FC23A6-AD42-4A79-B4D7-B572E6A767E6}" srcOrd="1" destOrd="0" presId="urn:microsoft.com/office/officeart/2005/8/layout/hierarchy2"/>
    <dgm:cxn modelId="{BFE14FDD-D142-4218-A347-C5E157F762AE}" type="presOf" srcId="{294FBB65-015E-4066-AC4F-5C3BEB079FED}" destId="{9233F497-47BD-4C4E-9544-164EF2639B66}" srcOrd="0" destOrd="0" presId="urn:microsoft.com/office/officeart/2005/8/layout/hierarchy2"/>
    <dgm:cxn modelId="{58DAC6C9-814E-42F6-8EEE-EE2A723F685A}" type="presOf" srcId="{C3B3816A-8311-41BA-BD4C-1916C36D4499}" destId="{5F94E861-CB9A-4C24-8F56-5DCEB69D91CA}" srcOrd="0" destOrd="0" presId="urn:microsoft.com/office/officeart/2005/8/layout/hierarchy2"/>
    <dgm:cxn modelId="{819A903A-4A6F-4174-9242-F4559F03B0F1}" type="presOf" srcId="{1537A5EA-9B6A-4387-839A-6930227F579D}" destId="{5EF96F53-674B-48E9-BC6B-9B45914D6F65}" srcOrd="0" destOrd="0" presId="urn:microsoft.com/office/officeart/2005/8/layout/hierarchy2"/>
    <dgm:cxn modelId="{66EB302F-5EF2-4D9F-9F6C-6C7FEC0839A0}" type="presOf" srcId="{BBDDE5AA-A099-4DD1-8696-F0518AF6FF63}" destId="{85FFBE3B-6FCE-4C1F-A4A2-1322DDDB778B}" srcOrd="0" destOrd="0" presId="urn:microsoft.com/office/officeart/2005/8/layout/hierarchy2"/>
    <dgm:cxn modelId="{21519009-9A28-41F0-8B30-93E0E858A5EC}" srcId="{BADD1F5F-B922-4C3C-863B-C63F90491411}" destId="{BBDDE5AA-A099-4DD1-8696-F0518AF6FF63}" srcOrd="1" destOrd="0" parTransId="{E60C3010-C792-4D1D-9109-E66BBA740AAD}" sibTransId="{AFE4B2D9-55F0-4A94-A28B-720ED4ACF1A8}"/>
    <dgm:cxn modelId="{4EC2B23D-B4E9-450D-A073-14A7570B841B}" type="presOf" srcId="{6A396025-CBEC-4918-8A12-B4D711D457AC}" destId="{1B944092-6422-41D5-80F4-A63F2C35FF16}" srcOrd="0" destOrd="0" presId="urn:microsoft.com/office/officeart/2005/8/layout/hierarchy2"/>
    <dgm:cxn modelId="{B438632F-D40C-4250-9A5B-8B2A5F4107D5}" type="presOf" srcId="{A37A3BC7-E474-414D-B910-5A86786F63EF}" destId="{33002E7D-3002-47C5-BF32-022C733E625A}" srcOrd="1" destOrd="0" presId="urn:microsoft.com/office/officeart/2005/8/layout/hierarchy2"/>
    <dgm:cxn modelId="{95C5320F-67A2-4DC6-BE0C-EEEAA4FF92ED}" type="presOf" srcId="{21053E5B-4B18-4D43-AE73-0B2B646A826F}" destId="{42E35BC6-BE2A-4EE9-B193-559203EBB6D7}" srcOrd="0" destOrd="0" presId="urn:microsoft.com/office/officeart/2005/8/layout/hierarchy2"/>
    <dgm:cxn modelId="{8DF5CAF5-CEBC-4979-8DAE-95206DC4DAE5}" type="presOf" srcId="{D06845E3-B17C-485E-92F1-9AE4E5937C61}" destId="{86979F74-65B7-4F9A-9E28-3A9FBDF3263D}" srcOrd="0" destOrd="0" presId="urn:microsoft.com/office/officeart/2005/8/layout/hierarchy2"/>
    <dgm:cxn modelId="{9004F818-F90D-4470-A88D-DE68BC6F342B}" type="presOf" srcId="{C3EE7FC4-DF15-4C95-B5AC-EA03ED8D1BDA}" destId="{7277C35E-C0D7-4759-B1B9-CC0C0E6CEDC0}" srcOrd="0" destOrd="0" presId="urn:microsoft.com/office/officeart/2005/8/layout/hierarchy2"/>
    <dgm:cxn modelId="{C1FF267C-BA22-47AA-A376-C8322250ACE9}" type="presOf" srcId="{16F68221-F57F-4E8D-8912-F1E3FCBB383B}" destId="{87A7E414-EC5D-46C2-A2AE-1C6A692B3399}" srcOrd="0" destOrd="0" presId="urn:microsoft.com/office/officeart/2005/8/layout/hierarchy2"/>
    <dgm:cxn modelId="{6109E0FE-A657-4D1C-930A-8DB8D04B7120}" type="presOf" srcId="{D06845E3-B17C-485E-92F1-9AE4E5937C61}" destId="{D4AC0236-8123-4F4D-A48F-900D29B11D17}" srcOrd="1" destOrd="0" presId="urn:microsoft.com/office/officeart/2005/8/layout/hierarchy2"/>
    <dgm:cxn modelId="{2E2E72E9-8104-4560-9906-DCDAE695528F}" srcId="{7B2CE253-6BC8-4989-BAA3-496FCE1F8EBB}" destId="{5C4BF6FA-5451-425F-92E3-9BF2C4B3E8DC}" srcOrd="1" destOrd="0" parTransId="{21053E5B-4B18-4D43-AE73-0B2B646A826F}" sibTransId="{7EAA39DD-AEBE-497B-994C-047BDC8F1F59}"/>
    <dgm:cxn modelId="{0327EAEC-69E5-4934-96C9-FEAFA323D60C}" srcId="{5C4BF6FA-5451-425F-92E3-9BF2C4B3E8DC}" destId="{0B2B4F57-A703-462D-ACEE-787E31F05EB1}" srcOrd="0" destOrd="0" parTransId="{C80E0B57-7127-4CBC-A517-52592F9A47AD}" sibTransId="{DE133673-1DDD-45D9-A2E0-0FA35FA38B59}"/>
    <dgm:cxn modelId="{0391EB5B-99BE-4389-8B52-D9325518AFDF}" type="presOf" srcId="{22310029-77AD-4C0E-BF28-959DF62F5E9C}" destId="{955EF604-D0D7-42CD-97A6-15B2E8C5260D}" srcOrd="0" destOrd="0" presId="urn:microsoft.com/office/officeart/2005/8/layout/hierarchy2"/>
    <dgm:cxn modelId="{824131E7-AB84-4E33-80BA-981B38338EF2}" type="presOf" srcId="{294FBB65-015E-4066-AC4F-5C3BEB079FED}" destId="{D6443EA4-D859-45A0-B259-344D7CE1608D}" srcOrd="1" destOrd="0" presId="urn:microsoft.com/office/officeart/2005/8/layout/hierarchy2"/>
    <dgm:cxn modelId="{CCD079EE-6A54-4BC8-BE4C-DF6BAB539544}" srcId="{6AEC6CAD-0568-4935-8FCD-B0B706D143BC}" destId="{D0610CEE-1253-49F5-8946-F5EE6A234300}" srcOrd="1" destOrd="0" parTransId="{54303328-48DB-4602-80E7-8F3A413C0C75}" sibTransId="{3D87F7CB-13DD-4F96-A71A-444CEF439EAF}"/>
    <dgm:cxn modelId="{8230C3A3-A1EB-4E90-93B9-63D2E3F62539}" type="presOf" srcId="{F6172F53-3271-4636-B9BC-0160FEC3FCFA}" destId="{21AEF7E5-741F-4017-8A48-AB7942927F05}" srcOrd="0" destOrd="0" presId="urn:microsoft.com/office/officeart/2005/8/layout/hierarchy2"/>
    <dgm:cxn modelId="{C3216DCA-C08C-4363-AE49-5E0200CAC841}" type="presOf" srcId="{536CD176-E896-44CC-BD61-402C2E76A424}" destId="{874E3EA5-B617-48F1-9008-70B976369A49}" srcOrd="1" destOrd="0" presId="urn:microsoft.com/office/officeart/2005/8/layout/hierarchy2"/>
    <dgm:cxn modelId="{2FB7D2AC-3E69-4CCB-AD4E-407ECFDCEE4F}" type="presOf" srcId="{521093DD-A5FF-46AC-A9D0-565BFFAFB2FC}" destId="{138B6BE6-BA8B-4102-B647-78A4AEFD4758}" srcOrd="0" destOrd="0" presId="urn:microsoft.com/office/officeart/2005/8/layout/hierarchy2"/>
    <dgm:cxn modelId="{C3FB69A4-95D2-4CBF-9710-DB4B69B0E42F}" type="presOf" srcId="{9B3375F2-87FA-45FF-9661-4EB60E4C0C13}" destId="{55ADE7C3-4CB3-41DC-9E78-2BDB5262B4E4}" srcOrd="0" destOrd="0" presId="urn:microsoft.com/office/officeart/2005/8/layout/hierarchy2"/>
    <dgm:cxn modelId="{CDB1DE7C-6D20-4E55-99DD-41A8672DA62F}" srcId="{B856E342-AB24-4307-A05A-A32D5536BF5F}" destId="{326107FB-2759-4511-8E76-0CFBB91ADC0D}" srcOrd="0" destOrd="0" parTransId="{294FBB65-015E-4066-AC4F-5C3BEB079FED}" sibTransId="{CB0246AF-99E5-4B70-AE48-6C7EF7A01EE1}"/>
    <dgm:cxn modelId="{089260F0-CEA9-47E0-847C-66251F8A7335}" type="presOf" srcId="{FDEEE0E0-322D-4380-9D36-181816E761AB}" destId="{725F0ED8-C5AD-4F2A-9819-7D29A7426D5B}" srcOrd="0" destOrd="0" presId="urn:microsoft.com/office/officeart/2005/8/layout/hierarchy2"/>
    <dgm:cxn modelId="{B8CEC04C-EF37-4B01-8EFD-87BA290279B0}" type="presOf" srcId="{E229B755-3F43-4301-9E79-3851C4C5BEEA}" destId="{C7B135FB-DAEC-4104-A54E-B3D67F24B98F}" srcOrd="0" destOrd="0" presId="urn:microsoft.com/office/officeart/2005/8/layout/hierarchy2"/>
    <dgm:cxn modelId="{7B276281-3081-4E3E-8001-10EC897D8ACB}" type="presOf" srcId="{E229B755-3F43-4301-9E79-3851C4C5BEEA}" destId="{1460674E-3CDB-41A3-B39C-DCFEDBF7281F}" srcOrd="1" destOrd="0" presId="urn:microsoft.com/office/officeart/2005/8/layout/hierarchy2"/>
    <dgm:cxn modelId="{885CF257-5462-4ADB-B244-69AD6697046F}" srcId="{BADD1F5F-B922-4C3C-863B-C63F90491411}" destId="{FB111F4D-0094-413F-BF26-046E82408B19}" srcOrd="0" destOrd="0" parTransId="{1779F713-63DD-42D2-A26F-E28A198DBCF2}" sibTransId="{8D7E5B66-86C0-4B49-9746-E60152A24921}"/>
    <dgm:cxn modelId="{A260FBA1-8020-4E30-AE25-67663C99F038}" type="presOf" srcId="{233E01D7-8CF1-4DA9-86F2-72EC7E95A4C0}" destId="{67AC5C42-12FB-4EB1-A5DB-30D558FD564F}" srcOrd="0" destOrd="0" presId="urn:microsoft.com/office/officeart/2005/8/layout/hierarchy2"/>
    <dgm:cxn modelId="{8C56349F-1170-4B0A-B36B-D30427FE6110}" type="presOf" srcId="{E947E0A4-886D-4E65-BF3D-A3ABED92B710}" destId="{4D234DDE-E663-4951-85E5-A824E030141A}" srcOrd="0" destOrd="0" presId="urn:microsoft.com/office/officeart/2005/8/layout/hierarchy2"/>
    <dgm:cxn modelId="{77CAC539-033E-4BC9-B876-ED2C2E719D70}" type="presOf" srcId="{1779F713-63DD-42D2-A26F-E28A198DBCF2}" destId="{40929968-A7CD-4536-A3F5-F1826D02E992}" srcOrd="0" destOrd="0" presId="urn:microsoft.com/office/officeart/2005/8/layout/hierarchy2"/>
    <dgm:cxn modelId="{61E74A6C-2269-46DC-BD10-FA54AE2C4B71}" type="presOf" srcId="{9D7287AF-D3CC-4B00-B796-C937083A3C93}" destId="{EA7395C5-E6CE-4869-A54D-17AA71B30A4D}" srcOrd="0" destOrd="0" presId="urn:microsoft.com/office/officeart/2005/8/layout/hierarchy2"/>
    <dgm:cxn modelId="{9A8075C3-1FB9-4845-BFDD-1A5A5D6A8FB5}" type="presOf" srcId="{5FA6FE6C-AEC5-47A7-8B10-B24346DB0A45}" destId="{D39B81F9-62DB-4B71-B15C-F3BB2923A76A}" srcOrd="0" destOrd="0" presId="urn:microsoft.com/office/officeart/2005/8/layout/hierarchy2"/>
    <dgm:cxn modelId="{7FEA845B-2C28-401F-8F52-BB9C8B3A7A08}" type="presOf" srcId="{5C4BF6FA-5451-425F-92E3-9BF2C4B3E8DC}" destId="{BFE443E8-64EB-4539-920F-04DA862D66F3}" srcOrd="0" destOrd="0" presId="urn:microsoft.com/office/officeart/2005/8/layout/hierarchy2"/>
    <dgm:cxn modelId="{FAD6A0E5-C987-4C29-8795-54C7FFD71088}" type="presOf" srcId="{9D7287AF-D3CC-4B00-B796-C937083A3C93}" destId="{D25C85EA-4AAC-43A3-AC68-68EAB45F7DE1}" srcOrd="1" destOrd="0" presId="urn:microsoft.com/office/officeart/2005/8/layout/hierarchy2"/>
    <dgm:cxn modelId="{66101E37-17C5-4E53-B7E8-70923ADE6531}" type="presOf" srcId="{E60C3010-C792-4D1D-9109-E66BBA740AAD}" destId="{FDC595C3-84E1-4D0B-B49A-40E9CD467F12}" srcOrd="1" destOrd="0" presId="urn:microsoft.com/office/officeart/2005/8/layout/hierarchy2"/>
    <dgm:cxn modelId="{F5FE9131-1123-45FB-9980-0550C5D19FA2}" srcId="{8C3051FA-2575-4420-8259-55DF156EAFC9}" destId="{5FA6FE6C-AEC5-47A7-8B10-B24346DB0A45}" srcOrd="1" destOrd="0" parTransId="{521093DD-A5FF-46AC-A9D0-565BFFAFB2FC}" sibTransId="{9B26A2F5-5792-42D3-92E0-FCC2A9924118}"/>
    <dgm:cxn modelId="{EFA6B866-FF2D-4E79-992C-AB1A9B6EFDA6}" type="presOf" srcId="{C80E0B57-7127-4CBC-A517-52592F9A47AD}" destId="{93123B90-B5E6-4177-AE4A-B24063E705C5}" srcOrd="0" destOrd="0" presId="urn:microsoft.com/office/officeart/2005/8/layout/hierarchy2"/>
    <dgm:cxn modelId="{12A2A939-8243-4F74-9F1C-47EF85B7DABC}" type="presOf" srcId="{E947E0A4-886D-4E65-BF3D-A3ABED92B710}" destId="{45521F80-AD15-4905-B344-83045B62D9A2}" srcOrd="1" destOrd="0" presId="urn:microsoft.com/office/officeart/2005/8/layout/hierarchy2"/>
    <dgm:cxn modelId="{937CCC65-E056-4CC1-9073-E23D75939A72}" type="presOf" srcId="{1A11E4C8-B64E-4730-ACEE-D245A99D5A1C}" destId="{E681E047-7E56-4EDE-9477-A1C4E6067325}" srcOrd="1" destOrd="0" presId="urn:microsoft.com/office/officeart/2005/8/layout/hierarchy2"/>
    <dgm:cxn modelId="{40556613-81CA-4262-B42E-6DEC0374BBBF}" type="presOf" srcId="{BA02FDB8-0CC4-46B9-8CC8-023FF5AE0957}" destId="{585E03B1-F9A1-406B-BBAD-6E708C262F4E}" srcOrd="0" destOrd="0" presId="urn:microsoft.com/office/officeart/2005/8/layout/hierarchy2"/>
    <dgm:cxn modelId="{6BE9230D-D349-4D33-9081-0D546F7B26DF}" srcId="{22310029-77AD-4C0E-BF28-959DF62F5E9C}" destId="{A64B25E8-7871-4CC1-AB80-9B0EE58B831D}" srcOrd="1" destOrd="0" parTransId="{DF8203E4-0F23-475D-A172-30D3E62082BA}" sibTransId="{BF48F7C0-9A4A-4BD8-A254-E92C2F3697C3}"/>
    <dgm:cxn modelId="{A192CADD-F631-4569-9C45-3F2F569412E6}" type="presOf" srcId="{1779F713-63DD-42D2-A26F-E28A198DBCF2}" destId="{0ABB1A9B-A584-41D3-8330-F89B85B20D77}" srcOrd="1" destOrd="0" presId="urn:microsoft.com/office/officeart/2005/8/layout/hierarchy2"/>
    <dgm:cxn modelId="{AFF40F97-8DAE-4B31-9C21-12AB556B20AB}" srcId="{7B2CE253-6BC8-4989-BAA3-496FCE1F8EBB}" destId="{BADD1F5F-B922-4C3C-863B-C63F90491411}" srcOrd="2" destOrd="0" parTransId="{A6DCB385-C266-4C5B-A25E-893271BA7564}" sibTransId="{841C1C04-F95A-40E9-A9FE-1D2121E6F314}"/>
    <dgm:cxn modelId="{2B54BB59-6094-40DE-A566-C9E5D9F54C61}" type="presOf" srcId="{BADD1F5F-B922-4C3C-863B-C63F90491411}" destId="{1C36DAEF-1C07-41A7-9B3B-8A17C5B23E53}" srcOrd="0" destOrd="0" presId="urn:microsoft.com/office/officeart/2005/8/layout/hierarchy2"/>
    <dgm:cxn modelId="{EB88108B-A1A8-4440-9DC0-6B2975B84FA3}" type="presOf" srcId="{F6172F53-3271-4636-B9BC-0160FEC3FCFA}" destId="{5C9E92B6-FB79-43C6-A283-A568EE2C1ABA}" srcOrd="1" destOrd="0" presId="urn:microsoft.com/office/officeart/2005/8/layout/hierarchy2"/>
    <dgm:cxn modelId="{30AFE2F1-1448-408D-87ED-5D1FD91C7AA8}" type="presOf" srcId="{7D266CBD-FB15-4C08-B7DF-A36C6473C7D3}" destId="{2F8CB56E-2F8C-406C-B538-4D42F2E4A6A9}" srcOrd="0" destOrd="0" presId="urn:microsoft.com/office/officeart/2005/8/layout/hierarchy2"/>
    <dgm:cxn modelId="{D90B31AF-9395-4BA0-A3C8-16A589BBA501}" type="presOf" srcId="{A6DCB385-C266-4C5B-A25E-893271BA7564}" destId="{E4F806A7-7006-4207-B54E-B189A5130C61}" srcOrd="1" destOrd="0" presId="urn:microsoft.com/office/officeart/2005/8/layout/hierarchy2"/>
    <dgm:cxn modelId="{C9337638-148E-4316-BED0-BD9A81437138}" type="presOf" srcId="{7B2CE253-6BC8-4989-BAA3-496FCE1F8EBB}" destId="{BACB48D9-56E9-49DF-BC0C-6E42BDCD01B0}" srcOrd="0" destOrd="0" presId="urn:microsoft.com/office/officeart/2005/8/layout/hierarchy2"/>
    <dgm:cxn modelId="{75E801D6-8680-4EF3-9D7E-5BFFE8DA9828}" type="presOf" srcId="{326107FB-2759-4511-8E76-0CFBB91ADC0D}" destId="{F3DF9C90-2F9F-473E-B00D-F1C082879F30}" srcOrd="0" destOrd="0" presId="urn:microsoft.com/office/officeart/2005/8/layout/hierarchy2"/>
    <dgm:cxn modelId="{6CDD1747-C26C-42B1-A3AE-AB3489304465}" type="presOf" srcId="{1537A5EA-9B6A-4387-839A-6930227F579D}" destId="{C98219A6-DEFA-49E0-A9D3-62D7286A4ACC}" srcOrd="1" destOrd="0" presId="urn:microsoft.com/office/officeart/2005/8/layout/hierarchy2"/>
    <dgm:cxn modelId="{AEDC570C-86F6-455C-A921-D913FB00933B}" type="presOf" srcId="{E60C3010-C792-4D1D-9109-E66BBA740AAD}" destId="{3480230D-CE51-48BD-87FD-979A3EA24BE6}" srcOrd="0" destOrd="0" presId="urn:microsoft.com/office/officeart/2005/8/layout/hierarchy2"/>
    <dgm:cxn modelId="{B1CA55D2-D5AF-41FF-A1CE-5D925A4F4744}" srcId="{5C4BF6FA-5451-425F-92E3-9BF2C4B3E8DC}" destId="{6AEC6CAD-0568-4935-8FCD-B0B706D143BC}" srcOrd="2" destOrd="0" parTransId="{E229B755-3F43-4301-9E79-3851C4C5BEEA}" sibTransId="{1723B153-7EB8-40BC-9D4F-1ADD0D163CCA}"/>
    <dgm:cxn modelId="{142A5941-F1A1-4093-BE72-3DC5BED6DBA2}" type="presOf" srcId="{0B2B4F57-A703-462D-ACEE-787E31F05EB1}" destId="{2E823EEF-7085-4E2D-B09A-4D33C23FC2F6}" srcOrd="0" destOrd="0" presId="urn:microsoft.com/office/officeart/2005/8/layout/hierarchy2"/>
    <dgm:cxn modelId="{CF429ED4-E2C1-4076-8ECC-3FB041D64601}" type="presOf" srcId="{64E385B9-BF0B-4804-A407-56FEDBCF1239}" destId="{957142F1-72CE-4A26-AC51-13AE49E5B250}" srcOrd="0" destOrd="0" presId="urn:microsoft.com/office/officeart/2005/8/layout/hierarchy2"/>
    <dgm:cxn modelId="{D59ED755-91A6-4602-8D4E-C507A51CE40B}" type="presParOf" srcId="{957142F1-72CE-4A26-AC51-13AE49E5B250}" destId="{5CE51E4F-6612-4F21-801D-EC529FCCB746}" srcOrd="0" destOrd="0" presId="urn:microsoft.com/office/officeart/2005/8/layout/hierarchy2"/>
    <dgm:cxn modelId="{30FEE286-3CB8-408F-A772-DC0E25F6674F}" type="presParOf" srcId="{5CE51E4F-6612-4F21-801D-EC529FCCB746}" destId="{BACB48D9-56E9-49DF-BC0C-6E42BDCD01B0}" srcOrd="0" destOrd="0" presId="urn:microsoft.com/office/officeart/2005/8/layout/hierarchy2"/>
    <dgm:cxn modelId="{341E1D43-63E8-4ADD-8B65-480F75F11CD0}" type="presParOf" srcId="{5CE51E4F-6612-4F21-801D-EC529FCCB746}" destId="{B08D3826-F0BD-4E84-A5EA-33FD471C7D88}" srcOrd="1" destOrd="0" presId="urn:microsoft.com/office/officeart/2005/8/layout/hierarchy2"/>
    <dgm:cxn modelId="{18A804B1-D218-49CB-A2F5-7C18C8E01C10}" type="presParOf" srcId="{B08D3826-F0BD-4E84-A5EA-33FD471C7D88}" destId="{1B944092-6422-41D5-80F4-A63F2C35FF16}" srcOrd="0" destOrd="0" presId="urn:microsoft.com/office/officeart/2005/8/layout/hierarchy2"/>
    <dgm:cxn modelId="{A611ADDD-455D-4B66-9CDE-30A389545153}" type="presParOf" srcId="{1B944092-6422-41D5-80F4-A63F2C35FF16}" destId="{B79A22A0-819A-4172-A86D-D2E39732C13B}" srcOrd="0" destOrd="0" presId="urn:microsoft.com/office/officeart/2005/8/layout/hierarchy2"/>
    <dgm:cxn modelId="{E4F88607-7DB2-47FA-95CC-6F1672485A07}" type="presParOf" srcId="{B08D3826-F0BD-4E84-A5EA-33FD471C7D88}" destId="{E2F44EC8-C051-466D-9032-933CCEB4AD52}" srcOrd="1" destOrd="0" presId="urn:microsoft.com/office/officeart/2005/8/layout/hierarchy2"/>
    <dgm:cxn modelId="{694BC637-A701-4BF4-9110-CA8EC01D786B}" type="presParOf" srcId="{E2F44EC8-C051-466D-9032-933CCEB4AD52}" destId="{55ADE7C3-4CB3-41DC-9E78-2BDB5262B4E4}" srcOrd="0" destOrd="0" presId="urn:microsoft.com/office/officeart/2005/8/layout/hierarchy2"/>
    <dgm:cxn modelId="{26CD3C1A-096B-4AFE-845D-45074C344F4D}" type="presParOf" srcId="{E2F44EC8-C051-466D-9032-933CCEB4AD52}" destId="{12FC4997-6E61-49B4-BE3D-7771708CD459}" srcOrd="1" destOrd="0" presId="urn:microsoft.com/office/officeart/2005/8/layout/hierarchy2"/>
    <dgm:cxn modelId="{6C94DBA1-9918-4848-A619-A9DD409CD350}" type="presParOf" srcId="{12FC4997-6E61-49B4-BE3D-7771708CD459}" destId="{21AEF7E5-741F-4017-8A48-AB7942927F05}" srcOrd="0" destOrd="0" presId="urn:microsoft.com/office/officeart/2005/8/layout/hierarchy2"/>
    <dgm:cxn modelId="{ED385026-89DA-43C2-83A7-57A1F47DF545}" type="presParOf" srcId="{21AEF7E5-741F-4017-8A48-AB7942927F05}" destId="{5C9E92B6-FB79-43C6-A283-A568EE2C1ABA}" srcOrd="0" destOrd="0" presId="urn:microsoft.com/office/officeart/2005/8/layout/hierarchy2"/>
    <dgm:cxn modelId="{6EC6AF68-31A9-4E77-9D8C-1D09D3D29E84}" type="presParOf" srcId="{12FC4997-6E61-49B4-BE3D-7771708CD459}" destId="{103FBC32-8C4F-4F3C-A8BF-FEC11692779D}" srcOrd="1" destOrd="0" presId="urn:microsoft.com/office/officeart/2005/8/layout/hierarchy2"/>
    <dgm:cxn modelId="{AFF32864-1D69-4627-9E0B-EF5E3A3C21D6}" type="presParOf" srcId="{103FBC32-8C4F-4F3C-A8BF-FEC11692779D}" destId="{955EF604-D0D7-42CD-97A6-15B2E8C5260D}" srcOrd="0" destOrd="0" presId="urn:microsoft.com/office/officeart/2005/8/layout/hierarchy2"/>
    <dgm:cxn modelId="{4386EF0C-23B9-49AC-8C45-5D9F20C649E1}" type="presParOf" srcId="{103FBC32-8C4F-4F3C-A8BF-FEC11692779D}" destId="{E190FEC2-077B-48BF-9431-47D22ABAB2A8}" srcOrd="1" destOrd="0" presId="urn:microsoft.com/office/officeart/2005/8/layout/hierarchy2"/>
    <dgm:cxn modelId="{EF288729-1B3B-4360-86A5-3D02771B4B14}" type="presParOf" srcId="{E190FEC2-077B-48BF-9431-47D22ABAB2A8}" destId="{725F0ED8-C5AD-4F2A-9819-7D29A7426D5B}" srcOrd="0" destOrd="0" presId="urn:microsoft.com/office/officeart/2005/8/layout/hierarchy2"/>
    <dgm:cxn modelId="{6A0D8418-BC51-4015-B028-D8C0BB88E1DE}" type="presParOf" srcId="{725F0ED8-C5AD-4F2A-9819-7D29A7426D5B}" destId="{A633A0C6-2C0D-440B-A33B-73BD24DCF6E8}" srcOrd="0" destOrd="0" presId="urn:microsoft.com/office/officeart/2005/8/layout/hierarchy2"/>
    <dgm:cxn modelId="{EF5F9956-74ED-497F-BD3A-AAE8FDB759F6}" type="presParOf" srcId="{E190FEC2-077B-48BF-9431-47D22ABAB2A8}" destId="{B0F98723-7FC3-43CC-AD74-770E9136E6D0}" srcOrd="1" destOrd="0" presId="urn:microsoft.com/office/officeart/2005/8/layout/hierarchy2"/>
    <dgm:cxn modelId="{4D58B955-026E-431D-888D-67467FC23CF8}" type="presParOf" srcId="{B0F98723-7FC3-43CC-AD74-770E9136E6D0}" destId="{2ACDEC3B-37B5-4625-830E-4079EB1F0127}" srcOrd="0" destOrd="0" presId="urn:microsoft.com/office/officeart/2005/8/layout/hierarchy2"/>
    <dgm:cxn modelId="{93809D69-9681-4711-8C0E-6636F9BC28EC}" type="presParOf" srcId="{B0F98723-7FC3-43CC-AD74-770E9136E6D0}" destId="{D15877DD-7AE1-49C8-A621-8982FA180AED}" srcOrd="1" destOrd="0" presId="urn:microsoft.com/office/officeart/2005/8/layout/hierarchy2"/>
    <dgm:cxn modelId="{26BE2BA9-00C0-4FE9-8F20-A2DC654B459B}" type="presParOf" srcId="{E190FEC2-077B-48BF-9431-47D22ABAB2A8}" destId="{5D7DDCD8-4C91-4495-871E-8C9864B216CA}" srcOrd="2" destOrd="0" presId="urn:microsoft.com/office/officeart/2005/8/layout/hierarchy2"/>
    <dgm:cxn modelId="{D5180C79-51BD-4222-BF36-F28730188A01}" type="presParOf" srcId="{5D7DDCD8-4C91-4495-871E-8C9864B216CA}" destId="{B92359C9-5BCC-45FA-95D6-4FDEA5A1FC67}" srcOrd="0" destOrd="0" presId="urn:microsoft.com/office/officeart/2005/8/layout/hierarchy2"/>
    <dgm:cxn modelId="{4A12F59A-5049-4493-BBA8-78AC815F537A}" type="presParOf" srcId="{E190FEC2-077B-48BF-9431-47D22ABAB2A8}" destId="{D719FC47-3A42-49BE-8C81-06F753E8A758}" srcOrd="3" destOrd="0" presId="urn:microsoft.com/office/officeart/2005/8/layout/hierarchy2"/>
    <dgm:cxn modelId="{8F2C7AA5-009D-470F-AC38-F2A7C461DE49}" type="presParOf" srcId="{D719FC47-3A42-49BE-8C81-06F753E8A758}" destId="{72B35DA0-5754-4BE0-AAAD-61BF7E9B379E}" srcOrd="0" destOrd="0" presId="urn:microsoft.com/office/officeart/2005/8/layout/hierarchy2"/>
    <dgm:cxn modelId="{C29DB1EA-E107-4B37-B609-C0A9A50DAD6C}" type="presParOf" srcId="{D719FC47-3A42-49BE-8C81-06F753E8A758}" destId="{C942407A-4836-4F51-997F-F31A478AEEB2}" srcOrd="1" destOrd="0" presId="urn:microsoft.com/office/officeart/2005/8/layout/hierarchy2"/>
    <dgm:cxn modelId="{FCE23F4A-05AE-4B0A-B25E-AD468DE58768}" type="presParOf" srcId="{E190FEC2-077B-48BF-9431-47D22ABAB2A8}" destId="{475093E7-F0A5-4066-B423-33411E5F5967}" srcOrd="4" destOrd="0" presId="urn:microsoft.com/office/officeart/2005/8/layout/hierarchy2"/>
    <dgm:cxn modelId="{EE131572-16A7-44FF-B6C5-AD814109F3F9}" type="presParOf" srcId="{475093E7-F0A5-4066-B423-33411E5F5967}" destId="{E681E047-7E56-4EDE-9477-A1C4E6067325}" srcOrd="0" destOrd="0" presId="urn:microsoft.com/office/officeart/2005/8/layout/hierarchy2"/>
    <dgm:cxn modelId="{CB91ED77-734C-4D17-9D48-F2311CFC092D}" type="presParOf" srcId="{E190FEC2-077B-48BF-9431-47D22ABAB2A8}" destId="{490F3388-3C9F-46A0-84F8-BE6313678001}" srcOrd="5" destOrd="0" presId="urn:microsoft.com/office/officeart/2005/8/layout/hierarchy2"/>
    <dgm:cxn modelId="{13A0AFCE-01A5-4472-B13D-95F1B7CA4CA7}" type="presParOf" srcId="{490F3388-3C9F-46A0-84F8-BE6313678001}" destId="{87A7E414-EC5D-46C2-A2AE-1C6A692B3399}" srcOrd="0" destOrd="0" presId="urn:microsoft.com/office/officeart/2005/8/layout/hierarchy2"/>
    <dgm:cxn modelId="{7B4549BF-72FD-4DB1-BFC2-D6B5D975D9DF}" type="presParOf" srcId="{490F3388-3C9F-46A0-84F8-BE6313678001}" destId="{24399CCB-3752-40BB-9FBD-9D9D2BB71A9C}" srcOrd="1" destOrd="0" presId="urn:microsoft.com/office/officeart/2005/8/layout/hierarchy2"/>
    <dgm:cxn modelId="{815A637A-BA50-4CA5-9F79-C935B23CC7E9}" type="presParOf" srcId="{B08D3826-F0BD-4E84-A5EA-33FD471C7D88}" destId="{42E35BC6-BE2A-4EE9-B193-559203EBB6D7}" srcOrd="2" destOrd="0" presId="urn:microsoft.com/office/officeart/2005/8/layout/hierarchy2"/>
    <dgm:cxn modelId="{90E96B27-6589-4BA4-9FD4-34F08E164A62}" type="presParOf" srcId="{42E35BC6-BE2A-4EE9-B193-559203EBB6D7}" destId="{557E4033-088C-41DF-A103-380E66E5412A}" srcOrd="0" destOrd="0" presId="urn:microsoft.com/office/officeart/2005/8/layout/hierarchy2"/>
    <dgm:cxn modelId="{DD29BCFF-3E98-443F-8A8F-E7FEF705EA5C}" type="presParOf" srcId="{B08D3826-F0BD-4E84-A5EA-33FD471C7D88}" destId="{D4434249-9823-422F-A04B-FE0A4AB8010D}" srcOrd="3" destOrd="0" presId="urn:microsoft.com/office/officeart/2005/8/layout/hierarchy2"/>
    <dgm:cxn modelId="{281734FD-AFA5-4669-A6D6-9BE313820CCD}" type="presParOf" srcId="{D4434249-9823-422F-A04B-FE0A4AB8010D}" destId="{BFE443E8-64EB-4539-920F-04DA862D66F3}" srcOrd="0" destOrd="0" presId="urn:microsoft.com/office/officeart/2005/8/layout/hierarchy2"/>
    <dgm:cxn modelId="{D72CF23C-AF36-464C-A14C-AD0ACD2D9248}" type="presParOf" srcId="{D4434249-9823-422F-A04B-FE0A4AB8010D}" destId="{81156862-2374-4AE0-A75F-509B0BAB476A}" srcOrd="1" destOrd="0" presId="urn:microsoft.com/office/officeart/2005/8/layout/hierarchy2"/>
    <dgm:cxn modelId="{4BCF4845-60D9-4BB6-A7A3-8A6C305137CE}" type="presParOf" srcId="{81156862-2374-4AE0-A75F-509B0BAB476A}" destId="{93123B90-B5E6-4177-AE4A-B24063E705C5}" srcOrd="0" destOrd="0" presId="urn:microsoft.com/office/officeart/2005/8/layout/hierarchy2"/>
    <dgm:cxn modelId="{0F5C353F-A24A-4A3D-9857-EB753CD5EE67}" type="presParOf" srcId="{93123B90-B5E6-4177-AE4A-B24063E705C5}" destId="{47F9AB23-5E99-49DA-9144-0A9A028218BC}" srcOrd="0" destOrd="0" presId="urn:microsoft.com/office/officeart/2005/8/layout/hierarchy2"/>
    <dgm:cxn modelId="{031F536B-A378-42C9-BE9F-0B49F1797CE5}" type="presParOf" srcId="{81156862-2374-4AE0-A75F-509B0BAB476A}" destId="{90F5064F-8246-42C0-AE2B-0CCB3CA8EE97}" srcOrd="1" destOrd="0" presId="urn:microsoft.com/office/officeart/2005/8/layout/hierarchy2"/>
    <dgm:cxn modelId="{707F41C5-E944-48F9-B503-C63C9148FF5B}" type="presParOf" srcId="{90F5064F-8246-42C0-AE2B-0CCB3CA8EE97}" destId="{2E823EEF-7085-4E2D-B09A-4D33C23FC2F6}" srcOrd="0" destOrd="0" presId="urn:microsoft.com/office/officeart/2005/8/layout/hierarchy2"/>
    <dgm:cxn modelId="{2D99F2FE-34B5-4264-ABCD-C8AF8EFDD96C}" type="presParOf" srcId="{90F5064F-8246-42C0-AE2B-0CCB3CA8EE97}" destId="{7160FC41-F557-48CB-AF85-882AECE30515}" srcOrd="1" destOrd="0" presId="urn:microsoft.com/office/officeart/2005/8/layout/hierarchy2"/>
    <dgm:cxn modelId="{BEF40DBC-5543-49F9-AB8E-B3C0FF32FDA0}" type="presParOf" srcId="{81156862-2374-4AE0-A75F-509B0BAB476A}" destId="{A95E4393-A265-4DA0-B13C-A5B377971F98}" srcOrd="2" destOrd="0" presId="urn:microsoft.com/office/officeart/2005/8/layout/hierarchy2"/>
    <dgm:cxn modelId="{E6C56C97-AFD4-4694-AF7B-37D727A650EB}" type="presParOf" srcId="{A95E4393-A265-4DA0-B13C-A5B377971F98}" destId="{33002E7D-3002-47C5-BF32-022C733E625A}" srcOrd="0" destOrd="0" presId="urn:microsoft.com/office/officeart/2005/8/layout/hierarchy2"/>
    <dgm:cxn modelId="{427AA6CF-887B-4F12-920D-A77A99E217DE}" type="presParOf" srcId="{81156862-2374-4AE0-A75F-509B0BAB476A}" destId="{BFD6FE74-B256-4F68-AB8F-129A818E0DFF}" srcOrd="3" destOrd="0" presId="urn:microsoft.com/office/officeart/2005/8/layout/hierarchy2"/>
    <dgm:cxn modelId="{2A346A9B-D182-4C90-9FC6-3191A3CE135B}" type="presParOf" srcId="{BFD6FE74-B256-4F68-AB8F-129A818E0DFF}" destId="{7277C35E-C0D7-4759-B1B9-CC0C0E6CEDC0}" srcOrd="0" destOrd="0" presId="urn:microsoft.com/office/officeart/2005/8/layout/hierarchy2"/>
    <dgm:cxn modelId="{93A190F2-53EB-4A59-9213-273631D63231}" type="presParOf" srcId="{BFD6FE74-B256-4F68-AB8F-129A818E0DFF}" destId="{4C7BAB63-B1A3-4D93-B2F6-43A704A1AD85}" srcOrd="1" destOrd="0" presId="urn:microsoft.com/office/officeart/2005/8/layout/hierarchy2"/>
    <dgm:cxn modelId="{DA9D43D1-4FCF-42C9-AB2F-72D23987E43E}" type="presParOf" srcId="{81156862-2374-4AE0-A75F-509B0BAB476A}" destId="{C7B135FB-DAEC-4104-A54E-B3D67F24B98F}" srcOrd="4" destOrd="0" presId="urn:microsoft.com/office/officeart/2005/8/layout/hierarchy2"/>
    <dgm:cxn modelId="{EBCE82CB-4717-431C-9D0B-75BB54E73915}" type="presParOf" srcId="{C7B135FB-DAEC-4104-A54E-B3D67F24B98F}" destId="{1460674E-3CDB-41A3-B39C-DCFEDBF7281F}" srcOrd="0" destOrd="0" presId="urn:microsoft.com/office/officeart/2005/8/layout/hierarchy2"/>
    <dgm:cxn modelId="{F1A197A1-6942-441C-88D9-29DD136CAD6D}" type="presParOf" srcId="{81156862-2374-4AE0-A75F-509B0BAB476A}" destId="{21CD8EBC-C7FC-4BD8-9247-DF19E0C1BA4E}" srcOrd="5" destOrd="0" presId="urn:microsoft.com/office/officeart/2005/8/layout/hierarchy2"/>
    <dgm:cxn modelId="{8611FDEA-4909-46C0-9DF1-E1A81628DE01}" type="presParOf" srcId="{21CD8EBC-C7FC-4BD8-9247-DF19E0C1BA4E}" destId="{569903AE-8EB4-4E48-98C8-D2E845C5387D}" srcOrd="0" destOrd="0" presId="urn:microsoft.com/office/officeart/2005/8/layout/hierarchy2"/>
    <dgm:cxn modelId="{70CD91BB-F44C-4F31-A648-CF565D28D585}" type="presParOf" srcId="{21CD8EBC-C7FC-4BD8-9247-DF19E0C1BA4E}" destId="{4784B591-F504-4018-8402-5619741FA4B7}" srcOrd="1" destOrd="0" presId="urn:microsoft.com/office/officeart/2005/8/layout/hierarchy2"/>
    <dgm:cxn modelId="{96DDB97C-8DAB-4EB6-B344-B46EFFF840EC}" type="presParOf" srcId="{4784B591-F504-4018-8402-5619741FA4B7}" destId="{0751911F-259D-44A9-9813-A19F5E7C89EF}" srcOrd="0" destOrd="0" presId="urn:microsoft.com/office/officeart/2005/8/layout/hierarchy2"/>
    <dgm:cxn modelId="{1C1B7836-9107-430B-A3D2-85422801DB3D}" type="presParOf" srcId="{0751911F-259D-44A9-9813-A19F5E7C89EF}" destId="{874E3EA5-B617-48F1-9008-70B976369A49}" srcOrd="0" destOrd="0" presId="urn:microsoft.com/office/officeart/2005/8/layout/hierarchy2"/>
    <dgm:cxn modelId="{A76BA9B0-B709-4C13-8541-3161ADE468A7}" type="presParOf" srcId="{4784B591-F504-4018-8402-5619741FA4B7}" destId="{4F390A3D-F4FE-4495-A536-5B26BBAADFC2}" srcOrd="1" destOrd="0" presId="urn:microsoft.com/office/officeart/2005/8/layout/hierarchy2"/>
    <dgm:cxn modelId="{C2B400FB-330C-460A-9356-578179742B5D}" type="presParOf" srcId="{4F390A3D-F4FE-4495-A536-5B26BBAADFC2}" destId="{29507412-976A-4EC8-BCB0-660E99EB7635}" srcOrd="0" destOrd="0" presId="urn:microsoft.com/office/officeart/2005/8/layout/hierarchy2"/>
    <dgm:cxn modelId="{0EABF79D-4B55-4127-B0F8-D84F72D23863}" type="presParOf" srcId="{4F390A3D-F4FE-4495-A536-5B26BBAADFC2}" destId="{7A8FEEA3-6591-4571-98A9-2A7BCEAF18E0}" srcOrd="1" destOrd="0" presId="urn:microsoft.com/office/officeart/2005/8/layout/hierarchy2"/>
    <dgm:cxn modelId="{40590A1B-559C-490E-A7C7-3C5442FC5518}" type="presParOf" srcId="{7A8FEEA3-6591-4571-98A9-2A7BCEAF18E0}" destId="{2F8CB56E-2F8C-406C-B538-4D42F2E4A6A9}" srcOrd="0" destOrd="0" presId="urn:microsoft.com/office/officeart/2005/8/layout/hierarchy2"/>
    <dgm:cxn modelId="{C774D317-2207-4AB7-A4E5-954F20575CDE}" type="presParOf" srcId="{2F8CB56E-2F8C-406C-B538-4D42F2E4A6A9}" destId="{AD394104-0D0D-4596-AD81-E93EA0B867BD}" srcOrd="0" destOrd="0" presId="urn:microsoft.com/office/officeart/2005/8/layout/hierarchy2"/>
    <dgm:cxn modelId="{266A67CE-C3CA-44F9-8FE2-F6A7C73DE8E3}" type="presParOf" srcId="{7A8FEEA3-6591-4571-98A9-2A7BCEAF18E0}" destId="{02CACEF0-2BD6-47C3-8744-15FEF2A3A9BB}" srcOrd="1" destOrd="0" presId="urn:microsoft.com/office/officeart/2005/8/layout/hierarchy2"/>
    <dgm:cxn modelId="{F2135E43-CBAF-4E15-962F-6F2100F25D81}" type="presParOf" srcId="{02CACEF0-2BD6-47C3-8744-15FEF2A3A9BB}" destId="{67AC5C42-12FB-4EB1-A5DB-30D558FD564F}" srcOrd="0" destOrd="0" presId="urn:microsoft.com/office/officeart/2005/8/layout/hierarchy2"/>
    <dgm:cxn modelId="{B11AA379-668C-457B-8BD0-D68DC20950DC}" type="presParOf" srcId="{02CACEF0-2BD6-47C3-8744-15FEF2A3A9BB}" destId="{5A62668A-DA39-4428-805B-5FF341B0D277}" srcOrd="1" destOrd="0" presId="urn:microsoft.com/office/officeart/2005/8/layout/hierarchy2"/>
    <dgm:cxn modelId="{AA27F982-4E78-4F77-9352-B27988EB2B84}" type="presParOf" srcId="{7A8FEEA3-6591-4571-98A9-2A7BCEAF18E0}" destId="{138B6BE6-BA8B-4102-B647-78A4AEFD4758}" srcOrd="2" destOrd="0" presId="urn:microsoft.com/office/officeart/2005/8/layout/hierarchy2"/>
    <dgm:cxn modelId="{BFDE3F36-C091-4926-9803-2C2E996B2CF9}" type="presParOf" srcId="{138B6BE6-BA8B-4102-B647-78A4AEFD4758}" destId="{1C5E035D-31AA-47D3-85B3-74156465C7B3}" srcOrd="0" destOrd="0" presId="urn:microsoft.com/office/officeart/2005/8/layout/hierarchy2"/>
    <dgm:cxn modelId="{94040C39-BD59-49E3-AF0B-BAD9146F7C9B}" type="presParOf" srcId="{7A8FEEA3-6591-4571-98A9-2A7BCEAF18E0}" destId="{0961341C-4384-49F8-A33D-DFD5B4E76BCA}" srcOrd="3" destOrd="0" presId="urn:microsoft.com/office/officeart/2005/8/layout/hierarchy2"/>
    <dgm:cxn modelId="{68B370A6-2D57-4737-AE46-AD05F7761BF1}" type="presParOf" srcId="{0961341C-4384-49F8-A33D-DFD5B4E76BCA}" destId="{D39B81F9-62DB-4B71-B15C-F3BB2923A76A}" srcOrd="0" destOrd="0" presId="urn:microsoft.com/office/officeart/2005/8/layout/hierarchy2"/>
    <dgm:cxn modelId="{030A44D5-4420-4D6E-A5B5-03D677C62BE9}" type="presParOf" srcId="{0961341C-4384-49F8-A33D-DFD5B4E76BCA}" destId="{34A8CABC-234D-4864-B830-D7C2E7BC1481}" srcOrd="1" destOrd="0" presId="urn:microsoft.com/office/officeart/2005/8/layout/hierarchy2"/>
    <dgm:cxn modelId="{0FE5279B-FDAA-4F3B-919B-F6CD12244AD6}" type="presParOf" srcId="{7A8FEEA3-6591-4571-98A9-2A7BCEAF18E0}" destId="{86979F74-65B7-4F9A-9E28-3A9FBDF3263D}" srcOrd="4" destOrd="0" presId="urn:microsoft.com/office/officeart/2005/8/layout/hierarchy2"/>
    <dgm:cxn modelId="{698A8FF8-B275-4BD0-965E-EC281AC2EDE7}" type="presParOf" srcId="{86979F74-65B7-4F9A-9E28-3A9FBDF3263D}" destId="{D4AC0236-8123-4F4D-A48F-900D29B11D17}" srcOrd="0" destOrd="0" presId="urn:microsoft.com/office/officeart/2005/8/layout/hierarchy2"/>
    <dgm:cxn modelId="{2CFA5304-B84F-4000-8488-B59E1D81877A}" type="presParOf" srcId="{7A8FEEA3-6591-4571-98A9-2A7BCEAF18E0}" destId="{151BA9FD-6D8E-443F-96C4-9C0F134BC92E}" srcOrd="5" destOrd="0" presId="urn:microsoft.com/office/officeart/2005/8/layout/hierarchy2"/>
    <dgm:cxn modelId="{56F7A9BC-9932-4FB2-A55A-B9A3F14C1D8E}" type="presParOf" srcId="{151BA9FD-6D8E-443F-96C4-9C0F134BC92E}" destId="{5F94E861-CB9A-4C24-8F56-5DCEB69D91CA}" srcOrd="0" destOrd="0" presId="urn:microsoft.com/office/officeart/2005/8/layout/hierarchy2"/>
    <dgm:cxn modelId="{3E353A87-93D5-4E58-BF54-BD65828CD179}" type="presParOf" srcId="{151BA9FD-6D8E-443F-96C4-9C0F134BC92E}" destId="{B62BB4B3-E83A-4BE2-B80E-52D687E7248C}" srcOrd="1" destOrd="0" presId="urn:microsoft.com/office/officeart/2005/8/layout/hierarchy2"/>
    <dgm:cxn modelId="{EF43FE7F-5B1E-458D-BA5C-8F0E36CEEB41}" type="presParOf" srcId="{4784B591-F504-4018-8402-5619741FA4B7}" destId="{4625B8C4-99A7-4F01-B060-AF95AA45161D}" srcOrd="2" destOrd="0" presId="urn:microsoft.com/office/officeart/2005/8/layout/hierarchy2"/>
    <dgm:cxn modelId="{C3788ADF-C695-456B-AD78-18C1FFF5C9CB}" type="presParOf" srcId="{4625B8C4-99A7-4F01-B060-AF95AA45161D}" destId="{0509C607-7266-4277-A784-CA14DC08244C}" srcOrd="0" destOrd="0" presId="urn:microsoft.com/office/officeart/2005/8/layout/hierarchy2"/>
    <dgm:cxn modelId="{EA1154F6-58FE-4490-A09E-F155EE370A8C}" type="presParOf" srcId="{4784B591-F504-4018-8402-5619741FA4B7}" destId="{E68F5110-C966-41B9-A824-C475B375610C}" srcOrd="3" destOrd="0" presId="urn:microsoft.com/office/officeart/2005/8/layout/hierarchy2"/>
    <dgm:cxn modelId="{0A699D8A-5044-4D70-BC2E-98DD4C596D0B}" type="presParOf" srcId="{E68F5110-C966-41B9-A824-C475B375610C}" destId="{14A559E0-A45C-4F39-B0C1-308D80FBA18B}" srcOrd="0" destOrd="0" presId="urn:microsoft.com/office/officeart/2005/8/layout/hierarchy2"/>
    <dgm:cxn modelId="{54617DC7-62AC-427B-A01C-63E3353729BE}" type="presParOf" srcId="{E68F5110-C966-41B9-A824-C475B375610C}" destId="{7BB207E1-66F7-4D72-B314-156027BF46F8}" srcOrd="1" destOrd="0" presId="urn:microsoft.com/office/officeart/2005/8/layout/hierarchy2"/>
    <dgm:cxn modelId="{034A1A65-B3F1-4460-88CB-666A2EA2732B}" type="presParOf" srcId="{4784B591-F504-4018-8402-5619741FA4B7}" destId="{5EF96F53-674B-48E9-BC6B-9B45914D6F65}" srcOrd="4" destOrd="0" presId="urn:microsoft.com/office/officeart/2005/8/layout/hierarchy2"/>
    <dgm:cxn modelId="{9BCB70B9-8270-4B52-9483-E8DBB6876627}" type="presParOf" srcId="{5EF96F53-674B-48E9-BC6B-9B45914D6F65}" destId="{C98219A6-DEFA-49E0-A9D3-62D7286A4ACC}" srcOrd="0" destOrd="0" presId="urn:microsoft.com/office/officeart/2005/8/layout/hierarchy2"/>
    <dgm:cxn modelId="{02D13008-5FBE-41B6-9637-25BD172837FE}" type="presParOf" srcId="{4784B591-F504-4018-8402-5619741FA4B7}" destId="{4E1B2E15-94B9-4234-8DDF-65F713F7CD8E}" srcOrd="5" destOrd="0" presId="urn:microsoft.com/office/officeart/2005/8/layout/hierarchy2"/>
    <dgm:cxn modelId="{E093C6B9-F3EB-4EB2-9F8A-463535692EB0}" type="presParOf" srcId="{4E1B2E15-94B9-4234-8DDF-65F713F7CD8E}" destId="{CF4FF259-D847-4828-945B-0C4EFA44D8A9}" srcOrd="0" destOrd="0" presId="urn:microsoft.com/office/officeart/2005/8/layout/hierarchy2"/>
    <dgm:cxn modelId="{9719D792-1B6D-4A15-82CB-1DCCCBFF9EA0}" type="presParOf" srcId="{4E1B2E15-94B9-4234-8DDF-65F713F7CD8E}" destId="{8EF6356B-87AB-466F-99E2-304E4D9782C6}" srcOrd="1" destOrd="0" presId="urn:microsoft.com/office/officeart/2005/8/layout/hierarchy2"/>
    <dgm:cxn modelId="{E04BF389-070A-4442-949B-4BB2B1FDEFDC}" type="presParOf" srcId="{B08D3826-F0BD-4E84-A5EA-33FD471C7D88}" destId="{98541CAB-72BF-4EF5-AC51-E73D355E3072}" srcOrd="4" destOrd="0" presId="urn:microsoft.com/office/officeart/2005/8/layout/hierarchy2"/>
    <dgm:cxn modelId="{7D497646-CE03-47DE-B7CD-B45E4AEFF5D1}" type="presParOf" srcId="{98541CAB-72BF-4EF5-AC51-E73D355E3072}" destId="{E4F806A7-7006-4207-B54E-B189A5130C61}" srcOrd="0" destOrd="0" presId="urn:microsoft.com/office/officeart/2005/8/layout/hierarchy2"/>
    <dgm:cxn modelId="{483C7B15-55F4-4587-B2DC-718B951C4DDF}" type="presParOf" srcId="{B08D3826-F0BD-4E84-A5EA-33FD471C7D88}" destId="{2957D096-E3B4-4329-8133-DDBB7331B3DB}" srcOrd="5" destOrd="0" presId="urn:microsoft.com/office/officeart/2005/8/layout/hierarchy2"/>
    <dgm:cxn modelId="{20906489-8523-4748-89BE-1B8D241E8D1E}" type="presParOf" srcId="{2957D096-E3B4-4329-8133-DDBB7331B3DB}" destId="{1C36DAEF-1C07-41A7-9B3B-8A17C5B23E53}" srcOrd="0" destOrd="0" presId="urn:microsoft.com/office/officeart/2005/8/layout/hierarchy2"/>
    <dgm:cxn modelId="{CD484CE5-2035-496F-B07A-677EF5349C57}" type="presParOf" srcId="{2957D096-E3B4-4329-8133-DDBB7331B3DB}" destId="{8C55D29D-5E05-4445-973F-468EECF7D74D}" srcOrd="1" destOrd="0" presId="urn:microsoft.com/office/officeart/2005/8/layout/hierarchy2"/>
    <dgm:cxn modelId="{62C95A91-C359-40C6-9F38-5F918786ED1A}" type="presParOf" srcId="{8C55D29D-5E05-4445-973F-468EECF7D74D}" destId="{40929968-A7CD-4536-A3F5-F1826D02E992}" srcOrd="0" destOrd="0" presId="urn:microsoft.com/office/officeart/2005/8/layout/hierarchy2"/>
    <dgm:cxn modelId="{F2493854-41D9-4398-AB62-7B7E1D51E3C5}" type="presParOf" srcId="{40929968-A7CD-4536-A3F5-F1826D02E992}" destId="{0ABB1A9B-A584-41D3-8330-F89B85B20D77}" srcOrd="0" destOrd="0" presId="urn:microsoft.com/office/officeart/2005/8/layout/hierarchy2"/>
    <dgm:cxn modelId="{A348375B-067B-45BB-8F5C-9547130DBB7B}" type="presParOf" srcId="{8C55D29D-5E05-4445-973F-468EECF7D74D}" destId="{7F085B4A-B1C2-4899-A5FB-A117F6707A1A}" srcOrd="1" destOrd="0" presId="urn:microsoft.com/office/officeart/2005/8/layout/hierarchy2"/>
    <dgm:cxn modelId="{C08FB831-0A5B-4069-BC64-915786C69B2B}" type="presParOf" srcId="{7F085B4A-B1C2-4899-A5FB-A117F6707A1A}" destId="{E50625A9-DE17-4197-8742-446D9F8BB938}" srcOrd="0" destOrd="0" presId="urn:microsoft.com/office/officeart/2005/8/layout/hierarchy2"/>
    <dgm:cxn modelId="{EEDD7A5F-C6A8-4A04-A930-52D714CC5058}" type="presParOf" srcId="{7F085B4A-B1C2-4899-A5FB-A117F6707A1A}" destId="{25A68653-B5E0-44AF-ADB2-781E3BE036A2}" srcOrd="1" destOrd="0" presId="urn:microsoft.com/office/officeart/2005/8/layout/hierarchy2"/>
    <dgm:cxn modelId="{F0D9AF3A-F42E-473D-91A4-8C904BF58775}" type="presParOf" srcId="{8C55D29D-5E05-4445-973F-468EECF7D74D}" destId="{3480230D-CE51-48BD-87FD-979A3EA24BE6}" srcOrd="2" destOrd="0" presId="urn:microsoft.com/office/officeart/2005/8/layout/hierarchy2"/>
    <dgm:cxn modelId="{35D8A3D1-34F3-41CA-AE4F-B3BCFAB90D06}" type="presParOf" srcId="{3480230D-CE51-48BD-87FD-979A3EA24BE6}" destId="{FDC595C3-84E1-4D0B-B49A-40E9CD467F12}" srcOrd="0" destOrd="0" presId="urn:microsoft.com/office/officeart/2005/8/layout/hierarchy2"/>
    <dgm:cxn modelId="{617C1E48-4358-40AC-B533-328EEE8E8ACD}" type="presParOf" srcId="{8C55D29D-5E05-4445-973F-468EECF7D74D}" destId="{77141849-244A-4A3D-A193-862AA87BF394}" srcOrd="3" destOrd="0" presId="urn:microsoft.com/office/officeart/2005/8/layout/hierarchy2"/>
    <dgm:cxn modelId="{DFDFAED5-82F2-430D-9F8D-D9324305EDF6}" type="presParOf" srcId="{77141849-244A-4A3D-A193-862AA87BF394}" destId="{85FFBE3B-6FCE-4C1F-A4A2-1322DDDB778B}" srcOrd="0" destOrd="0" presId="urn:microsoft.com/office/officeart/2005/8/layout/hierarchy2"/>
    <dgm:cxn modelId="{12A08A9C-DD9B-445A-8754-B58DE3B00C4E}" type="presParOf" srcId="{77141849-244A-4A3D-A193-862AA87BF394}" destId="{73F712C0-A69A-4951-AD4A-A1BD0ED2F032}" srcOrd="1" destOrd="0" presId="urn:microsoft.com/office/officeart/2005/8/layout/hierarchy2"/>
    <dgm:cxn modelId="{20330205-6891-4F33-9329-F252DE023C08}" type="presParOf" srcId="{8C55D29D-5E05-4445-973F-468EECF7D74D}" destId="{C4871928-CE30-4508-84B3-D93868B85D66}" srcOrd="4" destOrd="0" presId="urn:microsoft.com/office/officeart/2005/8/layout/hierarchy2"/>
    <dgm:cxn modelId="{285AC716-ED2A-4866-8257-6FFE44716783}" type="presParOf" srcId="{C4871928-CE30-4508-84B3-D93868B85D66}" destId="{C3FC23A6-AD42-4A79-B4D7-B572E6A767E6}" srcOrd="0" destOrd="0" presId="urn:microsoft.com/office/officeart/2005/8/layout/hierarchy2"/>
    <dgm:cxn modelId="{07DEAB8B-738E-47D4-A412-DCC7860AD885}" type="presParOf" srcId="{8C55D29D-5E05-4445-973F-468EECF7D74D}" destId="{AE9F0F2D-C990-4D95-8535-5420C073B9D3}" srcOrd="5" destOrd="0" presId="urn:microsoft.com/office/officeart/2005/8/layout/hierarchy2"/>
    <dgm:cxn modelId="{D4B29903-BBD7-4090-911A-62FB0FFB1C3E}" type="presParOf" srcId="{AE9F0F2D-C990-4D95-8535-5420C073B9D3}" destId="{585E03B1-F9A1-406B-BBAD-6E708C262F4E}" srcOrd="0" destOrd="0" presId="urn:microsoft.com/office/officeart/2005/8/layout/hierarchy2"/>
    <dgm:cxn modelId="{0130266B-327D-411A-B5D4-EF6ECA7D6361}" type="presParOf" srcId="{AE9F0F2D-C990-4D95-8535-5420C073B9D3}" destId="{E8A2E33C-73A7-4C2D-BA8E-1607BC9D17BE}" srcOrd="1" destOrd="0" presId="urn:microsoft.com/office/officeart/2005/8/layout/hierarchy2"/>
    <dgm:cxn modelId="{37375642-E50D-4988-8447-AC71CDAB7985}" type="presParOf" srcId="{B08D3826-F0BD-4E84-A5EA-33FD471C7D88}" destId="{EA7395C5-E6CE-4869-A54D-17AA71B30A4D}" srcOrd="6" destOrd="0" presId="urn:microsoft.com/office/officeart/2005/8/layout/hierarchy2"/>
    <dgm:cxn modelId="{522BF296-5D93-4883-8F58-82CD29458307}" type="presParOf" srcId="{EA7395C5-E6CE-4869-A54D-17AA71B30A4D}" destId="{D25C85EA-4AAC-43A3-AC68-68EAB45F7DE1}" srcOrd="0" destOrd="0" presId="urn:microsoft.com/office/officeart/2005/8/layout/hierarchy2"/>
    <dgm:cxn modelId="{842A9E9C-E43B-4FFA-AF57-FCB30A3B2C4A}" type="presParOf" srcId="{B08D3826-F0BD-4E84-A5EA-33FD471C7D88}" destId="{FB78026A-E47E-4E20-B919-BB0A81B3851D}" srcOrd="7" destOrd="0" presId="urn:microsoft.com/office/officeart/2005/8/layout/hierarchy2"/>
    <dgm:cxn modelId="{F4CEF28A-AC68-4B99-8300-D6BAB0E3A59F}" type="presParOf" srcId="{FB78026A-E47E-4E20-B919-BB0A81B3851D}" destId="{C944BF72-49F3-414B-86A1-AE963765EAC0}" srcOrd="0" destOrd="0" presId="urn:microsoft.com/office/officeart/2005/8/layout/hierarchy2"/>
    <dgm:cxn modelId="{DE84BDEE-0892-4E35-A342-DA85D5DB877A}" type="presParOf" srcId="{FB78026A-E47E-4E20-B919-BB0A81B3851D}" destId="{D0AACDBA-4883-4F0A-BD27-804B5E7B5C0C}" srcOrd="1" destOrd="0" presId="urn:microsoft.com/office/officeart/2005/8/layout/hierarchy2"/>
    <dgm:cxn modelId="{73253678-6200-4973-B612-F4FC1A406417}" type="presParOf" srcId="{B08D3826-F0BD-4E84-A5EA-33FD471C7D88}" destId="{4D234DDE-E663-4951-85E5-A824E030141A}" srcOrd="8" destOrd="0" presId="urn:microsoft.com/office/officeart/2005/8/layout/hierarchy2"/>
    <dgm:cxn modelId="{6DE783E4-AFF2-438E-BFF2-58014B57FED1}" type="presParOf" srcId="{4D234DDE-E663-4951-85E5-A824E030141A}" destId="{45521F80-AD15-4905-B344-83045B62D9A2}" srcOrd="0" destOrd="0" presId="urn:microsoft.com/office/officeart/2005/8/layout/hierarchy2"/>
    <dgm:cxn modelId="{5CBA5DFE-AE0B-4E3D-BD67-BB537DA99920}" type="presParOf" srcId="{B08D3826-F0BD-4E84-A5EA-33FD471C7D88}" destId="{DAB90727-BBCA-4933-A16B-ED515CF889B4}" srcOrd="9" destOrd="0" presId="urn:microsoft.com/office/officeart/2005/8/layout/hierarchy2"/>
    <dgm:cxn modelId="{1B469E61-0B66-4763-B64D-32C160548C18}" type="presParOf" srcId="{DAB90727-BBCA-4933-A16B-ED515CF889B4}" destId="{AEA59AA6-A91D-4E0C-B299-DBA70D8BAD94}" srcOrd="0" destOrd="0" presId="urn:microsoft.com/office/officeart/2005/8/layout/hierarchy2"/>
    <dgm:cxn modelId="{AE3CBAA7-32CA-4C29-A5A2-14A7B173C5AF}" type="presParOf" srcId="{DAB90727-BBCA-4933-A16B-ED515CF889B4}" destId="{5A233CFF-EF99-49D0-AA62-20E30B3A3CD9}" srcOrd="1" destOrd="0" presId="urn:microsoft.com/office/officeart/2005/8/layout/hierarchy2"/>
    <dgm:cxn modelId="{82F1D692-7B68-4957-A0DE-B84D7642A2D6}" type="presParOf" srcId="{5A233CFF-EF99-49D0-AA62-20E30B3A3CD9}" destId="{9233F497-47BD-4C4E-9544-164EF2639B66}" srcOrd="0" destOrd="0" presId="urn:microsoft.com/office/officeart/2005/8/layout/hierarchy2"/>
    <dgm:cxn modelId="{C661E47C-3314-4E34-A056-9312B64E9847}" type="presParOf" srcId="{9233F497-47BD-4C4E-9544-164EF2639B66}" destId="{D6443EA4-D859-45A0-B259-344D7CE1608D}" srcOrd="0" destOrd="0" presId="urn:microsoft.com/office/officeart/2005/8/layout/hierarchy2"/>
    <dgm:cxn modelId="{94203DE3-CBE4-43A8-852B-FB76173D1D10}" type="presParOf" srcId="{5A233CFF-EF99-49D0-AA62-20E30B3A3CD9}" destId="{A3FF3606-B8B7-49E3-ABB4-2D1C92298A9C}" srcOrd="1" destOrd="0" presId="urn:microsoft.com/office/officeart/2005/8/layout/hierarchy2"/>
    <dgm:cxn modelId="{A5CDD778-A260-449F-8FB9-0006E0B3D132}" type="presParOf" srcId="{A3FF3606-B8B7-49E3-ABB4-2D1C92298A9C}" destId="{F3DF9C90-2F9F-473E-B00D-F1C082879F30}" srcOrd="0" destOrd="0" presId="urn:microsoft.com/office/officeart/2005/8/layout/hierarchy2"/>
    <dgm:cxn modelId="{040F66B1-3895-4E15-BBCC-8E9B7923D953}" type="presParOf" srcId="{A3FF3606-B8B7-49E3-ABB4-2D1C92298A9C}" destId="{A5BD4619-4519-4B48-89C2-750A581448A9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ACB48D9-56E9-49DF-BC0C-6E42BDCD01B0}">
      <dsp:nvSpPr>
        <dsp:cNvPr id="0" name=""/>
        <dsp:cNvSpPr/>
      </dsp:nvSpPr>
      <dsp:spPr>
        <a:xfrm>
          <a:off x="2387735" y="5852561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Roadmap</a:t>
          </a:r>
        </a:p>
      </dsp:txBody>
      <dsp:txXfrm>
        <a:off x="2417515" y="5882341"/>
        <a:ext cx="1973992" cy="957216"/>
      </dsp:txXfrm>
    </dsp:sp>
    <dsp:sp modelId="{1B944092-6422-41D5-80F4-A63F2C35FF16}">
      <dsp:nvSpPr>
        <dsp:cNvPr id="0" name=""/>
        <dsp:cNvSpPr/>
      </dsp:nvSpPr>
      <dsp:spPr>
        <a:xfrm rot="16791948">
          <a:off x="2454310" y="4014443"/>
          <a:ext cx="4747375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4747375" y="792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709314" y="3903680"/>
        <a:ext cx="237368" cy="237368"/>
      </dsp:txXfrm>
    </dsp:sp>
    <dsp:sp modelId="{55ADE7C3-4CB3-41DC-9E78-2BDB5262B4E4}">
      <dsp:nvSpPr>
        <dsp:cNvPr id="0" name=""/>
        <dsp:cNvSpPr/>
      </dsp:nvSpPr>
      <dsp:spPr>
        <a:xfrm>
          <a:off x="5234708" y="1175391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Purpose of the analysis</a:t>
          </a:r>
        </a:p>
      </dsp:txBody>
      <dsp:txXfrm>
        <a:off x="5264488" y="1205171"/>
        <a:ext cx="1973992" cy="957216"/>
      </dsp:txXfrm>
    </dsp:sp>
    <dsp:sp modelId="{21AEF7E5-741F-4017-8A48-AB7942927F05}">
      <dsp:nvSpPr>
        <dsp:cNvPr id="0" name=""/>
        <dsp:cNvSpPr/>
      </dsp:nvSpPr>
      <dsp:spPr>
        <a:xfrm>
          <a:off x="7268261" y="1675858"/>
          <a:ext cx="813420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813420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7654635" y="1663444"/>
        <a:ext cx="40671" cy="40671"/>
      </dsp:txXfrm>
    </dsp:sp>
    <dsp:sp modelId="{955EF604-D0D7-42CD-97A6-15B2E8C5260D}">
      <dsp:nvSpPr>
        <dsp:cNvPr id="0" name=""/>
        <dsp:cNvSpPr/>
      </dsp:nvSpPr>
      <dsp:spPr>
        <a:xfrm>
          <a:off x="8081681" y="1175391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Equity and Financial Performance Analysis</a:t>
          </a:r>
          <a:r>
            <a:rPr lang="ka-GE" sz="1200" kern="1200"/>
            <a:t> (</a:t>
          </a:r>
          <a:r>
            <a:rPr lang="en-US" sz="1200" kern="1200"/>
            <a:t>comparing a US GAAP company </a:t>
          </a:r>
          <a:r>
            <a:rPr lang="ka-GE" sz="1200" kern="1200"/>
            <a:t>-</a:t>
          </a:r>
          <a:r>
            <a:rPr lang="en-US" sz="1200" kern="1200"/>
            <a:t>NVIDIA with an IFRS company </a:t>
          </a:r>
          <a:r>
            <a:rPr lang="ka-GE" sz="1200" kern="1200"/>
            <a:t>-</a:t>
          </a:r>
          <a:r>
            <a:rPr lang="en-US" sz="1200" kern="1200"/>
            <a:t>Samsung</a:t>
          </a:r>
          <a:r>
            <a:rPr lang="ka-GE" sz="1200" kern="1200"/>
            <a:t>)</a:t>
          </a:r>
          <a:endParaRPr lang="en-US" sz="1200" kern="1200"/>
        </a:p>
      </dsp:txBody>
      <dsp:txXfrm>
        <a:off x="8111461" y="1205171"/>
        <a:ext cx="1973992" cy="957216"/>
      </dsp:txXfrm>
    </dsp:sp>
    <dsp:sp modelId="{725F0ED8-C5AD-4F2A-9819-7D29A7426D5B}">
      <dsp:nvSpPr>
        <dsp:cNvPr id="0" name=""/>
        <dsp:cNvSpPr/>
      </dsp:nvSpPr>
      <dsp:spPr>
        <a:xfrm rot="18289469">
          <a:off x="9809747" y="1091212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0486334" y="1063523"/>
        <a:ext cx="71219" cy="71219"/>
      </dsp:txXfrm>
    </dsp:sp>
    <dsp:sp modelId="{2ACDEC3B-37B5-4625-830E-4079EB1F0127}">
      <dsp:nvSpPr>
        <dsp:cNvPr id="0" name=""/>
        <dsp:cNvSpPr/>
      </dsp:nvSpPr>
      <dsp:spPr>
        <a:xfrm>
          <a:off x="10928654" y="6099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Assessing their profitability, liquidity, efficiency, and solvency to determine financial health.</a:t>
          </a:r>
        </a:p>
      </dsp:txBody>
      <dsp:txXfrm>
        <a:off x="10958434" y="35879"/>
        <a:ext cx="1973992" cy="957216"/>
      </dsp:txXfrm>
    </dsp:sp>
    <dsp:sp modelId="{5D7DDCD8-4C91-4495-871E-8C9864B216CA}">
      <dsp:nvSpPr>
        <dsp:cNvPr id="0" name=""/>
        <dsp:cNvSpPr/>
      </dsp:nvSpPr>
      <dsp:spPr>
        <a:xfrm>
          <a:off x="10115234" y="1675858"/>
          <a:ext cx="813420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813420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0501608" y="1663444"/>
        <a:ext cx="40671" cy="40671"/>
      </dsp:txXfrm>
    </dsp:sp>
    <dsp:sp modelId="{72B35DA0-5754-4BE0-AAAD-61BF7E9B379E}">
      <dsp:nvSpPr>
        <dsp:cNvPr id="0" name=""/>
        <dsp:cNvSpPr/>
      </dsp:nvSpPr>
      <dsp:spPr>
        <a:xfrm>
          <a:off x="10928654" y="1175391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Comparing financial ratios and trends to see which company performs better.</a:t>
          </a:r>
        </a:p>
      </dsp:txBody>
      <dsp:txXfrm>
        <a:off x="10958434" y="1205171"/>
        <a:ext cx="1973992" cy="957216"/>
      </dsp:txXfrm>
    </dsp:sp>
    <dsp:sp modelId="{475093E7-F0A5-4066-B423-33411E5F5967}">
      <dsp:nvSpPr>
        <dsp:cNvPr id="0" name=""/>
        <dsp:cNvSpPr/>
      </dsp:nvSpPr>
      <dsp:spPr>
        <a:xfrm rot="3310531">
          <a:off x="9809747" y="2260504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0486334" y="2232816"/>
        <a:ext cx="71219" cy="71219"/>
      </dsp:txXfrm>
    </dsp:sp>
    <dsp:sp modelId="{87A7E414-EC5D-46C2-A2AE-1C6A692B3399}">
      <dsp:nvSpPr>
        <dsp:cNvPr id="0" name=""/>
        <dsp:cNvSpPr/>
      </dsp:nvSpPr>
      <dsp:spPr>
        <a:xfrm>
          <a:off x="10928654" y="2344684"/>
          <a:ext cx="2033552" cy="1016776"/>
        </a:xfrm>
        <a:prstGeom prst="roundRect">
          <a:avLst>
            <a:gd name="adj" fmla="val 1000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Highlighting the impact of GAAP vs. IFRS differences on the reported numbers.</a:t>
          </a:r>
        </a:p>
      </dsp:txBody>
      <dsp:txXfrm>
        <a:off x="10958434" y="2374464"/>
        <a:ext cx="1973992" cy="957216"/>
      </dsp:txXfrm>
    </dsp:sp>
    <dsp:sp modelId="{42E35BC6-BE2A-4EE9-B193-559203EBB6D7}">
      <dsp:nvSpPr>
        <dsp:cNvPr id="0" name=""/>
        <dsp:cNvSpPr/>
      </dsp:nvSpPr>
      <dsp:spPr>
        <a:xfrm rot="18289469">
          <a:off x="4115801" y="5768382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4792388" y="5740693"/>
        <a:ext cx="71219" cy="71219"/>
      </dsp:txXfrm>
    </dsp:sp>
    <dsp:sp modelId="{BFE443E8-64EB-4539-920F-04DA862D66F3}">
      <dsp:nvSpPr>
        <dsp:cNvPr id="0" name=""/>
        <dsp:cNvSpPr/>
      </dsp:nvSpPr>
      <dsp:spPr>
        <a:xfrm>
          <a:off x="5234708" y="4683269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Data Collection</a:t>
          </a:r>
        </a:p>
      </dsp:txBody>
      <dsp:txXfrm>
        <a:off x="5264488" y="4713049"/>
        <a:ext cx="1973992" cy="957216"/>
      </dsp:txXfrm>
    </dsp:sp>
    <dsp:sp modelId="{93123B90-B5E6-4177-AE4A-B24063E705C5}">
      <dsp:nvSpPr>
        <dsp:cNvPr id="0" name=""/>
        <dsp:cNvSpPr/>
      </dsp:nvSpPr>
      <dsp:spPr>
        <a:xfrm rot="18289469">
          <a:off x="6962774" y="4599089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7639361" y="4571401"/>
        <a:ext cx="71219" cy="71219"/>
      </dsp:txXfrm>
    </dsp:sp>
    <dsp:sp modelId="{2E823EEF-7085-4E2D-B09A-4D33C23FC2F6}">
      <dsp:nvSpPr>
        <dsp:cNvPr id="0" name=""/>
        <dsp:cNvSpPr/>
      </dsp:nvSpPr>
      <dsp:spPr>
        <a:xfrm>
          <a:off x="8081681" y="3513976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b="1" kern="1200"/>
            <a:t>Core Financial Statements</a:t>
          </a:r>
          <a:endParaRPr lang="en-US" sz="1200" kern="1200"/>
        </a:p>
      </dsp:txBody>
      <dsp:txXfrm>
        <a:off x="8111461" y="3543756"/>
        <a:ext cx="1973992" cy="957216"/>
      </dsp:txXfrm>
    </dsp:sp>
    <dsp:sp modelId="{A95E4393-A265-4DA0-B13C-A5B377971F98}">
      <dsp:nvSpPr>
        <dsp:cNvPr id="0" name=""/>
        <dsp:cNvSpPr/>
      </dsp:nvSpPr>
      <dsp:spPr>
        <a:xfrm>
          <a:off x="7268261" y="5183736"/>
          <a:ext cx="813420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813420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7654635" y="5171321"/>
        <a:ext cx="40671" cy="40671"/>
      </dsp:txXfrm>
    </dsp:sp>
    <dsp:sp modelId="{7277C35E-C0D7-4759-B1B9-CC0C0E6CEDC0}">
      <dsp:nvSpPr>
        <dsp:cNvPr id="0" name=""/>
        <dsp:cNvSpPr/>
      </dsp:nvSpPr>
      <dsp:spPr>
        <a:xfrm>
          <a:off x="8081681" y="4683269"/>
          <a:ext cx="2033552" cy="1016776"/>
        </a:xfrm>
        <a:prstGeom prst="roundRect">
          <a:avLst>
            <a:gd name="adj" fmla="val 1000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b="1" kern="1200"/>
            <a:t>Accounting standards</a:t>
          </a:r>
          <a:endParaRPr lang="en-US" sz="1200" kern="1200"/>
        </a:p>
      </dsp:txBody>
      <dsp:txXfrm>
        <a:off x="8111461" y="4713049"/>
        <a:ext cx="1973992" cy="957216"/>
      </dsp:txXfrm>
    </dsp:sp>
    <dsp:sp modelId="{C7B135FB-DAEC-4104-A54E-B3D67F24B98F}">
      <dsp:nvSpPr>
        <dsp:cNvPr id="0" name=""/>
        <dsp:cNvSpPr/>
      </dsp:nvSpPr>
      <dsp:spPr>
        <a:xfrm rot="3310531">
          <a:off x="6962774" y="5768382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7639361" y="5740693"/>
        <a:ext cx="71219" cy="71219"/>
      </dsp:txXfrm>
    </dsp:sp>
    <dsp:sp modelId="{569903AE-8EB4-4E48-98C8-D2E845C5387D}">
      <dsp:nvSpPr>
        <dsp:cNvPr id="0" name=""/>
        <dsp:cNvSpPr/>
      </dsp:nvSpPr>
      <dsp:spPr>
        <a:xfrm>
          <a:off x="8081681" y="5852561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b="1" kern="1200"/>
            <a:t>Additional Information</a:t>
          </a:r>
          <a:endParaRPr lang="en-US" sz="1200" kern="1200"/>
        </a:p>
      </dsp:txBody>
      <dsp:txXfrm>
        <a:off x="8111461" y="5882341"/>
        <a:ext cx="1973992" cy="957216"/>
      </dsp:txXfrm>
    </dsp:sp>
    <dsp:sp modelId="{0751911F-259D-44A9-9813-A19F5E7C89EF}">
      <dsp:nvSpPr>
        <dsp:cNvPr id="0" name=""/>
        <dsp:cNvSpPr/>
      </dsp:nvSpPr>
      <dsp:spPr>
        <a:xfrm rot="18289469">
          <a:off x="9809747" y="5768382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0486334" y="5740693"/>
        <a:ext cx="71219" cy="71219"/>
      </dsp:txXfrm>
    </dsp:sp>
    <dsp:sp modelId="{29507412-976A-4EC8-BCB0-660E99EB7635}">
      <dsp:nvSpPr>
        <dsp:cNvPr id="0" name=""/>
        <dsp:cNvSpPr/>
      </dsp:nvSpPr>
      <dsp:spPr>
        <a:xfrm>
          <a:off x="10928654" y="4683269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Company Overview &amp; Business Model</a:t>
          </a:r>
        </a:p>
      </dsp:txBody>
      <dsp:txXfrm>
        <a:off x="10958434" y="4713049"/>
        <a:ext cx="1973992" cy="957216"/>
      </dsp:txXfrm>
    </dsp:sp>
    <dsp:sp modelId="{2F8CB56E-2F8C-406C-B538-4D42F2E4A6A9}">
      <dsp:nvSpPr>
        <dsp:cNvPr id="0" name=""/>
        <dsp:cNvSpPr/>
      </dsp:nvSpPr>
      <dsp:spPr>
        <a:xfrm rot="18289469">
          <a:off x="12656720" y="4599089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3333307" y="4571401"/>
        <a:ext cx="71219" cy="71219"/>
      </dsp:txXfrm>
    </dsp:sp>
    <dsp:sp modelId="{67AC5C42-12FB-4EB1-A5DB-30D558FD564F}">
      <dsp:nvSpPr>
        <dsp:cNvPr id="0" name=""/>
        <dsp:cNvSpPr/>
      </dsp:nvSpPr>
      <dsp:spPr>
        <a:xfrm>
          <a:off x="13775627" y="3513976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What do NVIDIA &amp; Samsung sell?</a:t>
          </a:r>
        </a:p>
      </dsp:txBody>
      <dsp:txXfrm>
        <a:off x="13805407" y="3543756"/>
        <a:ext cx="1973992" cy="957216"/>
      </dsp:txXfrm>
    </dsp:sp>
    <dsp:sp modelId="{138B6BE6-BA8B-4102-B647-78A4AEFD4758}">
      <dsp:nvSpPr>
        <dsp:cNvPr id="0" name=""/>
        <dsp:cNvSpPr/>
      </dsp:nvSpPr>
      <dsp:spPr>
        <a:xfrm>
          <a:off x="12962207" y="5183736"/>
          <a:ext cx="813420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813420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3348582" y="5171321"/>
        <a:ext cx="40671" cy="40671"/>
      </dsp:txXfrm>
    </dsp:sp>
    <dsp:sp modelId="{D39B81F9-62DB-4B71-B15C-F3BB2923A76A}">
      <dsp:nvSpPr>
        <dsp:cNvPr id="0" name=""/>
        <dsp:cNvSpPr/>
      </dsp:nvSpPr>
      <dsp:spPr>
        <a:xfrm>
          <a:off x="13775627" y="4683269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How do they make money (primary revenue sources)?</a:t>
          </a:r>
        </a:p>
      </dsp:txBody>
      <dsp:txXfrm>
        <a:off x="13805407" y="4713049"/>
        <a:ext cx="1973992" cy="957216"/>
      </dsp:txXfrm>
    </dsp:sp>
    <dsp:sp modelId="{86979F74-65B7-4F9A-9E28-3A9FBDF3263D}">
      <dsp:nvSpPr>
        <dsp:cNvPr id="0" name=""/>
        <dsp:cNvSpPr/>
      </dsp:nvSpPr>
      <dsp:spPr>
        <a:xfrm rot="3310531">
          <a:off x="12656720" y="5768382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3333307" y="5740693"/>
        <a:ext cx="71219" cy="71219"/>
      </dsp:txXfrm>
    </dsp:sp>
    <dsp:sp modelId="{5F94E861-CB9A-4C24-8F56-5DCEB69D91CA}">
      <dsp:nvSpPr>
        <dsp:cNvPr id="0" name=""/>
        <dsp:cNvSpPr/>
      </dsp:nvSpPr>
      <dsp:spPr>
        <a:xfrm>
          <a:off x="13775627" y="5852561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What are their competitive advantages?</a:t>
          </a:r>
        </a:p>
      </dsp:txBody>
      <dsp:txXfrm>
        <a:off x="13805407" y="5882341"/>
        <a:ext cx="1973992" cy="957216"/>
      </dsp:txXfrm>
    </dsp:sp>
    <dsp:sp modelId="{4625B8C4-99A7-4F01-B060-AF95AA45161D}">
      <dsp:nvSpPr>
        <dsp:cNvPr id="0" name=""/>
        <dsp:cNvSpPr/>
      </dsp:nvSpPr>
      <dsp:spPr>
        <a:xfrm>
          <a:off x="10115234" y="6353028"/>
          <a:ext cx="813420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813420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0501608" y="6340614"/>
        <a:ext cx="40671" cy="40671"/>
      </dsp:txXfrm>
    </dsp:sp>
    <dsp:sp modelId="{14A559E0-A45C-4F39-B0C1-308D80FBA18B}">
      <dsp:nvSpPr>
        <dsp:cNvPr id="0" name=""/>
        <dsp:cNvSpPr/>
      </dsp:nvSpPr>
      <dsp:spPr>
        <a:xfrm>
          <a:off x="10928654" y="5852561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Annual Reports</a:t>
          </a:r>
        </a:p>
      </dsp:txBody>
      <dsp:txXfrm>
        <a:off x="10958434" y="5882341"/>
        <a:ext cx="1973992" cy="957216"/>
      </dsp:txXfrm>
    </dsp:sp>
    <dsp:sp modelId="{5EF96F53-674B-48E9-BC6B-9B45914D6F65}">
      <dsp:nvSpPr>
        <dsp:cNvPr id="0" name=""/>
        <dsp:cNvSpPr/>
      </dsp:nvSpPr>
      <dsp:spPr>
        <a:xfrm rot="3310531">
          <a:off x="9809747" y="6937674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0486334" y="6909986"/>
        <a:ext cx="71219" cy="71219"/>
      </dsp:txXfrm>
    </dsp:sp>
    <dsp:sp modelId="{CF4FF259-D847-4828-945B-0C4EFA44D8A9}">
      <dsp:nvSpPr>
        <dsp:cNvPr id="0" name=""/>
        <dsp:cNvSpPr/>
      </dsp:nvSpPr>
      <dsp:spPr>
        <a:xfrm>
          <a:off x="10928654" y="7021854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Economy &amp; Industry Trends</a:t>
          </a:r>
        </a:p>
      </dsp:txBody>
      <dsp:txXfrm>
        <a:off x="10958434" y="7051634"/>
        <a:ext cx="1973992" cy="957216"/>
      </dsp:txXfrm>
    </dsp:sp>
    <dsp:sp modelId="{98541CAB-72BF-4EF5-AC51-E73D355E3072}">
      <dsp:nvSpPr>
        <dsp:cNvPr id="0" name=""/>
        <dsp:cNvSpPr/>
      </dsp:nvSpPr>
      <dsp:spPr>
        <a:xfrm rot="4249260">
          <a:off x="3589992" y="7522321"/>
          <a:ext cx="2476011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2476011" y="792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800" kern="1200"/>
        </a:p>
      </dsp:txBody>
      <dsp:txXfrm>
        <a:off x="4766098" y="7468341"/>
        <a:ext cx="123800" cy="123800"/>
      </dsp:txXfrm>
    </dsp:sp>
    <dsp:sp modelId="{1C36DAEF-1C07-41A7-9B3B-8A17C5B23E53}">
      <dsp:nvSpPr>
        <dsp:cNvPr id="0" name=""/>
        <dsp:cNvSpPr/>
      </dsp:nvSpPr>
      <dsp:spPr>
        <a:xfrm>
          <a:off x="5234708" y="8191146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Processing the Data</a:t>
          </a:r>
        </a:p>
      </dsp:txBody>
      <dsp:txXfrm>
        <a:off x="5264488" y="8220926"/>
        <a:ext cx="1973992" cy="957216"/>
      </dsp:txXfrm>
    </dsp:sp>
    <dsp:sp modelId="{40929968-A7CD-4536-A3F5-F1826D02E992}">
      <dsp:nvSpPr>
        <dsp:cNvPr id="0" name=""/>
        <dsp:cNvSpPr/>
      </dsp:nvSpPr>
      <dsp:spPr>
        <a:xfrm rot="18289469">
          <a:off x="6962774" y="8106967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7639361" y="8079278"/>
        <a:ext cx="71219" cy="71219"/>
      </dsp:txXfrm>
    </dsp:sp>
    <dsp:sp modelId="{E50625A9-DE17-4197-8742-446D9F8BB938}">
      <dsp:nvSpPr>
        <dsp:cNvPr id="0" name=""/>
        <dsp:cNvSpPr/>
      </dsp:nvSpPr>
      <dsp:spPr>
        <a:xfrm>
          <a:off x="8081681" y="7021854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Adjusted financial statements</a:t>
          </a:r>
        </a:p>
      </dsp:txBody>
      <dsp:txXfrm>
        <a:off x="8111461" y="7051634"/>
        <a:ext cx="1973992" cy="957216"/>
      </dsp:txXfrm>
    </dsp:sp>
    <dsp:sp modelId="{3480230D-CE51-48BD-87FD-979A3EA24BE6}">
      <dsp:nvSpPr>
        <dsp:cNvPr id="0" name=""/>
        <dsp:cNvSpPr/>
      </dsp:nvSpPr>
      <dsp:spPr>
        <a:xfrm>
          <a:off x="7268261" y="8691613"/>
          <a:ext cx="813420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813420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7654635" y="8679199"/>
        <a:ext cx="40671" cy="40671"/>
      </dsp:txXfrm>
    </dsp:sp>
    <dsp:sp modelId="{85FFBE3B-6FCE-4C1F-A4A2-1322DDDB778B}">
      <dsp:nvSpPr>
        <dsp:cNvPr id="0" name=""/>
        <dsp:cNvSpPr/>
      </dsp:nvSpPr>
      <dsp:spPr>
        <a:xfrm>
          <a:off x="8081681" y="8191146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b="1" kern="1200"/>
            <a:t>Common-size financial statements</a:t>
          </a:r>
          <a:endParaRPr lang="en-US" sz="1200" kern="1200"/>
        </a:p>
      </dsp:txBody>
      <dsp:txXfrm>
        <a:off x="8111461" y="8220926"/>
        <a:ext cx="1973992" cy="957216"/>
      </dsp:txXfrm>
    </dsp:sp>
    <dsp:sp modelId="{C4871928-CE30-4508-84B3-D93868B85D66}">
      <dsp:nvSpPr>
        <dsp:cNvPr id="0" name=""/>
        <dsp:cNvSpPr/>
      </dsp:nvSpPr>
      <dsp:spPr>
        <a:xfrm rot="3310531">
          <a:off x="6962774" y="9276259"/>
          <a:ext cx="1424394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1424394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7639361" y="9248571"/>
        <a:ext cx="71219" cy="71219"/>
      </dsp:txXfrm>
    </dsp:sp>
    <dsp:sp modelId="{585E03B1-F9A1-406B-BBAD-6E708C262F4E}">
      <dsp:nvSpPr>
        <dsp:cNvPr id="0" name=""/>
        <dsp:cNvSpPr/>
      </dsp:nvSpPr>
      <dsp:spPr>
        <a:xfrm>
          <a:off x="8081681" y="9360439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Financial Ratios &amp; Graphs</a:t>
          </a:r>
        </a:p>
      </dsp:txBody>
      <dsp:txXfrm>
        <a:off x="8111461" y="9390219"/>
        <a:ext cx="1973992" cy="957216"/>
      </dsp:txXfrm>
    </dsp:sp>
    <dsp:sp modelId="{EA7395C5-E6CE-4869-A54D-17AA71B30A4D}">
      <dsp:nvSpPr>
        <dsp:cNvPr id="0" name=""/>
        <dsp:cNvSpPr/>
      </dsp:nvSpPr>
      <dsp:spPr>
        <a:xfrm rot="4616685">
          <a:off x="3027522" y="8106967"/>
          <a:ext cx="3600952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3600952" y="792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737974" y="8024864"/>
        <a:ext cx="180047" cy="180047"/>
      </dsp:txXfrm>
    </dsp:sp>
    <dsp:sp modelId="{C944BF72-49F3-414B-86A1-AE963765EAC0}">
      <dsp:nvSpPr>
        <dsp:cNvPr id="0" name=""/>
        <dsp:cNvSpPr/>
      </dsp:nvSpPr>
      <dsp:spPr>
        <a:xfrm>
          <a:off x="5234708" y="9360439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Common Size &amp; Trend Analysis</a:t>
          </a:r>
        </a:p>
      </dsp:txBody>
      <dsp:txXfrm>
        <a:off x="5264488" y="9390219"/>
        <a:ext cx="1973992" cy="957216"/>
      </dsp:txXfrm>
    </dsp:sp>
    <dsp:sp modelId="{4D234DDE-E663-4951-85E5-A824E030141A}">
      <dsp:nvSpPr>
        <dsp:cNvPr id="0" name=""/>
        <dsp:cNvSpPr/>
      </dsp:nvSpPr>
      <dsp:spPr>
        <a:xfrm rot="4808052">
          <a:off x="2454310" y="8691613"/>
          <a:ext cx="4747375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4747375" y="792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709314" y="8580850"/>
        <a:ext cx="237368" cy="237368"/>
      </dsp:txXfrm>
    </dsp:sp>
    <dsp:sp modelId="{AEA59AA6-A91D-4E0C-B299-DBA70D8BAD94}">
      <dsp:nvSpPr>
        <dsp:cNvPr id="0" name=""/>
        <dsp:cNvSpPr/>
      </dsp:nvSpPr>
      <dsp:spPr>
        <a:xfrm>
          <a:off x="5234708" y="10529731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Develop and recommendations</a:t>
          </a:r>
        </a:p>
      </dsp:txBody>
      <dsp:txXfrm>
        <a:off x="5264488" y="10559511"/>
        <a:ext cx="1973992" cy="957216"/>
      </dsp:txXfrm>
    </dsp:sp>
    <dsp:sp modelId="{9233F497-47BD-4C4E-9544-164EF2639B66}">
      <dsp:nvSpPr>
        <dsp:cNvPr id="0" name=""/>
        <dsp:cNvSpPr/>
      </dsp:nvSpPr>
      <dsp:spPr>
        <a:xfrm>
          <a:off x="7268261" y="11030198"/>
          <a:ext cx="813420" cy="15842"/>
        </a:xfrm>
        <a:custGeom>
          <a:avLst/>
          <a:gdLst/>
          <a:ahLst/>
          <a:cxnLst/>
          <a:rect l="0" t="0" r="0" b="0"/>
          <a:pathLst>
            <a:path>
              <a:moveTo>
                <a:pt x="0" y="7921"/>
              </a:moveTo>
              <a:lnTo>
                <a:pt x="813420" y="79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7654635" y="11017784"/>
        <a:ext cx="40671" cy="40671"/>
      </dsp:txXfrm>
    </dsp:sp>
    <dsp:sp modelId="{F3DF9C90-2F9F-473E-B00D-F1C082879F30}">
      <dsp:nvSpPr>
        <dsp:cNvPr id="0" name=""/>
        <dsp:cNvSpPr/>
      </dsp:nvSpPr>
      <dsp:spPr>
        <a:xfrm>
          <a:off x="8081681" y="10529731"/>
          <a:ext cx="2033552" cy="101677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a-GE" sz="1200" kern="1200"/>
            <a:t>  </a:t>
          </a:r>
          <a:r>
            <a:rPr lang="en-US" sz="1200" kern="1200"/>
            <a:t>Answer the question - which company has investment attractiveness and financial stability</a:t>
          </a:r>
        </a:p>
      </dsp:txBody>
      <dsp:txXfrm>
        <a:off x="8111461" y="10559511"/>
        <a:ext cx="1973992" cy="95721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158114</xdr:rowOff>
    </xdr:from>
    <xdr:to>
      <xdr:col>32</xdr:col>
      <xdr:colOff>468923</xdr:colOff>
      <xdr:row>62</xdr:row>
      <xdr:rowOff>93344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82378</xdr:colOff>
      <xdr:row>5</xdr:row>
      <xdr:rowOff>236838</xdr:rowOff>
    </xdr:from>
    <xdr:to>
      <xdr:col>4</xdr:col>
      <xdr:colOff>339810</xdr:colOff>
      <xdr:row>5</xdr:row>
      <xdr:rowOff>525162</xdr:rowOff>
    </xdr:to>
    <xdr:sp macro="" textlink="">
      <xdr:nvSpPr>
        <xdr:cNvPr id="2" name="Right Arrow 1"/>
        <xdr:cNvSpPr/>
      </xdr:nvSpPr>
      <xdr:spPr>
        <a:xfrm>
          <a:off x="11306432" y="2739081"/>
          <a:ext cx="864973" cy="288324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</xdr:row>
      <xdr:rowOff>121920</xdr:rowOff>
    </xdr:from>
    <xdr:to>
      <xdr:col>8</xdr:col>
      <xdr:colOff>396240</xdr:colOff>
      <xdr:row>20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C6" headerRowCount="0" totalsRowShown="0">
  <tableColumns count="2">
    <tableColumn id="1" name="Column1" headerRowDxfId="10" dataDxfId="13"/>
    <tableColumn id="2" name="Column2" headerRowDxfId="11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F6:I13" headerRowDxfId="4" dataDxfId="5">
  <autoFilter ref="F6:I13">
    <filterColumn colId="0" hiddenButton="1"/>
    <filterColumn colId="1" hiddenButton="1"/>
    <filterColumn colId="2" hiddenButton="1"/>
    <filterColumn colId="3" hiddenButton="1"/>
  </autoFilter>
  <tableColumns count="4">
    <tableColumn id="1" name="Accounting Area" totalsRowLabel="Total" dataDxfId="9" totalsRowDxfId="0"/>
    <tableColumn id="2" name="US GAAP (NVIDIA)" dataDxfId="8" totalsRowDxfId="1"/>
    <tableColumn id="3" name="“Korean IFRS” (Samsung)" dataDxfId="7" totalsRowDxfId="2"/>
    <tableColumn id="4" name="Impact on Analysis" totalsRowFunction="count" dataDxfId="6" totalsRowDxfId="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:S5"/>
  <sheetViews>
    <sheetView showGridLines="0" tabSelected="1" topLeftCell="E20" zoomScale="61" workbookViewId="0">
      <selection activeCell="AJ47" sqref="AJ47"/>
    </sheetView>
  </sheetViews>
  <sheetFormatPr defaultRowHeight="14.4" x14ac:dyDescent="0.3"/>
  <sheetData>
    <row r="3" spans="19:19" x14ac:dyDescent="0.3">
      <c r="S3" s="1"/>
    </row>
    <row r="4" spans="19:19" x14ac:dyDescent="0.3">
      <c r="S4" s="1"/>
    </row>
    <row r="5" spans="19:19" x14ac:dyDescent="0.3">
      <c r="S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showGridLines="0" topLeftCell="F1" zoomScale="74" workbookViewId="0">
      <selection activeCell="G8" sqref="G8"/>
    </sheetView>
  </sheetViews>
  <sheetFormatPr defaultRowHeight="18" customHeight="1" x14ac:dyDescent="0.3"/>
  <cols>
    <col min="1" max="1" width="1.44140625" customWidth="1"/>
    <col min="2" max="2" width="29" customWidth="1"/>
    <col min="3" max="3" width="133.21875" customWidth="1"/>
    <col min="6" max="6" width="48.21875" customWidth="1"/>
    <col min="7" max="9" width="35.88671875" customWidth="1"/>
    <col min="11" max="11" width="14.6640625" bestFit="1" customWidth="1"/>
    <col min="12" max="12" width="21.5546875" bestFit="1" customWidth="1"/>
    <col min="13" max="13" width="36" bestFit="1" customWidth="1"/>
    <col min="16" max="16" width="24.6640625" customWidth="1"/>
    <col min="17" max="17" width="19.88671875" bestFit="1" customWidth="1"/>
    <col min="18" max="18" width="26.21875" bestFit="1" customWidth="1"/>
  </cols>
  <sheetData>
    <row r="1" spans="2:18" ht="18" customHeight="1" x14ac:dyDescent="0.3">
      <c r="B1" s="21" t="s">
        <v>176</v>
      </c>
    </row>
    <row r="2" spans="2:18" ht="28.8" x14ac:dyDescent="0.3">
      <c r="B2" s="8" t="s">
        <v>1</v>
      </c>
      <c r="C2" s="6" t="s">
        <v>2</v>
      </c>
    </row>
    <row r="3" spans="2:18" ht="45" customHeight="1" x14ac:dyDescent="0.3">
      <c r="B3" s="8" t="s">
        <v>3</v>
      </c>
      <c r="C3" s="6" t="s">
        <v>4</v>
      </c>
    </row>
    <row r="4" spans="2:18" ht="45" customHeight="1" x14ac:dyDescent="0.3">
      <c r="B4" s="8" t="s">
        <v>5</v>
      </c>
      <c r="C4" s="6" t="s">
        <v>10</v>
      </c>
    </row>
    <row r="5" spans="2:18" ht="45" customHeight="1" x14ac:dyDescent="0.3">
      <c r="B5" s="8" t="s">
        <v>6</v>
      </c>
      <c r="C5" s="6" t="s">
        <v>7</v>
      </c>
      <c r="F5" s="21" t="s">
        <v>177</v>
      </c>
    </row>
    <row r="6" spans="2:18" ht="45" customHeight="1" x14ac:dyDescent="0.3">
      <c r="B6" s="8" t="s">
        <v>8</v>
      </c>
      <c r="C6" s="6" t="s">
        <v>9</v>
      </c>
      <c r="F6" s="19" t="s">
        <v>141</v>
      </c>
      <c r="G6" s="5" t="s">
        <v>142</v>
      </c>
      <c r="H6" s="5" t="s">
        <v>209</v>
      </c>
      <c r="I6" s="5" t="s">
        <v>144</v>
      </c>
      <c r="K6" s="20" t="s">
        <v>178</v>
      </c>
      <c r="L6" s="12" t="s">
        <v>143</v>
      </c>
      <c r="M6" s="12" t="s">
        <v>179</v>
      </c>
      <c r="N6" s="12"/>
      <c r="P6" s="20" t="s">
        <v>197</v>
      </c>
      <c r="Q6" s="12" t="s">
        <v>143</v>
      </c>
      <c r="R6" s="12" t="s">
        <v>179</v>
      </c>
    </row>
    <row r="7" spans="2:18" ht="57.6" x14ac:dyDescent="0.3">
      <c r="F7" s="7" t="s">
        <v>145</v>
      </c>
      <c r="G7" s="7" t="s">
        <v>146</v>
      </c>
      <c r="H7" s="7" t="s">
        <v>207</v>
      </c>
      <c r="I7" s="6" t="s">
        <v>147</v>
      </c>
      <c r="K7" s="13" t="s">
        <v>77</v>
      </c>
      <c r="L7" s="13" t="s">
        <v>180</v>
      </c>
      <c r="M7" s="13" t="s">
        <v>181</v>
      </c>
      <c r="N7" s="14"/>
      <c r="P7" s="13" t="s">
        <v>198</v>
      </c>
      <c r="Q7" s="13" t="s">
        <v>199</v>
      </c>
      <c r="R7" s="13" t="s">
        <v>200</v>
      </c>
    </row>
    <row r="8" spans="2:18" ht="36.6" customHeight="1" x14ac:dyDescent="0.3">
      <c r="F8" s="7" t="s">
        <v>148</v>
      </c>
      <c r="G8" s="6" t="s">
        <v>149</v>
      </c>
      <c r="H8" s="6" t="s">
        <v>210</v>
      </c>
      <c r="I8" s="6" t="s">
        <v>150</v>
      </c>
      <c r="K8" s="15" t="s">
        <v>182</v>
      </c>
      <c r="L8" s="16" t="s">
        <v>183</v>
      </c>
      <c r="M8" s="16" t="s">
        <v>184</v>
      </c>
      <c r="N8" s="16"/>
      <c r="P8" s="15" t="s">
        <v>201</v>
      </c>
      <c r="Q8" s="16" t="s">
        <v>202</v>
      </c>
      <c r="R8" s="16" t="s">
        <v>203</v>
      </c>
    </row>
    <row r="9" spans="2:18" ht="36.6" customHeight="1" x14ac:dyDescent="0.3">
      <c r="F9" s="7" t="s">
        <v>151</v>
      </c>
      <c r="G9" s="6" t="s">
        <v>152</v>
      </c>
      <c r="H9" s="6" t="s">
        <v>208</v>
      </c>
      <c r="I9" s="6" t="s">
        <v>153</v>
      </c>
      <c r="K9" s="13" t="s">
        <v>185</v>
      </c>
      <c r="L9" s="14" t="s">
        <v>186</v>
      </c>
      <c r="M9" s="14" t="s">
        <v>187</v>
      </c>
      <c r="N9" s="14"/>
      <c r="P9" s="13" t="s">
        <v>204</v>
      </c>
      <c r="Q9" s="14" t="s">
        <v>205</v>
      </c>
      <c r="R9" s="14" t="s">
        <v>206</v>
      </c>
    </row>
    <row r="10" spans="2:18" ht="36.6" customHeight="1" x14ac:dyDescent="0.3">
      <c r="F10" s="7" t="s">
        <v>154</v>
      </c>
      <c r="G10" s="7" t="s">
        <v>155</v>
      </c>
      <c r="H10" s="6" t="s">
        <v>156</v>
      </c>
      <c r="I10" s="6" t="s">
        <v>157</v>
      </c>
      <c r="K10" s="15" t="s">
        <v>188</v>
      </c>
      <c r="L10" s="15" t="s">
        <v>189</v>
      </c>
      <c r="M10" s="16" t="s">
        <v>190</v>
      </c>
      <c r="N10" s="16"/>
      <c r="P10" s="15"/>
      <c r="Q10" s="15"/>
      <c r="R10" s="16"/>
    </row>
    <row r="11" spans="2:18" ht="36.6" customHeight="1" x14ac:dyDescent="0.3">
      <c r="F11" s="7" t="s">
        <v>158</v>
      </c>
      <c r="G11" s="6" t="s">
        <v>159</v>
      </c>
      <c r="H11" s="7" t="s">
        <v>160</v>
      </c>
      <c r="I11" s="6" t="s">
        <v>161</v>
      </c>
      <c r="K11" s="13" t="s">
        <v>191</v>
      </c>
      <c r="L11" s="14" t="s">
        <v>192</v>
      </c>
      <c r="M11" s="13" t="s">
        <v>193</v>
      </c>
      <c r="N11" s="14"/>
      <c r="P11" s="13"/>
      <c r="Q11" s="14"/>
      <c r="R11" s="13"/>
    </row>
    <row r="12" spans="2:18" ht="36.6" customHeight="1" x14ac:dyDescent="0.3">
      <c r="F12" s="7" t="s">
        <v>162</v>
      </c>
      <c r="G12" s="7" t="s">
        <v>163</v>
      </c>
      <c r="H12" s="7" t="s">
        <v>164</v>
      </c>
      <c r="I12" s="6" t="s">
        <v>165</v>
      </c>
      <c r="K12" s="15" t="s">
        <v>194</v>
      </c>
      <c r="L12" s="15" t="s">
        <v>195</v>
      </c>
      <c r="M12" s="15" t="s">
        <v>196</v>
      </c>
      <c r="N12" s="16"/>
      <c r="P12" s="15"/>
      <c r="Q12" s="15"/>
      <c r="R12" s="15"/>
    </row>
    <row r="13" spans="2:18" ht="36.6" customHeight="1" x14ac:dyDescent="0.3">
      <c r="F13" s="7" t="s">
        <v>166</v>
      </c>
      <c r="G13" s="6" t="s">
        <v>167</v>
      </c>
      <c r="H13" s="6" t="s">
        <v>168</v>
      </c>
      <c r="I13" s="6" t="s">
        <v>169</v>
      </c>
      <c r="K13" s="17"/>
      <c r="L13" s="18"/>
      <c r="M13" s="18"/>
      <c r="N13" s="18"/>
      <c r="P13" s="17"/>
      <c r="Q13" s="18"/>
      <c r="R13" s="18"/>
    </row>
    <row r="16" spans="2:18" ht="18" customHeight="1" x14ac:dyDescent="0.3">
      <c r="F16" s="11" t="s">
        <v>175</v>
      </c>
    </row>
    <row r="17" spans="6:6" ht="18" customHeight="1" x14ac:dyDescent="0.3">
      <c r="F17" s="2"/>
    </row>
    <row r="18" spans="6:6" ht="18" customHeight="1" x14ac:dyDescent="0.3">
      <c r="F18" s="4" t="s">
        <v>170</v>
      </c>
    </row>
    <row r="19" spans="6:6" ht="18" customHeight="1" x14ac:dyDescent="0.3">
      <c r="F19" s="4" t="s">
        <v>171</v>
      </c>
    </row>
    <row r="20" spans="6:6" ht="18" customHeight="1" x14ac:dyDescent="0.3">
      <c r="F20" s="4" t="s">
        <v>172</v>
      </c>
    </row>
    <row r="21" spans="6:6" ht="18" customHeight="1" x14ac:dyDescent="0.3">
      <c r="F21" s="4" t="s">
        <v>173</v>
      </c>
    </row>
    <row r="22" spans="6:6" ht="18" customHeight="1" x14ac:dyDescent="0.3">
      <c r="F22" s="4" t="s">
        <v>174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showGridLines="0" topLeftCell="A146" zoomScale="81" workbookViewId="0">
      <selection activeCell="O170" sqref="O170"/>
    </sheetView>
  </sheetViews>
  <sheetFormatPr defaultRowHeight="14.4" x14ac:dyDescent="0.3"/>
  <cols>
    <col min="1" max="1" width="4.21875" style="23" customWidth="1"/>
    <col min="2" max="2" width="3.33203125" style="23" customWidth="1"/>
    <col min="3" max="3" width="50" style="24" customWidth="1"/>
    <col min="4" max="4" width="10.21875" style="24" hidden="1" customWidth="1"/>
    <col min="5" max="6" width="2.77734375" style="24" customWidth="1"/>
    <col min="7" max="11" width="21.109375" style="24" customWidth="1"/>
    <col min="12" max="12" width="8.88671875" style="23"/>
    <col min="13" max="13" width="2.5546875" style="37" customWidth="1"/>
    <col min="14" max="14" width="12.5546875" style="23" customWidth="1"/>
    <col min="15" max="15" width="33.109375" style="23" customWidth="1"/>
    <col min="16" max="16" width="8.88671875" style="23"/>
    <col min="17" max="24" width="13.109375" style="23" customWidth="1"/>
    <col min="25" max="25" width="8.88671875" style="23"/>
    <col min="26" max="26" width="8.88671875" style="37"/>
    <col min="27" max="16384" width="8.88671875" style="23"/>
  </cols>
  <sheetData>
    <row r="1" spans="1:28" s="36" customFormat="1" x14ac:dyDescent="0.3">
      <c r="A1" s="32"/>
      <c r="B1" s="32"/>
      <c r="C1" s="33"/>
      <c r="D1" s="33"/>
      <c r="E1" s="33"/>
      <c r="F1" s="33"/>
      <c r="G1" s="33"/>
      <c r="H1" s="33"/>
      <c r="I1" s="33"/>
      <c r="J1" s="33"/>
      <c r="K1" s="33"/>
      <c r="L1" s="32"/>
      <c r="M1" s="34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35"/>
    </row>
    <row r="2" spans="1:28" s="36" customFormat="1" x14ac:dyDescent="0.3">
      <c r="A2" s="32"/>
      <c r="B2" s="32"/>
      <c r="C2" s="33" t="s">
        <v>75</v>
      </c>
      <c r="D2" s="33"/>
      <c r="E2" s="33"/>
      <c r="F2" s="33"/>
      <c r="G2" s="33"/>
      <c r="H2" s="33"/>
      <c r="I2" s="33"/>
      <c r="J2" s="33"/>
      <c r="K2" s="33"/>
      <c r="L2" s="32"/>
      <c r="M2" s="34"/>
      <c r="N2" s="22"/>
      <c r="O2" s="26" t="s">
        <v>140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35"/>
      <c r="AA2" s="38"/>
      <c r="AB2" s="38" t="s">
        <v>0</v>
      </c>
    </row>
    <row r="3" spans="1:28" s="36" customFormat="1" x14ac:dyDescent="0.3">
      <c r="A3" s="32"/>
      <c r="B3" s="32"/>
      <c r="C3" s="33"/>
      <c r="D3" s="33"/>
      <c r="E3" s="33"/>
      <c r="F3" s="33"/>
      <c r="G3" s="33"/>
      <c r="H3" s="33"/>
      <c r="I3" s="33"/>
      <c r="J3" s="33"/>
      <c r="K3" s="33"/>
      <c r="L3" s="32"/>
      <c r="M3" s="34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35"/>
    </row>
    <row r="4" spans="1:28" s="36" customFormat="1" x14ac:dyDescent="0.3">
      <c r="A4" s="32"/>
      <c r="B4" s="32"/>
      <c r="C4" s="33"/>
      <c r="D4" s="33"/>
      <c r="E4" s="33"/>
      <c r="F4" s="33"/>
      <c r="G4" s="33"/>
      <c r="H4" s="33"/>
      <c r="I4" s="33"/>
      <c r="J4" s="33"/>
      <c r="K4" s="33"/>
      <c r="L4" s="32"/>
      <c r="M4" s="34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35"/>
    </row>
    <row r="5" spans="1:28" s="36" customFormat="1" x14ac:dyDescent="0.3">
      <c r="A5" s="32"/>
      <c r="B5" s="32"/>
      <c r="C5" s="33"/>
      <c r="D5" s="33"/>
      <c r="E5" s="33"/>
      <c r="F5" s="33"/>
      <c r="G5" s="33"/>
      <c r="H5" s="33"/>
      <c r="I5" s="33"/>
      <c r="J5" s="33"/>
      <c r="K5" s="33"/>
      <c r="L5" s="32"/>
      <c r="M5" s="34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35"/>
    </row>
    <row r="7" spans="1:28" ht="15" thickBot="1" x14ac:dyDescent="0.35">
      <c r="C7" s="25" t="s">
        <v>11</v>
      </c>
      <c r="D7" s="25" t="s">
        <v>12</v>
      </c>
      <c r="E7" s="25"/>
      <c r="F7" s="25"/>
      <c r="G7" s="25">
        <v>2024</v>
      </c>
      <c r="H7" s="25">
        <v>2023</v>
      </c>
      <c r="I7" s="25">
        <v>2022</v>
      </c>
      <c r="J7" s="25">
        <v>2021</v>
      </c>
      <c r="K7" s="25">
        <v>2020</v>
      </c>
      <c r="N7" s="25" t="s">
        <v>211</v>
      </c>
      <c r="O7" s="25"/>
      <c r="P7" s="25"/>
      <c r="Q7" s="25">
        <v>2024</v>
      </c>
      <c r="R7" s="25">
        <v>2023</v>
      </c>
      <c r="S7" s="25">
        <v>2022</v>
      </c>
      <c r="T7" s="25">
        <v>2021</v>
      </c>
      <c r="U7" s="25">
        <v>2020</v>
      </c>
    </row>
    <row r="8" spans="1:28" x14ac:dyDescent="0.3">
      <c r="C8" s="10" t="s">
        <v>13</v>
      </c>
      <c r="N8" s="10" t="s">
        <v>13</v>
      </c>
      <c r="O8" s="10"/>
      <c r="Q8" s="58"/>
      <c r="R8" s="58"/>
      <c r="S8" s="58"/>
      <c r="T8" s="58"/>
      <c r="U8" s="58"/>
    </row>
    <row r="9" spans="1:28" x14ac:dyDescent="0.3">
      <c r="C9" s="24" t="s">
        <v>14</v>
      </c>
      <c r="D9" s="40">
        <v>45775</v>
      </c>
      <c r="E9" s="39"/>
      <c r="F9" s="39"/>
      <c r="G9" s="39">
        <v>39399770</v>
      </c>
      <c r="H9" s="39">
        <v>52890158</v>
      </c>
      <c r="I9" s="39">
        <v>38036865</v>
      </c>
      <c r="J9" s="39">
        <v>34115412</v>
      </c>
      <c r="K9" s="39">
        <v>25681845</v>
      </c>
      <c r="N9" s="23" t="s">
        <v>14</v>
      </c>
      <c r="Q9" s="89">
        <v>7280</v>
      </c>
      <c r="R9" s="39">
        <v>3389</v>
      </c>
      <c r="S9" s="39">
        <v>1990</v>
      </c>
      <c r="T9" s="39">
        <v>847</v>
      </c>
      <c r="U9" s="39">
        <v>10896</v>
      </c>
    </row>
    <row r="10" spans="1:28" x14ac:dyDescent="0.3">
      <c r="C10" s="24" t="s">
        <v>15</v>
      </c>
      <c r="D10" s="40">
        <v>45775</v>
      </c>
      <c r="E10" s="39"/>
      <c r="F10" s="39"/>
      <c r="G10" s="89">
        <v>43217376</v>
      </c>
      <c r="H10" s="39">
        <v>17372771</v>
      </c>
      <c r="I10" s="39">
        <v>49844491</v>
      </c>
      <c r="J10" s="39">
        <v>71417748</v>
      </c>
      <c r="K10" s="39">
        <v>80798680</v>
      </c>
      <c r="N10" s="23" t="s">
        <v>212</v>
      </c>
      <c r="Q10" s="89">
        <v>18704</v>
      </c>
      <c r="R10" s="39">
        <v>9907</v>
      </c>
      <c r="S10" s="39">
        <v>19218</v>
      </c>
      <c r="T10" s="39">
        <v>10714</v>
      </c>
      <c r="U10" s="39">
        <v>1</v>
      </c>
    </row>
    <row r="11" spans="1:28" x14ac:dyDescent="0.3">
      <c r="C11" s="24" t="s">
        <v>16</v>
      </c>
      <c r="D11" s="40">
        <v>45775</v>
      </c>
      <c r="F11" s="39"/>
      <c r="G11" s="90">
        <v>0</v>
      </c>
      <c r="H11" s="24">
        <v>465716</v>
      </c>
      <c r="I11" s="24">
        <v>317436</v>
      </c>
      <c r="J11" s="24">
        <v>2944705</v>
      </c>
      <c r="K11" s="24">
        <v>2409853</v>
      </c>
      <c r="N11" s="23" t="s">
        <v>213</v>
      </c>
      <c r="Q11" s="39">
        <v>9999</v>
      </c>
      <c r="R11" s="39">
        <v>3827</v>
      </c>
      <c r="S11" s="39">
        <v>4650</v>
      </c>
      <c r="T11" s="39">
        <v>2429</v>
      </c>
      <c r="U11" s="39">
        <v>1657</v>
      </c>
    </row>
    <row r="12" spans="1:28" x14ac:dyDescent="0.3">
      <c r="C12" s="24" t="s">
        <v>17</v>
      </c>
      <c r="D12" s="41">
        <v>46849</v>
      </c>
      <c r="E12" s="39"/>
      <c r="F12" s="39"/>
      <c r="G12" s="89">
        <v>27054</v>
      </c>
      <c r="H12" s="39">
        <v>20758</v>
      </c>
      <c r="I12" s="39">
        <v>22264</v>
      </c>
      <c r="J12" s="39">
        <v>35624</v>
      </c>
      <c r="K12" s="39">
        <v>62452</v>
      </c>
      <c r="N12" s="23" t="s">
        <v>22</v>
      </c>
      <c r="Q12" s="39">
        <v>5282</v>
      </c>
      <c r="R12" s="39">
        <v>5159</v>
      </c>
      <c r="S12" s="39">
        <v>2605</v>
      </c>
      <c r="T12" s="39">
        <v>1826</v>
      </c>
      <c r="U12" s="39">
        <v>979</v>
      </c>
    </row>
    <row r="13" spans="1:28" ht="15" thickBot="1" x14ac:dyDescent="0.35">
      <c r="C13" s="24" t="s">
        <v>18</v>
      </c>
      <c r="D13" s="24" t="s">
        <v>19</v>
      </c>
      <c r="E13" s="39"/>
      <c r="F13" s="39"/>
      <c r="G13" s="39">
        <v>32002989</v>
      </c>
      <c r="H13" s="39">
        <v>28058213</v>
      </c>
      <c r="I13" s="39">
        <v>27349373</v>
      </c>
      <c r="J13" s="39">
        <v>35585565</v>
      </c>
      <c r="K13" s="39">
        <v>27065012</v>
      </c>
      <c r="N13" s="27" t="s">
        <v>214</v>
      </c>
      <c r="O13" s="27"/>
      <c r="P13" s="27"/>
      <c r="Q13" s="42">
        <v>3080</v>
      </c>
      <c r="R13" s="42">
        <v>791</v>
      </c>
      <c r="S13" s="42">
        <v>366</v>
      </c>
      <c r="T13" s="42">
        <v>239</v>
      </c>
      <c r="U13" s="42">
        <v>157</v>
      </c>
    </row>
    <row r="14" spans="1:28" x14ac:dyDescent="0.3">
      <c r="C14" s="24" t="s">
        <v>20</v>
      </c>
      <c r="D14" s="41">
        <v>46850</v>
      </c>
      <c r="E14" s="39"/>
      <c r="F14" s="39"/>
      <c r="G14" s="39">
        <v>7059657</v>
      </c>
      <c r="H14" s="39">
        <v>5078590</v>
      </c>
      <c r="I14" s="39">
        <v>4707997</v>
      </c>
      <c r="J14" s="39">
        <v>3930828</v>
      </c>
      <c r="K14" s="39">
        <v>3150548</v>
      </c>
      <c r="N14" s="10" t="s">
        <v>25</v>
      </c>
      <c r="O14" s="24"/>
      <c r="P14" s="39"/>
      <c r="Q14" s="39">
        <f>SUM(Q9:Q13)</f>
        <v>44345</v>
      </c>
      <c r="R14" s="39">
        <f>SUM(R9:R13)</f>
        <v>23073</v>
      </c>
      <c r="S14" s="39">
        <f>SUM(S9:S13)</f>
        <v>28829</v>
      </c>
      <c r="T14" s="39">
        <f>SUM(T9:T13)</f>
        <v>16055</v>
      </c>
      <c r="U14" s="39">
        <f>SUM(U9:U13)</f>
        <v>13690</v>
      </c>
    </row>
    <row r="15" spans="1:28" x14ac:dyDescent="0.3">
      <c r="C15" s="24" t="s">
        <v>21</v>
      </c>
      <c r="E15" s="39"/>
      <c r="F15" s="39"/>
      <c r="G15" s="39">
        <v>2467053</v>
      </c>
      <c r="H15" s="39">
        <v>2577198</v>
      </c>
      <c r="I15" s="39">
        <v>2195681</v>
      </c>
      <c r="J15" s="39">
        <v>2042001</v>
      </c>
      <c r="K15" s="39">
        <v>1980685</v>
      </c>
      <c r="N15" s="10" t="s">
        <v>26</v>
      </c>
    </row>
    <row r="16" spans="1:28" x14ac:dyDescent="0.3">
      <c r="C16" s="24" t="s">
        <v>22</v>
      </c>
      <c r="D16" s="24">
        <v>8</v>
      </c>
      <c r="E16" s="39"/>
      <c r="F16" s="39"/>
      <c r="G16" s="39">
        <v>37968677</v>
      </c>
      <c r="H16" s="39">
        <v>39526134</v>
      </c>
      <c r="I16" s="39">
        <v>39956410</v>
      </c>
      <c r="J16" s="39">
        <v>36172043</v>
      </c>
      <c r="K16" s="39">
        <v>28007314</v>
      </c>
      <c r="N16" s="23" t="s">
        <v>215</v>
      </c>
      <c r="Q16" s="39">
        <v>3914</v>
      </c>
      <c r="R16" s="39">
        <v>3807</v>
      </c>
      <c r="S16" s="39">
        <v>2778</v>
      </c>
      <c r="T16" s="39">
        <v>2149</v>
      </c>
      <c r="U16" s="39">
        <v>1674</v>
      </c>
    </row>
    <row r="17" spans="3:21" x14ac:dyDescent="0.3">
      <c r="C17" s="24" t="s">
        <v>23</v>
      </c>
      <c r="D17" s="40">
        <v>45775</v>
      </c>
      <c r="E17" s="39"/>
      <c r="F17" s="39"/>
      <c r="G17" s="39">
        <v>4436043</v>
      </c>
      <c r="H17" s="39">
        <v>3857868</v>
      </c>
      <c r="I17" s="39">
        <v>4836335</v>
      </c>
      <c r="J17" s="39">
        <v>4441629</v>
      </c>
      <c r="K17" s="39">
        <v>3281589</v>
      </c>
      <c r="N17" s="23" t="s">
        <v>216</v>
      </c>
      <c r="Q17" s="39">
        <v>1346</v>
      </c>
      <c r="R17" s="39">
        <v>1038</v>
      </c>
      <c r="S17" s="39">
        <v>829</v>
      </c>
      <c r="T17" s="39">
        <v>707</v>
      </c>
      <c r="U17" s="39">
        <v>618</v>
      </c>
    </row>
    <row r="18" spans="3:21" ht="15" thickBot="1" x14ac:dyDescent="0.35">
      <c r="C18" s="43" t="s">
        <v>24</v>
      </c>
      <c r="D18" s="43">
        <v>33</v>
      </c>
      <c r="E18" s="44"/>
      <c r="F18" s="45"/>
      <c r="G18" s="43">
        <v>0</v>
      </c>
      <c r="H18" s="43">
        <v>166802</v>
      </c>
      <c r="I18" s="43">
        <v>0</v>
      </c>
      <c r="J18" s="43">
        <v>0</v>
      </c>
      <c r="K18" s="43">
        <v>812370</v>
      </c>
      <c r="N18" s="23" t="s">
        <v>217</v>
      </c>
      <c r="Q18" s="39">
        <v>4430</v>
      </c>
      <c r="R18" s="39">
        <v>4372</v>
      </c>
      <c r="S18" s="39">
        <v>4349</v>
      </c>
      <c r="T18" s="39">
        <v>4193</v>
      </c>
      <c r="U18" s="39">
        <v>618</v>
      </c>
    </row>
    <row r="19" spans="3:21" x14ac:dyDescent="0.3">
      <c r="C19" s="10" t="s">
        <v>25</v>
      </c>
      <c r="E19" s="39"/>
      <c r="F19" s="39"/>
      <c r="G19" s="39">
        <f>SUM(G9:G18)</f>
        <v>166578619</v>
      </c>
      <c r="H19" s="39">
        <f>SUM(H9:H18)</f>
        <v>150014208</v>
      </c>
      <c r="I19" s="39">
        <f>SUM(I9:I18)</f>
        <v>167266852</v>
      </c>
      <c r="J19" s="39">
        <f>SUM(J9:J18)</f>
        <v>190685555</v>
      </c>
      <c r="K19" s="39">
        <f>SUM(K9:K18)</f>
        <v>173250348</v>
      </c>
      <c r="N19" s="23" t="s">
        <v>218</v>
      </c>
      <c r="Q19" s="39">
        <v>1112</v>
      </c>
      <c r="R19" s="39">
        <v>1676</v>
      </c>
      <c r="S19" s="39">
        <v>2339</v>
      </c>
      <c r="T19" s="39">
        <v>2737</v>
      </c>
      <c r="U19" s="39">
        <v>49</v>
      </c>
    </row>
    <row r="20" spans="3:21" x14ac:dyDescent="0.3">
      <c r="C20" s="10" t="s">
        <v>26</v>
      </c>
      <c r="N20" s="23" t="s">
        <v>33</v>
      </c>
      <c r="Q20" s="39">
        <v>6081</v>
      </c>
      <c r="R20" s="39">
        <v>3396</v>
      </c>
      <c r="S20" s="39">
        <v>1222</v>
      </c>
      <c r="T20" s="39">
        <v>806</v>
      </c>
      <c r="U20" s="39">
        <v>548</v>
      </c>
    </row>
    <row r="21" spans="3:21" ht="15" thickBot="1" x14ac:dyDescent="0.35">
      <c r="C21" s="24" t="s">
        <v>27</v>
      </c>
      <c r="D21" s="41">
        <v>46849</v>
      </c>
      <c r="E21" s="39"/>
      <c r="F21" s="39"/>
      <c r="G21" s="89">
        <v>7762439</v>
      </c>
      <c r="H21" s="39">
        <v>5727879</v>
      </c>
      <c r="I21" s="39">
        <v>8725854</v>
      </c>
      <c r="J21" s="39">
        <v>12206843</v>
      </c>
      <c r="K21" s="39">
        <v>10991369</v>
      </c>
      <c r="N21" s="27" t="s">
        <v>219</v>
      </c>
      <c r="O21" s="27"/>
      <c r="P21" s="27"/>
      <c r="Q21" s="42">
        <v>4500</v>
      </c>
      <c r="R21" s="42">
        <v>3820</v>
      </c>
      <c r="S21" s="42">
        <v>3841</v>
      </c>
      <c r="T21" s="42">
        <v>2144</v>
      </c>
      <c r="U21" s="42">
        <v>118</v>
      </c>
    </row>
    <row r="22" spans="3:21" x14ac:dyDescent="0.3">
      <c r="C22" s="24" t="s">
        <v>28</v>
      </c>
      <c r="D22" s="41">
        <v>46849</v>
      </c>
      <c r="E22" s="39"/>
      <c r="F22" s="39"/>
      <c r="G22" s="89">
        <v>862559</v>
      </c>
      <c r="H22" s="39">
        <v>1095913</v>
      </c>
      <c r="I22" s="39">
        <v>1076063</v>
      </c>
      <c r="J22" s="39">
        <v>1333227</v>
      </c>
      <c r="K22" s="39">
        <v>1051455</v>
      </c>
      <c r="N22" s="3" t="s">
        <v>36</v>
      </c>
      <c r="Q22" s="39">
        <f>SUM(Q14:Q21)</f>
        <v>65728</v>
      </c>
      <c r="R22" s="39">
        <f>SUM(R14:R21)</f>
        <v>41182</v>
      </c>
      <c r="S22" s="39">
        <f>SUM(S14:S21)</f>
        <v>44187</v>
      </c>
      <c r="T22" s="39">
        <f>SUM(T14:T21)</f>
        <v>28791</v>
      </c>
      <c r="U22" s="39">
        <f>SUM(U14:U21)</f>
        <v>17315</v>
      </c>
    </row>
    <row r="23" spans="3:21" x14ac:dyDescent="0.3">
      <c r="C23" s="24" t="s">
        <v>29</v>
      </c>
      <c r="D23" s="24">
        <v>9</v>
      </c>
      <c r="E23" s="39"/>
      <c r="F23" s="39"/>
      <c r="G23" s="39">
        <v>9237895</v>
      </c>
      <c r="H23" s="39">
        <v>9009466</v>
      </c>
      <c r="I23" s="39">
        <v>8340634</v>
      </c>
      <c r="J23" s="39">
        <v>7807235</v>
      </c>
      <c r="K23" s="39">
        <v>7059510</v>
      </c>
    </row>
    <row r="24" spans="3:21" x14ac:dyDescent="0.3">
      <c r="C24" s="24" t="s">
        <v>30</v>
      </c>
      <c r="D24" s="24">
        <v>10</v>
      </c>
      <c r="E24" s="39"/>
      <c r="F24" s="39"/>
      <c r="G24" s="39">
        <v>151086611</v>
      </c>
      <c r="H24" s="39">
        <v>143368344</v>
      </c>
      <c r="I24" s="39">
        <v>128659991</v>
      </c>
      <c r="J24" s="39">
        <v>131045055</v>
      </c>
      <c r="K24" s="39">
        <v>112711289</v>
      </c>
    </row>
    <row r="25" spans="3:21" x14ac:dyDescent="0.3">
      <c r="C25" s="24" t="s">
        <v>31</v>
      </c>
      <c r="D25" s="24">
        <v>11</v>
      </c>
      <c r="E25" s="39"/>
      <c r="F25" s="39"/>
      <c r="G25" s="39">
        <v>17415212</v>
      </c>
      <c r="H25" s="39">
        <v>17411771</v>
      </c>
      <c r="I25" s="39">
        <v>15479247</v>
      </c>
      <c r="J25" s="39">
        <v>17687491</v>
      </c>
      <c r="K25" s="39">
        <v>16142396</v>
      </c>
    </row>
    <row r="26" spans="3:21" x14ac:dyDescent="0.3">
      <c r="C26" s="24" t="s">
        <v>32</v>
      </c>
      <c r="D26" s="24">
        <v>14</v>
      </c>
      <c r="E26" s="39"/>
      <c r="F26" s="39"/>
      <c r="G26" s="39">
        <v>2266587</v>
      </c>
      <c r="H26" s="39">
        <v>3755565</v>
      </c>
      <c r="I26" s="39">
        <v>4480424</v>
      </c>
      <c r="J26" s="39">
        <v>2455722</v>
      </c>
      <c r="K26" s="39">
        <v>1184777</v>
      </c>
    </row>
    <row r="27" spans="3:21" x14ac:dyDescent="0.3">
      <c r="C27" s="24" t="s">
        <v>33</v>
      </c>
      <c r="D27" s="24">
        <v>25</v>
      </c>
      <c r="E27" s="39"/>
      <c r="F27" s="39"/>
      <c r="G27" s="39">
        <v>10444233</v>
      </c>
      <c r="H27" s="39">
        <v>7818422</v>
      </c>
      <c r="I27" s="39">
        <v>3905704</v>
      </c>
      <c r="J27" s="39">
        <v>3724515</v>
      </c>
      <c r="K27" s="39">
        <v>3736564</v>
      </c>
    </row>
    <row r="28" spans="3:21" ht="15" thickBot="1" x14ac:dyDescent="0.35">
      <c r="C28" s="43" t="s">
        <v>34</v>
      </c>
      <c r="D28" s="46">
        <v>46850</v>
      </c>
      <c r="E28" s="45"/>
      <c r="F28" s="45"/>
      <c r="G28" s="45">
        <v>11819488</v>
      </c>
      <c r="H28" s="45">
        <v>10852104</v>
      </c>
      <c r="I28" s="45">
        <v>5390887</v>
      </c>
      <c r="J28" s="45">
        <v>5942625</v>
      </c>
      <c r="K28" s="45">
        <v>4469261</v>
      </c>
    </row>
    <row r="29" spans="3:21" ht="15" thickBot="1" x14ac:dyDescent="0.35">
      <c r="C29" s="47" t="s">
        <v>35</v>
      </c>
      <c r="D29" s="44"/>
      <c r="E29" s="45"/>
      <c r="F29" s="45"/>
      <c r="G29" s="48">
        <f>SUM(G20:G28)</f>
        <v>210895024</v>
      </c>
      <c r="H29" s="48">
        <f>SUM(H20:H28)</f>
        <v>199039464</v>
      </c>
      <c r="I29" s="48">
        <f>SUM(I20:I28)</f>
        <v>176058804</v>
      </c>
      <c r="J29" s="48">
        <f>SUM(J20:J28)</f>
        <v>182202713</v>
      </c>
      <c r="K29" s="48">
        <f>SUM(K20:K28)</f>
        <v>157346621</v>
      </c>
    </row>
    <row r="30" spans="3:21" ht="15" thickBot="1" x14ac:dyDescent="0.35">
      <c r="C30" s="47" t="s">
        <v>36</v>
      </c>
      <c r="D30" s="44"/>
      <c r="E30" s="45"/>
      <c r="F30" s="45"/>
      <c r="G30" s="45">
        <f>G19+G29</f>
        <v>377473643</v>
      </c>
      <c r="H30" s="45">
        <f>H19+H29</f>
        <v>349053672</v>
      </c>
      <c r="I30" s="45">
        <f>I19+I29</f>
        <v>343325656</v>
      </c>
      <c r="J30" s="45">
        <f>J19+J29</f>
        <v>372888268</v>
      </c>
      <c r="K30" s="45">
        <f>K19+K29</f>
        <v>330596969</v>
      </c>
    </row>
    <row r="38" spans="3:21" ht="15" thickBot="1" x14ac:dyDescent="0.35">
      <c r="C38" s="25" t="s">
        <v>37</v>
      </c>
      <c r="D38" s="25" t="s">
        <v>12</v>
      </c>
      <c r="E38" s="25"/>
      <c r="F38" s="25"/>
      <c r="G38" s="25">
        <v>2024</v>
      </c>
      <c r="H38" s="25">
        <v>2023</v>
      </c>
      <c r="I38" s="25">
        <v>2022</v>
      </c>
      <c r="J38" s="25">
        <v>2021</v>
      </c>
      <c r="K38" s="25">
        <v>2020</v>
      </c>
    </row>
    <row r="39" spans="3:21" ht="15" thickBot="1" x14ac:dyDescent="0.35">
      <c r="C39" s="10" t="s">
        <v>38</v>
      </c>
      <c r="N39" s="49" t="s">
        <v>37</v>
      </c>
      <c r="O39" s="25"/>
      <c r="P39" s="25"/>
      <c r="Q39" s="25">
        <v>2024</v>
      </c>
      <c r="R39" s="25">
        <v>2023</v>
      </c>
      <c r="S39" s="25">
        <v>2022</v>
      </c>
      <c r="T39" s="25">
        <v>2021</v>
      </c>
      <c r="U39" s="25">
        <v>2020</v>
      </c>
    </row>
    <row r="40" spans="3:21" x14ac:dyDescent="0.3">
      <c r="C40" s="24" t="s">
        <v>39</v>
      </c>
      <c r="D40" s="40">
        <v>45775</v>
      </c>
      <c r="E40" s="39"/>
      <c r="F40" s="39"/>
      <c r="G40" s="39">
        <v>9075075</v>
      </c>
      <c r="H40" s="39">
        <v>8666757</v>
      </c>
      <c r="I40" s="39">
        <v>8149853</v>
      </c>
      <c r="J40" s="39">
        <v>11758903</v>
      </c>
      <c r="K40" s="39">
        <v>8512568</v>
      </c>
      <c r="N40" s="3" t="s">
        <v>38</v>
      </c>
      <c r="Q40" s="39"/>
      <c r="R40" s="39"/>
      <c r="S40" s="39"/>
      <c r="T40" s="39"/>
      <c r="U40" s="39"/>
    </row>
    <row r="41" spans="3:21" x14ac:dyDescent="0.3">
      <c r="C41" s="24" t="s">
        <v>40</v>
      </c>
      <c r="D41" s="24" t="s">
        <v>41</v>
      </c>
      <c r="E41" s="39"/>
      <c r="F41" s="39"/>
      <c r="G41" s="89">
        <v>9663682</v>
      </c>
      <c r="H41" s="39">
        <v>5447127</v>
      </c>
      <c r="I41" s="39">
        <v>3940920</v>
      </c>
      <c r="J41" s="39">
        <v>11963817</v>
      </c>
      <c r="K41" s="39">
        <v>14468526</v>
      </c>
      <c r="N41" s="23" t="s">
        <v>220</v>
      </c>
      <c r="Q41" s="60">
        <v>2699</v>
      </c>
      <c r="R41" s="60">
        <v>1193</v>
      </c>
      <c r="S41" s="60">
        <v>1783</v>
      </c>
      <c r="T41" s="60">
        <v>1201</v>
      </c>
      <c r="U41" s="60">
        <v>687</v>
      </c>
    </row>
    <row r="42" spans="3:21" x14ac:dyDescent="0.3">
      <c r="C42" s="24" t="s">
        <v>42</v>
      </c>
      <c r="D42" s="40">
        <v>45775</v>
      </c>
      <c r="E42" s="39"/>
      <c r="F42" s="39"/>
      <c r="G42" s="39">
        <v>13606816</v>
      </c>
      <c r="H42" s="39">
        <v>11732551</v>
      </c>
      <c r="I42" s="39">
        <v>13469180</v>
      </c>
      <c r="J42" s="39">
        <v>13621954</v>
      </c>
      <c r="K42" s="39">
        <v>10400341</v>
      </c>
      <c r="N42" s="23" t="s">
        <v>221</v>
      </c>
      <c r="Q42" s="60">
        <v>6682</v>
      </c>
      <c r="R42" s="60">
        <v>4120</v>
      </c>
      <c r="S42" s="60">
        <v>2552</v>
      </c>
      <c r="T42" s="60">
        <v>1725</v>
      </c>
      <c r="U42" s="60">
        <v>1097</v>
      </c>
    </row>
    <row r="43" spans="3:21" ht="15" thickBot="1" x14ac:dyDescent="0.35">
      <c r="C43" s="24" t="s">
        <v>43</v>
      </c>
      <c r="D43" s="24">
        <v>17</v>
      </c>
      <c r="E43" s="39"/>
      <c r="F43" s="39"/>
      <c r="G43" s="39">
        <v>1350912</v>
      </c>
      <c r="H43" s="39">
        <v>1142776</v>
      </c>
      <c r="I43" s="39">
        <v>1006748</v>
      </c>
      <c r="J43" s="39">
        <v>1070547</v>
      </c>
      <c r="K43" s="39">
        <v>1001157</v>
      </c>
      <c r="N43" s="27" t="s">
        <v>222</v>
      </c>
      <c r="O43" s="27"/>
      <c r="P43" s="27"/>
      <c r="Q43" s="92">
        <v>1250</v>
      </c>
      <c r="R43" s="42">
        <v>1250</v>
      </c>
      <c r="S43" s="42"/>
      <c r="T43" s="42">
        <v>999</v>
      </c>
      <c r="U43" s="42">
        <v>0</v>
      </c>
    </row>
    <row r="44" spans="3:21" x14ac:dyDescent="0.3">
      <c r="C44" s="24" t="s">
        <v>44</v>
      </c>
      <c r="D44" s="40">
        <v>45775</v>
      </c>
      <c r="E44" s="39"/>
      <c r="F44" s="39"/>
      <c r="G44" s="39">
        <v>727618</v>
      </c>
      <c r="H44" s="39">
        <v>683276</v>
      </c>
      <c r="I44" s="39">
        <v>993970</v>
      </c>
      <c r="J44" s="39">
        <v>1131066</v>
      </c>
      <c r="K44" s="39">
        <v>851780</v>
      </c>
      <c r="N44" s="3" t="s">
        <v>52</v>
      </c>
      <c r="Q44" s="39">
        <f>SUM(Q41:Q43)</f>
        <v>10631</v>
      </c>
      <c r="R44" s="39">
        <f>SUM(R41:R43)</f>
        <v>6563</v>
      </c>
      <c r="S44" s="39">
        <f>SUM(S41:S43)</f>
        <v>4335</v>
      </c>
      <c r="T44" s="39">
        <f>SUM(T41:T43)</f>
        <v>3925</v>
      </c>
      <c r="U44" s="39">
        <f>SUM(U41:U43)</f>
        <v>1784</v>
      </c>
    </row>
    <row r="45" spans="3:21" x14ac:dyDescent="0.3">
      <c r="C45" s="24" t="s">
        <v>45</v>
      </c>
      <c r="D45" s="41">
        <v>46860</v>
      </c>
      <c r="E45" s="39"/>
      <c r="F45" s="39"/>
      <c r="G45" s="39">
        <v>21725035</v>
      </c>
      <c r="H45" s="39">
        <v>19916449</v>
      </c>
      <c r="I45" s="39">
        <v>22365087</v>
      </c>
      <c r="J45" s="39">
        <v>24410498</v>
      </c>
      <c r="K45" s="39">
        <v>21265935</v>
      </c>
      <c r="N45" s="10" t="s">
        <v>53</v>
      </c>
    </row>
    <row r="46" spans="3:21" x14ac:dyDescent="0.3">
      <c r="C46" s="24" t="s">
        <v>46</v>
      </c>
      <c r="E46" s="39"/>
      <c r="F46" s="39"/>
      <c r="G46" s="39">
        <v>3184059</v>
      </c>
      <c r="H46" s="39">
        <v>2571521</v>
      </c>
      <c r="I46" s="39">
        <v>3254216</v>
      </c>
      <c r="J46" s="39">
        <v>5899094</v>
      </c>
      <c r="K46" s="39">
        <v>3872280</v>
      </c>
      <c r="N46" s="23" t="s">
        <v>223</v>
      </c>
      <c r="Q46" s="89">
        <v>8459</v>
      </c>
      <c r="R46" s="39">
        <v>9703</v>
      </c>
      <c r="S46" s="39">
        <v>10946</v>
      </c>
      <c r="T46" s="39">
        <v>5964</v>
      </c>
      <c r="U46" s="39">
        <v>1991</v>
      </c>
    </row>
    <row r="47" spans="3:21" x14ac:dyDescent="0.3">
      <c r="C47" s="24" t="s">
        <v>47</v>
      </c>
      <c r="D47" s="24" t="s">
        <v>48</v>
      </c>
      <c r="E47" s="39"/>
      <c r="F47" s="39"/>
      <c r="G47" s="39">
        <v>1619324</v>
      </c>
      <c r="H47" s="39">
        <v>1002109</v>
      </c>
      <c r="I47" s="39">
        <v>833891</v>
      </c>
      <c r="J47" s="39">
        <v>1162459</v>
      </c>
      <c r="K47" s="39">
        <v>625906</v>
      </c>
      <c r="N47" s="23" t="s">
        <v>224</v>
      </c>
      <c r="Q47" s="89">
        <v>1119</v>
      </c>
      <c r="R47" s="39">
        <v>902</v>
      </c>
      <c r="S47" s="39">
        <v>741</v>
      </c>
      <c r="T47" s="39">
        <v>634</v>
      </c>
      <c r="U47" s="39">
        <v>561</v>
      </c>
    </row>
    <row r="48" spans="3:21" x14ac:dyDescent="0.3">
      <c r="C48" s="24" t="s">
        <v>49</v>
      </c>
      <c r="D48" s="24">
        <v>15</v>
      </c>
      <c r="E48" s="39"/>
      <c r="F48" s="39"/>
      <c r="G48" s="39">
        <v>6027809</v>
      </c>
      <c r="H48" s="39">
        <v>4995618</v>
      </c>
      <c r="I48" s="39">
        <v>4475015</v>
      </c>
      <c r="J48" s="39">
        <v>4696159</v>
      </c>
      <c r="K48" s="39">
        <v>3801736</v>
      </c>
      <c r="N48" s="23" t="s">
        <v>225</v>
      </c>
      <c r="Q48" s="39">
        <v>2541</v>
      </c>
      <c r="R48" s="39">
        <v>1913</v>
      </c>
      <c r="S48" s="39">
        <v>1553</v>
      </c>
      <c r="T48" s="39">
        <v>1375</v>
      </c>
      <c r="U48" s="39">
        <v>775</v>
      </c>
    </row>
    <row r="49" spans="3:21" ht="15" thickBot="1" x14ac:dyDescent="0.35">
      <c r="C49" s="24" t="s">
        <v>50</v>
      </c>
      <c r="D49" s="41">
        <v>46860</v>
      </c>
      <c r="E49" s="39"/>
      <c r="F49" s="39"/>
      <c r="G49" s="39">
        <v>1486202</v>
      </c>
      <c r="H49" s="39">
        <v>1767427</v>
      </c>
      <c r="I49" s="39">
        <v>1494008</v>
      </c>
      <c r="J49" s="39">
        <v>1304292</v>
      </c>
      <c r="K49" s="39">
        <v>985685</v>
      </c>
      <c r="N49" s="50" t="s">
        <v>61</v>
      </c>
      <c r="O49" s="27"/>
      <c r="P49" s="27"/>
      <c r="Q49" s="42">
        <f>SUM(Q44:Q48)</f>
        <v>22750</v>
      </c>
      <c r="R49" s="42">
        <f>SUM(R44:R48)</f>
        <v>19081</v>
      </c>
      <c r="S49" s="42">
        <f>SUM(S44:S48)</f>
        <v>17575</v>
      </c>
      <c r="T49" s="42">
        <f>SUM(T44:T48)</f>
        <v>11898</v>
      </c>
      <c r="U49" s="42">
        <f>SUM(U44:U48)</f>
        <v>5111</v>
      </c>
    </row>
    <row r="50" spans="3:21" ht="15" thickBot="1" x14ac:dyDescent="0.35">
      <c r="C50" s="43" t="s">
        <v>51</v>
      </c>
      <c r="D50" s="43">
        <v>33</v>
      </c>
      <c r="E50" s="44"/>
      <c r="F50" s="45"/>
      <c r="G50" s="43">
        <v>0</v>
      </c>
      <c r="H50" s="43">
        <v>47204</v>
      </c>
      <c r="I50" s="43">
        <v>0</v>
      </c>
      <c r="J50" s="43">
        <v>0</v>
      </c>
      <c r="K50" s="43">
        <v>296077</v>
      </c>
      <c r="N50" s="51" t="s">
        <v>62</v>
      </c>
      <c r="O50" s="28"/>
      <c r="P50" s="28"/>
      <c r="Q50" s="52">
        <f>Q44+Q49</f>
        <v>33381</v>
      </c>
      <c r="R50" s="52">
        <f>R44+R49</f>
        <v>25644</v>
      </c>
      <c r="S50" s="52">
        <f>S44+S49</f>
        <v>21910</v>
      </c>
      <c r="T50" s="52">
        <f>T44+T49</f>
        <v>15823</v>
      </c>
      <c r="U50" s="52">
        <f>U44+U49</f>
        <v>6895</v>
      </c>
    </row>
    <row r="51" spans="3:21" x14ac:dyDescent="0.3">
      <c r="C51" s="10" t="s">
        <v>52</v>
      </c>
      <c r="E51" s="39"/>
      <c r="F51" s="39"/>
      <c r="G51" s="39">
        <f>SUM(G40:G50)</f>
        <v>68466532</v>
      </c>
      <c r="H51" s="39">
        <f>SUM(H40:H50)</f>
        <v>57972815</v>
      </c>
      <c r="I51" s="39">
        <f>SUM(I40:I50)</f>
        <v>59982888</v>
      </c>
      <c r="J51" s="39">
        <f t="shared" ref="J51:K51" si="0">SUM(J40:J50)</f>
        <v>77018789</v>
      </c>
      <c r="K51" s="39">
        <f t="shared" si="0"/>
        <v>66081991</v>
      </c>
    </row>
    <row r="52" spans="3:21" x14ac:dyDescent="0.3">
      <c r="C52" s="10" t="s">
        <v>53</v>
      </c>
      <c r="J52" s="24">
        <v>0</v>
      </c>
      <c r="K52" s="24">
        <v>0</v>
      </c>
    </row>
    <row r="53" spans="3:21" x14ac:dyDescent="0.3">
      <c r="C53" s="24" t="s">
        <v>54</v>
      </c>
      <c r="D53" s="41">
        <v>46856</v>
      </c>
      <c r="E53" s="39"/>
      <c r="F53" s="39"/>
      <c r="G53" s="89">
        <v>10660</v>
      </c>
      <c r="H53" s="39">
        <v>411615</v>
      </c>
      <c r="I53" s="39">
        <v>410447</v>
      </c>
      <c r="J53" s="39">
        <v>444220</v>
      </c>
      <c r="K53" s="39">
        <v>828719</v>
      </c>
    </row>
    <row r="54" spans="3:21" x14ac:dyDescent="0.3">
      <c r="C54" s="24" t="s">
        <v>55</v>
      </c>
      <c r="D54" s="41">
        <v>46855</v>
      </c>
      <c r="E54" s="39"/>
      <c r="F54" s="39"/>
      <c r="G54" s="89">
        <v>2887446</v>
      </c>
      <c r="H54" s="39">
        <v>2851844</v>
      </c>
      <c r="I54" s="39">
        <v>2726145</v>
      </c>
      <c r="J54" s="39">
        <v>2505164</v>
      </c>
      <c r="K54" s="39">
        <v>1747852</v>
      </c>
    </row>
    <row r="55" spans="3:21" x14ac:dyDescent="0.3">
      <c r="C55" s="24" t="s">
        <v>56</v>
      </c>
      <c r="D55" s="40">
        <v>45775</v>
      </c>
      <c r="E55" s="39"/>
      <c r="F55" s="39"/>
      <c r="G55" s="89">
        <v>4042609</v>
      </c>
      <c r="H55" s="39">
        <v>4201975</v>
      </c>
      <c r="I55" s="39">
        <v>2108003</v>
      </c>
      <c r="J55" s="39">
        <v>2614668</v>
      </c>
      <c r="K55" s="39">
        <v>1470948</v>
      </c>
    </row>
    <row r="56" spans="3:21" x14ac:dyDescent="0.3">
      <c r="C56" s="24" t="s">
        <v>57</v>
      </c>
      <c r="D56" s="24">
        <v>14</v>
      </c>
      <c r="E56" s="39"/>
      <c r="F56" s="39"/>
      <c r="G56" s="39">
        <v>382520</v>
      </c>
      <c r="H56" s="39">
        <v>349552</v>
      </c>
      <c r="I56" s="39">
        <v>205471</v>
      </c>
      <c r="J56" s="39">
        <v>407206</v>
      </c>
      <c r="K56" s="39">
        <v>405960</v>
      </c>
    </row>
    <row r="57" spans="3:21" x14ac:dyDescent="0.3">
      <c r="C57" s="24" t="s">
        <v>58</v>
      </c>
      <c r="D57" s="24">
        <v>25</v>
      </c>
      <c r="E57" s="39"/>
      <c r="F57" s="39"/>
      <c r="G57" s="39">
        <v>387524</v>
      </c>
      <c r="H57" s="39">
        <v>475109</v>
      </c>
      <c r="I57" s="39">
        <v>3913371</v>
      </c>
      <c r="J57" s="39">
        <v>20276394</v>
      </c>
      <c r="K57" s="39">
        <v>16441621</v>
      </c>
    </row>
    <row r="58" spans="3:21" x14ac:dyDescent="0.3">
      <c r="C58" s="24" t="s">
        <v>59</v>
      </c>
      <c r="D58" s="24">
        <v>15</v>
      </c>
      <c r="E58" s="39"/>
      <c r="F58" s="39"/>
      <c r="G58" s="39">
        <v>2288943</v>
      </c>
      <c r="H58" s="39">
        <v>2203817</v>
      </c>
      <c r="I58" s="39">
        <v>1476524</v>
      </c>
      <c r="J58" s="39">
        <v>2016428</v>
      </c>
      <c r="K58" s="39">
        <v>919001</v>
      </c>
    </row>
    <row r="59" spans="3:21" ht="15" thickBot="1" x14ac:dyDescent="0.35">
      <c r="C59" s="43" t="s">
        <v>60</v>
      </c>
      <c r="D59" s="46">
        <v>46860</v>
      </c>
      <c r="E59" s="45"/>
      <c r="F59" s="45"/>
      <c r="G59" s="45">
        <v>3949141</v>
      </c>
      <c r="H59" s="45">
        <v>2145558</v>
      </c>
      <c r="I59" s="45">
        <v>897132</v>
      </c>
      <c r="J59" s="45">
        <v>1107582</v>
      </c>
      <c r="K59" s="45">
        <v>1508485</v>
      </c>
      <c r="Q59" s="39"/>
      <c r="R59" s="39"/>
      <c r="S59" s="39"/>
      <c r="T59" s="39"/>
      <c r="U59" s="39"/>
    </row>
    <row r="60" spans="3:21" ht="15" thickBot="1" x14ac:dyDescent="0.35">
      <c r="C60" s="47" t="s">
        <v>61</v>
      </c>
      <c r="D60" s="44"/>
      <c r="E60" s="45"/>
      <c r="F60" s="45"/>
      <c r="G60" s="45">
        <f>SUM(G53:G59)</f>
        <v>13948843</v>
      </c>
      <c r="H60" s="45">
        <f>SUM(H53:H59)</f>
        <v>12639470</v>
      </c>
      <c r="I60" s="45">
        <f>SUM(I53:I59)</f>
        <v>11737093</v>
      </c>
      <c r="J60" s="45">
        <f>SUM(J53:J59)</f>
        <v>29371662</v>
      </c>
      <c r="K60" s="45">
        <f>SUM(K53:K59)</f>
        <v>23322586</v>
      </c>
      <c r="Q60" s="39"/>
      <c r="R60" s="39"/>
      <c r="S60" s="39"/>
      <c r="T60" s="39"/>
      <c r="U60" s="39"/>
    </row>
    <row r="61" spans="3:21" ht="15" thickBot="1" x14ac:dyDescent="0.35">
      <c r="C61" s="47" t="s">
        <v>62</v>
      </c>
      <c r="D61" s="44"/>
      <c r="E61" s="45"/>
      <c r="F61" s="45"/>
      <c r="G61" s="45">
        <f>G60+G51</f>
        <v>82415375</v>
      </c>
      <c r="H61" s="45">
        <f>H60+H51</f>
        <v>70612285</v>
      </c>
      <c r="I61" s="45">
        <f>I60+I51</f>
        <v>71719981</v>
      </c>
      <c r="J61" s="45">
        <f>J60+J51</f>
        <v>106390451</v>
      </c>
      <c r="K61" s="45">
        <f>K60+K51</f>
        <v>89404577</v>
      </c>
      <c r="Q61" s="39"/>
      <c r="R61" s="39"/>
      <c r="S61" s="39"/>
      <c r="T61" s="39"/>
      <c r="U61" s="39"/>
    </row>
    <row r="62" spans="3:21" x14ac:dyDescent="0.3">
      <c r="Q62" s="39"/>
      <c r="R62" s="39"/>
      <c r="S62" s="39"/>
      <c r="T62" s="39"/>
      <c r="U62" s="39"/>
    </row>
    <row r="63" spans="3:21" x14ac:dyDescent="0.3">
      <c r="Q63" s="39"/>
      <c r="R63" s="39"/>
      <c r="S63" s="39"/>
      <c r="T63" s="39"/>
      <c r="U63" s="39"/>
    </row>
    <row r="64" spans="3:21" x14ac:dyDescent="0.3">
      <c r="Q64" s="39"/>
      <c r="R64" s="39"/>
      <c r="S64" s="39"/>
      <c r="T64" s="39"/>
      <c r="U64" s="39"/>
    </row>
    <row r="65" spans="3:26" x14ac:dyDescent="0.3">
      <c r="Q65" s="39"/>
      <c r="R65" s="39"/>
      <c r="S65" s="39"/>
      <c r="T65" s="39"/>
      <c r="U65" s="39"/>
    </row>
    <row r="66" spans="3:26" ht="15" thickBot="1" x14ac:dyDescent="0.35">
      <c r="C66" s="25" t="s">
        <v>63</v>
      </c>
      <c r="D66" s="25" t="s">
        <v>12</v>
      </c>
      <c r="E66" s="25"/>
      <c r="F66" s="25"/>
      <c r="G66" s="25">
        <v>2024</v>
      </c>
      <c r="H66" s="25">
        <v>2023</v>
      </c>
      <c r="I66" s="25">
        <v>2022</v>
      </c>
      <c r="J66" s="25">
        <v>2021</v>
      </c>
      <c r="K66" s="25">
        <v>2020</v>
      </c>
      <c r="Q66" s="39"/>
      <c r="R66" s="39"/>
      <c r="S66" s="39"/>
      <c r="T66" s="39"/>
      <c r="U66" s="39"/>
    </row>
    <row r="67" spans="3:26" ht="15" thickBot="1" x14ac:dyDescent="0.35">
      <c r="C67" s="10" t="s">
        <v>64</v>
      </c>
      <c r="N67" s="25" t="s">
        <v>63</v>
      </c>
      <c r="O67" s="25"/>
      <c r="P67" s="25"/>
      <c r="Q67" s="25">
        <v>2024</v>
      </c>
      <c r="R67" s="25">
        <v>2023</v>
      </c>
      <c r="S67" s="25">
        <v>2022</v>
      </c>
      <c r="T67" s="25">
        <v>2021</v>
      </c>
      <c r="U67" s="25">
        <v>2020</v>
      </c>
      <c r="Y67" s="37"/>
      <c r="Z67" s="23"/>
    </row>
    <row r="68" spans="3:26" x14ac:dyDescent="0.3">
      <c r="C68" s="24" t="s">
        <v>65</v>
      </c>
      <c r="D68" s="24">
        <v>18</v>
      </c>
      <c r="E68" s="39"/>
      <c r="F68" s="39"/>
      <c r="G68" s="39">
        <v>87644</v>
      </c>
      <c r="H68" s="39">
        <v>91467</v>
      </c>
      <c r="I68" s="39">
        <v>91467</v>
      </c>
      <c r="J68" s="39">
        <v>104420</v>
      </c>
      <c r="K68" s="39">
        <v>104420</v>
      </c>
      <c r="N68" s="3" t="s">
        <v>226</v>
      </c>
      <c r="Q68" s="39"/>
      <c r="R68" s="39"/>
      <c r="S68" s="39"/>
      <c r="T68" s="39"/>
      <c r="U68" s="39"/>
    </row>
    <row r="69" spans="3:26" x14ac:dyDescent="0.3">
      <c r="C69" s="24" t="s">
        <v>66</v>
      </c>
      <c r="D69" s="24">
        <v>18</v>
      </c>
      <c r="E69" s="39"/>
      <c r="F69" s="39"/>
      <c r="G69" s="39">
        <v>570795</v>
      </c>
      <c r="H69" s="39">
        <v>595693</v>
      </c>
      <c r="I69" s="39">
        <v>595693</v>
      </c>
      <c r="J69" s="39">
        <v>680052</v>
      </c>
      <c r="K69" s="39">
        <v>680052</v>
      </c>
      <c r="N69" s="24" t="s">
        <v>227</v>
      </c>
      <c r="Q69" s="39">
        <v>2</v>
      </c>
      <c r="R69" s="39">
        <v>2</v>
      </c>
      <c r="S69" s="39">
        <v>3</v>
      </c>
      <c r="T69" s="39">
        <v>3</v>
      </c>
      <c r="U69" s="39">
        <v>1</v>
      </c>
    </row>
    <row r="70" spans="3:26" x14ac:dyDescent="0.3">
      <c r="C70" s="24" t="s">
        <v>67</v>
      </c>
      <c r="E70" s="39"/>
      <c r="F70" s="39"/>
      <c r="G70" s="39">
        <v>3230807</v>
      </c>
      <c r="H70" s="39">
        <v>3371737</v>
      </c>
      <c r="I70" s="39">
        <v>3371737</v>
      </c>
      <c r="J70" s="39">
        <v>3849223</v>
      </c>
      <c r="K70" s="39">
        <v>0</v>
      </c>
      <c r="N70" s="23" t="s">
        <v>228</v>
      </c>
      <c r="Q70" s="39">
        <v>13132</v>
      </c>
      <c r="R70" s="39">
        <v>11971</v>
      </c>
      <c r="S70" s="39">
        <v>10385</v>
      </c>
      <c r="T70" s="39">
        <v>8719</v>
      </c>
      <c r="U70" s="39">
        <v>7045</v>
      </c>
    </row>
    <row r="71" spans="3:26" x14ac:dyDescent="0.3">
      <c r="C71" s="24" t="s">
        <v>68</v>
      </c>
      <c r="D71" s="24">
        <v>19</v>
      </c>
      <c r="E71" s="39"/>
      <c r="F71" s="39"/>
      <c r="G71" s="39">
        <v>271817840</v>
      </c>
      <c r="H71" s="39">
        <v>265406117</v>
      </c>
      <c r="I71" s="39">
        <v>258740703</v>
      </c>
      <c r="J71" s="39">
        <v>256153287</v>
      </c>
      <c r="K71" s="39">
        <v>236927198</v>
      </c>
      <c r="N71" s="23" t="s">
        <v>246</v>
      </c>
      <c r="T71" s="23">
        <v>-10756</v>
      </c>
      <c r="U71" s="23">
        <v>-9814</v>
      </c>
    </row>
    <row r="72" spans="3:26" ht="15" thickBot="1" x14ac:dyDescent="0.35">
      <c r="C72" s="43" t="s">
        <v>69</v>
      </c>
      <c r="D72" s="43" t="s">
        <v>70</v>
      </c>
      <c r="E72" s="45"/>
      <c r="F72" s="45"/>
      <c r="G72" s="45">
        <v>11644840</v>
      </c>
      <c r="H72" s="45">
        <v>980102</v>
      </c>
      <c r="I72" s="45">
        <v>1484036</v>
      </c>
      <c r="J72" s="45">
        <v>-1860392</v>
      </c>
      <c r="K72" s="45">
        <v>-7593008</v>
      </c>
      <c r="N72" s="23" t="s">
        <v>229</v>
      </c>
      <c r="Q72" s="39">
        <v>27</v>
      </c>
      <c r="R72" s="39">
        <v>-43</v>
      </c>
      <c r="S72" s="39">
        <v>-11</v>
      </c>
      <c r="T72" s="39">
        <v>19</v>
      </c>
      <c r="U72" s="39">
        <v>1</v>
      </c>
    </row>
    <row r="73" spans="3:26" ht="15" thickBot="1" x14ac:dyDescent="0.35">
      <c r="C73" s="24" t="s">
        <v>71</v>
      </c>
      <c r="E73" s="39"/>
      <c r="F73" s="39"/>
      <c r="G73" s="39">
        <f>SUM(G68:G72)</f>
        <v>287351926</v>
      </c>
      <c r="H73" s="39">
        <f>SUM(H68:H72)</f>
        <v>270445116</v>
      </c>
      <c r="I73" s="39">
        <f>SUM(I68:I72)</f>
        <v>264283636</v>
      </c>
      <c r="J73" s="39">
        <f>SUM(J68:J72)</f>
        <v>258926590</v>
      </c>
      <c r="K73" s="39">
        <f t="shared" ref="K73" si="1">SUM(K68:K72)</f>
        <v>230118662</v>
      </c>
      <c r="N73" s="27" t="s">
        <v>68</v>
      </c>
      <c r="O73" s="27"/>
      <c r="P73" s="27"/>
      <c r="Q73" s="42">
        <v>29817</v>
      </c>
      <c r="R73" s="42">
        <v>10171</v>
      </c>
      <c r="S73" s="42">
        <v>16235</v>
      </c>
      <c r="T73" s="42">
        <v>18908</v>
      </c>
      <c r="U73" s="42">
        <v>14971</v>
      </c>
    </row>
    <row r="74" spans="3:26" ht="15" thickBot="1" x14ac:dyDescent="0.35">
      <c r="C74" s="43" t="s">
        <v>72</v>
      </c>
      <c r="D74" s="43">
        <v>31</v>
      </c>
      <c r="E74" s="45"/>
      <c r="F74" s="45"/>
      <c r="G74" s="45">
        <v>7706342</v>
      </c>
      <c r="H74" s="45">
        <v>7996271</v>
      </c>
      <c r="I74" s="45">
        <v>7322039</v>
      </c>
      <c r="J74" s="45">
        <v>7571227</v>
      </c>
      <c r="K74" s="45">
        <v>7235111</v>
      </c>
      <c r="N74" s="3" t="s">
        <v>230</v>
      </c>
      <c r="Q74" s="39">
        <f>SUM(Q69:Q73)</f>
        <v>42978</v>
      </c>
      <c r="R74" s="39">
        <f>SUM(R69:R73)</f>
        <v>22101</v>
      </c>
      <c r="S74" s="39">
        <f>SUM(S69:S73)</f>
        <v>26612</v>
      </c>
      <c r="T74" s="39">
        <f>SUM(T69:T73)</f>
        <v>16893</v>
      </c>
      <c r="U74" s="39">
        <f>SUM(U69:U73)</f>
        <v>12204</v>
      </c>
    </row>
    <row r="75" spans="3:26" ht="15" thickBot="1" x14ac:dyDescent="0.35">
      <c r="C75" s="47" t="s">
        <v>73</v>
      </c>
      <c r="D75" s="44"/>
      <c r="E75" s="45"/>
      <c r="F75" s="45"/>
      <c r="G75" s="45">
        <f>G73+G74</f>
        <v>295058268</v>
      </c>
      <c r="H75" s="45">
        <f>H73+H74</f>
        <v>278441387</v>
      </c>
      <c r="I75" s="45">
        <f>I73+I74</f>
        <v>271605675</v>
      </c>
      <c r="J75" s="45">
        <v>266497817</v>
      </c>
      <c r="K75" s="45">
        <v>241192392</v>
      </c>
      <c r="N75" s="47" t="s">
        <v>231</v>
      </c>
      <c r="O75" s="44"/>
      <c r="P75" s="45"/>
      <c r="Q75" s="45">
        <f>Q74+Q49</f>
        <v>65728</v>
      </c>
      <c r="R75" s="45">
        <f>R74+R49</f>
        <v>41182</v>
      </c>
      <c r="S75" s="45">
        <f>S74+S49</f>
        <v>44187</v>
      </c>
      <c r="T75" s="45">
        <f>T74+T49</f>
        <v>28791</v>
      </c>
      <c r="U75" s="45">
        <f>U74+U49</f>
        <v>17315</v>
      </c>
    </row>
    <row r="76" spans="3:26" ht="15" thickBot="1" x14ac:dyDescent="0.35">
      <c r="C76" s="47" t="s">
        <v>74</v>
      </c>
      <c r="D76" s="44"/>
      <c r="E76" s="45"/>
      <c r="F76" s="45"/>
      <c r="G76" s="45">
        <f>G75+G61</f>
        <v>377473643</v>
      </c>
      <c r="H76" s="45">
        <f>H75+H61</f>
        <v>349053672</v>
      </c>
      <c r="I76" s="45">
        <f>I75+I61</f>
        <v>343325656</v>
      </c>
      <c r="J76" s="45">
        <v>372888268</v>
      </c>
      <c r="K76" s="45">
        <v>330596969</v>
      </c>
      <c r="Q76" s="39"/>
      <c r="R76" s="39"/>
      <c r="S76" s="39"/>
      <c r="T76" s="39"/>
      <c r="U76" s="39"/>
    </row>
    <row r="77" spans="3:26" x14ac:dyDescent="0.3">
      <c r="Q77" s="39"/>
      <c r="R77" s="39"/>
      <c r="S77" s="39"/>
      <c r="T77" s="39"/>
      <c r="U77" s="39"/>
    </row>
    <row r="78" spans="3:26" x14ac:dyDescent="0.3">
      <c r="Q78" s="39"/>
      <c r="R78" s="39"/>
      <c r="S78" s="39"/>
      <c r="T78" s="39"/>
      <c r="U78" s="39"/>
    </row>
    <row r="79" spans="3:26" x14ac:dyDescent="0.3">
      <c r="Q79" s="39"/>
      <c r="R79" s="39"/>
      <c r="S79" s="39"/>
      <c r="T79" s="39"/>
      <c r="U79" s="39"/>
    </row>
    <row r="80" spans="3:26" x14ac:dyDescent="0.3">
      <c r="Q80" s="39"/>
      <c r="R80" s="39"/>
      <c r="S80" s="39"/>
      <c r="T80" s="39"/>
      <c r="U80" s="39"/>
    </row>
    <row r="81" spans="3:26" x14ac:dyDescent="0.3">
      <c r="Q81" s="39"/>
      <c r="R81" s="39"/>
      <c r="S81" s="39"/>
      <c r="T81" s="39"/>
      <c r="U81" s="39"/>
    </row>
    <row r="82" spans="3:26" ht="15" thickBot="1" x14ac:dyDescent="0.35">
      <c r="C82" s="25" t="s">
        <v>76</v>
      </c>
      <c r="D82" s="25" t="s">
        <v>12</v>
      </c>
      <c r="E82" s="25"/>
      <c r="F82" s="25"/>
      <c r="G82" s="25">
        <v>2024</v>
      </c>
      <c r="H82" s="25">
        <v>2023</v>
      </c>
      <c r="I82" s="25">
        <v>2022</v>
      </c>
      <c r="J82" s="25">
        <v>2021</v>
      </c>
      <c r="K82" s="25">
        <v>2020</v>
      </c>
      <c r="N82" s="24"/>
      <c r="Q82" s="39"/>
      <c r="R82" s="39"/>
      <c r="S82" s="39"/>
      <c r="T82" s="39"/>
      <c r="U82" s="39"/>
    </row>
    <row r="83" spans="3:26" ht="15" thickBot="1" x14ac:dyDescent="0.35">
      <c r="C83" s="10" t="s">
        <v>77</v>
      </c>
      <c r="D83" s="24">
        <v>29</v>
      </c>
      <c r="E83" s="39"/>
      <c r="F83" s="39"/>
      <c r="G83" s="39">
        <v>220726499</v>
      </c>
      <c r="H83" s="39">
        <v>198247859</v>
      </c>
      <c r="I83" s="39">
        <v>231396319</v>
      </c>
      <c r="J83" s="39">
        <v>244388604</v>
      </c>
      <c r="K83" s="39">
        <v>206981172</v>
      </c>
      <c r="N83" s="47" t="s">
        <v>76</v>
      </c>
      <c r="O83" s="25"/>
      <c r="P83" s="25"/>
      <c r="Q83" s="25">
        <v>2024</v>
      </c>
      <c r="R83" s="25">
        <v>2023</v>
      </c>
      <c r="S83" s="25">
        <v>2022</v>
      </c>
      <c r="T83" s="25">
        <v>2021</v>
      </c>
      <c r="U83" s="25">
        <v>2020</v>
      </c>
      <c r="Z83" s="23"/>
    </row>
    <row r="84" spans="3:26" ht="15" thickBot="1" x14ac:dyDescent="0.35">
      <c r="C84" s="47" t="s">
        <v>78</v>
      </c>
      <c r="D84" s="43">
        <v>21</v>
      </c>
      <c r="E84" s="45"/>
      <c r="F84" s="45"/>
      <c r="G84" s="45">
        <v>136866795</v>
      </c>
      <c r="H84" s="45">
        <v>138110266</v>
      </c>
      <c r="I84" s="45">
        <v>145501003</v>
      </c>
      <c r="J84" s="45">
        <v>145451851</v>
      </c>
      <c r="K84" s="45">
        <v>126290010</v>
      </c>
      <c r="N84" s="23" t="s">
        <v>77</v>
      </c>
      <c r="Q84" s="39">
        <v>60922</v>
      </c>
      <c r="R84" s="39">
        <v>26974</v>
      </c>
      <c r="S84" s="39">
        <v>26914</v>
      </c>
      <c r="T84" s="39">
        <v>16675</v>
      </c>
      <c r="U84" s="39">
        <v>10918</v>
      </c>
      <c r="Z84" s="23"/>
    </row>
    <row r="85" spans="3:26" ht="15" thickBot="1" x14ac:dyDescent="0.35">
      <c r="C85" s="47" t="s">
        <v>79</v>
      </c>
      <c r="D85" s="44"/>
      <c r="E85" s="45"/>
      <c r="F85" s="45"/>
      <c r="G85" s="45">
        <f>G83-G84</f>
        <v>83859704</v>
      </c>
      <c r="H85" s="45">
        <f>H83-H84</f>
        <v>60137593</v>
      </c>
      <c r="I85" s="45">
        <f>I83-I84</f>
        <v>85895316</v>
      </c>
      <c r="J85" s="45">
        <f t="shared" ref="J85:K85" si="2">J83-J84</f>
        <v>98936753</v>
      </c>
      <c r="K85" s="45">
        <f t="shared" si="2"/>
        <v>80691162</v>
      </c>
      <c r="N85" s="27" t="s">
        <v>232</v>
      </c>
      <c r="O85" s="27"/>
      <c r="P85" s="27"/>
      <c r="Q85" s="42">
        <v>-16621</v>
      </c>
      <c r="R85" s="42">
        <v>-11618</v>
      </c>
      <c r="S85" s="42">
        <v>-9439</v>
      </c>
      <c r="T85" s="42">
        <v>-6279</v>
      </c>
      <c r="U85" s="42">
        <v>-4150</v>
      </c>
      <c r="Z85" s="23"/>
    </row>
    <row r="86" spans="3:26" ht="15" thickBot="1" x14ac:dyDescent="0.35">
      <c r="C86" s="43" t="s">
        <v>80</v>
      </c>
      <c r="D86" s="43" t="s">
        <v>81</v>
      </c>
      <c r="E86" s="45"/>
      <c r="F86" s="45"/>
      <c r="G86" s="45">
        <v>59851112</v>
      </c>
      <c r="H86" s="45">
        <v>55109743</v>
      </c>
      <c r="I86" s="45">
        <v>52685021</v>
      </c>
      <c r="J86" s="45">
        <v>53806176</v>
      </c>
      <c r="K86" s="45">
        <v>49230711</v>
      </c>
      <c r="N86" s="47" t="s">
        <v>79</v>
      </c>
      <c r="O86" s="44"/>
      <c r="P86" s="45"/>
      <c r="Q86" s="47">
        <f>SUM(Q84:Q85)</f>
        <v>44301</v>
      </c>
      <c r="R86" s="47">
        <f t="shared" ref="R86" si="3">SUM(R84:R85)</f>
        <v>15356</v>
      </c>
      <c r="S86" s="47">
        <f>SUM(S84:S85)</f>
        <v>17475</v>
      </c>
      <c r="T86" s="47">
        <f t="shared" ref="T86:U86" si="4">SUM(T84:T85)</f>
        <v>10396</v>
      </c>
      <c r="U86" s="47">
        <f t="shared" si="4"/>
        <v>6768</v>
      </c>
      <c r="Z86" s="23"/>
    </row>
    <row r="87" spans="3:26" x14ac:dyDescent="0.3">
      <c r="C87" s="10" t="s">
        <v>82</v>
      </c>
      <c r="D87" s="24">
        <v>29</v>
      </c>
      <c r="E87" s="39"/>
      <c r="F87" s="39"/>
      <c r="G87" s="39">
        <f>G85-G86</f>
        <v>24008592</v>
      </c>
      <c r="H87" s="39">
        <f>H85-H86</f>
        <v>5027850</v>
      </c>
      <c r="I87" s="39">
        <f>I85-I86</f>
        <v>33210295</v>
      </c>
      <c r="J87" s="39">
        <v>45130577</v>
      </c>
      <c r="K87" s="39">
        <v>31460451</v>
      </c>
      <c r="N87" s="23" t="s">
        <v>233</v>
      </c>
      <c r="Q87" s="39"/>
      <c r="R87" s="39"/>
      <c r="S87" s="39"/>
      <c r="T87" s="39"/>
      <c r="U87" s="39"/>
      <c r="Z87" s="23"/>
    </row>
    <row r="88" spans="3:26" x14ac:dyDescent="0.3">
      <c r="C88" s="24" t="s">
        <v>83</v>
      </c>
      <c r="D88" s="24">
        <v>23</v>
      </c>
      <c r="E88" s="39"/>
      <c r="F88" s="39"/>
      <c r="G88" s="39">
        <v>1438154</v>
      </c>
      <c r="H88" s="39">
        <v>903782</v>
      </c>
      <c r="I88" s="39">
        <v>1502213</v>
      </c>
      <c r="J88" s="39">
        <v>1927888</v>
      </c>
      <c r="K88" s="39">
        <v>1209745</v>
      </c>
      <c r="N88" s="23" t="s">
        <v>234</v>
      </c>
      <c r="Q88" s="39">
        <v>-8675</v>
      </c>
      <c r="R88" s="39">
        <v>-7339</v>
      </c>
      <c r="S88" s="39">
        <v>-5268</v>
      </c>
      <c r="T88" s="39">
        <v>-3924</v>
      </c>
      <c r="U88" s="39">
        <v>-2829</v>
      </c>
      <c r="Z88" s="23"/>
    </row>
    <row r="89" spans="3:26" x14ac:dyDescent="0.3">
      <c r="C89" s="24" t="s">
        <v>84</v>
      </c>
      <c r="D89" s="24">
        <v>23</v>
      </c>
      <c r="E89" s="39"/>
      <c r="F89" s="39"/>
      <c r="G89" s="39">
        <v>1192309</v>
      </c>
      <c r="H89" s="39">
        <v>829424</v>
      </c>
      <c r="I89" s="39">
        <v>1370606</v>
      </c>
      <c r="J89" s="39">
        <v>1797022</v>
      </c>
      <c r="K89" s="39">
        <v>2175425</v>
      </c>
      <c r="N89" s="23" t="s">
        <v>235</v>
      </c>
      <c r="Q89" s="39">
        <v>-2654</v>
      </c>
      <c r="R89" s="39">
        <v>-2440</v>
      </c>
      <c r="S89" s="39">
        <v>-2166</v>
      </c>
      <c r="T89" s="39">
        <v>-1940</v>
      </c>
      <c r="U89" s="39">
        <v>-1093</v>
      </c>
      <c r="Z89" s="23"/>
    </row>
    <row r="90" spans="3:26" ht="15" thickBot="1" x14ac:dyDescent="0.35">
      <c r="C90" s="24" t="s">
        <v>85</v>
      </c>
      <c r="D90" s="24">
        <v>9</v>
      </c>
      <c r="E90" s="39"/>
      <c r="F90" s="39"/>
      <c r="G90" s="39">
        <v>550985</v>
      </c>
      <c r="H90" s="39">
        <v>679532</v>
      </c>
      <c r="I90" s="39">
        <v>835025</v>
      </c>
      <c r="J90" s="39">
        <v>637719</v>
      </c>
      <c r="K90" s="39">
        <v>442733</v>
      </c>
      <c r="N90" s="27" t="s">
        <v>236</v>
      </c>
      <c r="O90" s="27"/>
      <c r="P90" s="27"/>
      <c r="Q90" s="42">
        <v>0</v>
      </c>
      <c r="R90" s="42">
        <v>-1353</v>
      </c>
      <c r="S90" s="42">
        <v>0</v>
      </c>
      <c r="T90" s="42"/>
      <c r="U90" s="42"/>
      <c r="Z90" s="23"/>
    </row>
    <row r="91" spans="3:26" ht="15" thickBot="1" x14ac:dyDescent="0.35">
      <c r="C91" s="24" t="s">
        <v>86</v>
      </c>
      <c r="D91" s="24">
        <v>24</v>
      </c>
      <c r="E91" s="39"/>
      <c r="F91" s="39"/>
      <c r="G91" s="39">
        <v>12253966</v>
      </c>
      <c r="H91" s="39">
        <v>12326699</v>
      </c>
      <c r="I91" s="39">
        <v>15947229</v>
      </c>
      <c r="J91" s="39">
        <v>7467173</v>
      </c>
      <c r="K91" s="39">
        <v>10722497</v>
      </c>
      <c r="N91" s="28" t="s">
        <v>237</v>
      </c>
      <c r="O91" s="28"/>
      <c r="P91" s="28"/>
      <c r="Q91" s="52">
        <f>SUM(Q88:Q90)</f>
        <v>-11329</v>
      </c>
      <c r="R91" s="52">
        <f>SUM(R88:R90)</f>
        <v>-11132</v>
      </c>
      <c r="S91" s="52">
        <f>SUM(S88:S90)</f>
        <v>-7434</v>
      </c>
      <c r="T91" s="52">
        <f t="shared" ref="T91:U91" si="5">SUM(T88:T90)</f>
        <v>-5864</v>
      </c>
      <c r="U91" s="52">
        <f t="shared" si="5"/>
        <v>-3922</v>
      </c>
      <c r="Z91" s="23"/>
    </row>
    <row r="92" spans="3:26" ht="15" thickBot="1" x14ac:dyDescent="0.35">
      <c r="C92" s="43" t="s">
        <v>87</v>
      </c>
      <c r="D92" s="43">
        <v>24</v>
      </c>
      <c r="E92" s="45"/>
      <c r="F92" s="45"/>
      <c r="G92" s="45">
        <v>9526626</v>
      </c>
      <c r="H92" s="45">
        <v>9681752</v>
      </c>
      <c r="I92" s="45">
        <v>14568101</v>
      </c>
      <c r="J92" s="45">
        <v>6734165</v>
      </c>
      <c r="K92" s="45">
        <v>9892548</v>
      </c>
      <c r="N92" s="3" t="s">
        <v>238</v>
      </c>
      <c r="Q92" s="39">
        <f>SUM(Q91,Q86)</f>
        <v>32972</v>
      </c>
      <c r="R92" s="39">
        <f>SUM(R91,R86)</f>
        <v>4224</v>
      </c>
      <c r="S92" s="39">
        <f>SUM(S91,S86)</f>
        <v>10041</v>
      </c>
      <c r="T92" s="39">
        <f t="shared" ref="T92:U92" si="6">SUM(T91,T86)</f>
        <v>4532</v>
      </c>
      <c r="U92" s="39">
        <f t="shared" si="6"/>
        <v>2846</v>
      </c>
      <c r="Z92" s="23"/>
    </row>
    <row r="93" spans="3:26" x14ac:dyDescent="0.3">
      <c r="C93" s="10" t="s">
        <v>88</v>
      </c>
      <c r="E93" s="39"/>
      <c r="F93" s="39"/>
      <c r="G93" s="39">
        <f>G87+G88-G89+G90+G91-G92</f>
        <v>27532762</v>
      </c>
      <c r="H93" s="39">
        <f>H87+H88-H89+H90+H91-H92</f>
        <v>8426687</v>
      </c>
      <c r="I93" s="39">
        <f>I87+I88-I89+I90+I91-I92</f>
        <v>35556055</v>
      </c>
      <c r="J93" s="39">
        <f t="shared" ref="J93:K93" si="7">J87+J88-J89+J90+J91-J92</f>
        <v>46632170</v>
      </c>
      <c r="K93" s="39">
        <f t="shared" si="7"/>
        <v>31767453</v>
      </c>
      <c r="N93" s="23" t="s">
        <v>239</v>
      </c>
      <c r="Q93" s="39">
        <v>866</v>
      </c>
      <c r="R93" s="39">
        <v>267</v>
      </c>
      <c r="S93" s="39">
        <v>29</v>
      </c>
      <c r="T93" s="39">
        <v>57</v>
      </c>
      <c r="U93" s="39">
        <v>178</v>
      </c>
      <c r="Z93" s="23"/>
    </row>
    <row r="94" spans="3:26" ht="15" thickBot="1" x14ac:dyDescent="0.35">
      <c r="C94" s="43" t="s">
        <v>89</v>
      </c>
      <c r="D94" s="43">
        <v>25</v>
      </c>
      <c r="E94" s="45"/>
      <c r="F94" s="45"/>
      <c r="G94" s="45">
        <v>2258380</v>
      </c>
      <c r="H94" s="45">
        <v>-3430646</v>
      </c>
      <c r="I94" s="45">
        <v>-7054178</v>
      </c>
      <c r="J94" s="45">
        <v>11751059</v>
      </c>
      <c r="K94" s="45">
        <v>8685685</v>
      </c>
      <c r="N94" s="23" t="s">
        <v>240</v>
      </c>
      <c r="Q94" s="39">
        <v>-257</v>
      </c>
      <c r="R94" s="39">
        <v>-262</v>
      </c>
      <c r="S94" s="39">
        <v>-236</v>
      </c>
      <c r="T94" s="39">
        <v>-184</v>
      </c>
      <c r="U94" s="39">
        <v>-52</v>
      </c>
      <c r="Z94" s="23"/>
    </row>
    <row r="95" spans="3:26" ht="15" thickBot="1" x14ac:dyDescent="0.35">
      <c r="C95" s="47" t="s">
        <v>90</v>
      </c>
      <c r="D95" s="44"/>
      <c r="E95" s="45"/>
      <c r="F95" s="45"/>
      <c r="G95" s="45">
        <f>G93-G94</f>
        <v>25274382</v>
      </c>
      <c r="H95" s="45">
        <f>H93-H94</f>
        <v>11857333</v>
      </c>
      <c r="I95" s="45">
        <f>I93-I94</f>
        <v>42610233</v>
      </c>
      <c r="J95" s="45">
        <f t="shared" ref="J95:K95" si="8">J93-J94</f>
        <v>34881111</v>
      </c>
      <c r="K95" s="45">
        <f t="shared" si="8"/>
        <v>23081768</v>
      </c>
      <c r="N95" s="27" t="s">
        <v>241</v>
      </c>
      <c r="O95" s="27"/>
      <c r="P95" s="27"/>
      <c r="Q95" s="42">
        <v>237</v>
      </c>
      <c r="R95" s="42">
        <v>-48</v>
      </c>
      <c r="S95" s="42">
        <v>107</v>
      </c>
      <c r="T95" s="42">
        <v>4</v>
      </c>
      <c r="U95" s="42">
        <v>-2</v>
      </c>
      <c r="Z95" s="23"/>
    </row>
    <row r="96" spans="3:26" ht="15" thickBot="1" x14ac:dyDescent="0.35">
      <c r="C96" s="10" t="s">
        <v>91</v>
      </c>
      <c r="J96" s="24">
        <v>0</v>
      </c>
      <c r="K96" s="24">
        <v>0</v>
      </c>
      <c r="N96" s="27" t="s">
        <v>242</v>
      </c>
      <c r="O96" s="27"/>
      <c r="P96" s="27"/>
      <c r="Q96" s="42">
        <f>SUM(Q93:Q95)</f>
        <v>846</v>
      </c>
      <c r="R96" s="42">
        <f>SUM(R93:R95)</f>
        <v>-43</v>
      </c>
      <c r="S96" s="42">
        <f>SUM(S93:S95)</f>
        <v>-100</v>
      </c>
      <c r="T96" s="42">
        <f t="shared" ref="T96:U96" si="9">SUM(T93:T95)</f>
        <v>-123</v>
      </c>
      <c r="U96" s="42">
        <f t="shared" si="9"/>
        <v>124</v>
      </c>
      <c r="Z96" s="23"/>
    </row>
    <row r="97" spans="3:26" ht="15" thickBot="1" x14ac:dyDescent="0.35">
      <c r="C97" s="24" t="s">
        <v>92</v>
      </c>
      <c r="E97" s="39"/>
      <c r="F97" s="39"/>
      <c r="G97" s="39">
        <v>24665482</v>
      </c>
      <c r="H97" s="39">
        <v>11081218</v>
      </c>
      <c r="I97" s="39">
        <v>41902749</v>
      </c>
      <c r="J97" s="39">
        <v>34301040</v>
      </c>
      <c r="K97" s="39">
        <v>22804707</v>
      </c>
      <c r="N97" s="56" t="s">
        <v>243</v>
      </c>
      <c r="O97" s="28"/>
      <c r="P97" s="28"/>
      <c r="Q97" s="52">
        <f>Q92+Q96</f>
        <v>33818</v>
      </c>
      <c r="R97" s="52">
        <f>R92+R96</f>
        <v>4181</v>
      </c>
      <c r="S97" s="52">
        <f>S92+S96</f>
        <v>9941</v>
      </c>
      <c r="T97" s="52">
        <f>T92+T96</f>
        <v>4409</v>
      </c>
      <c r="U97" s="52">
        <f t="shared" ref="U97" si="10">U92+U96</f>
        <v>2970</v>
      </c>
      <c r="Z97" s="23"/>
    </row>
    <row r="98" spans="3:26" ht="15" thickBot="1" x14ac:dyDescent="0.35">
      <c r="C98" s="43" t="s">
        <v>72</v>
      </c>
      <c r="D98" s="43">
        <v>31</v>
      </c>
      <c r="E98" s="45"/>
      <c r="F98" s="45"/>
      <c r="G98" s="45">
        <v>608900</v>
      </c>
      <c r="H98" s="45">
        <v>776115</v>
      </c>
      <c r="I98" s="45">
        <v>707484</v>
      </c>
      <c r="J98" s="45">
        <v>580071</v>
      </c>
      <c r="K98" s="45">
        <v>277061</v>
      </c>
      <c r="N98" s="28" t="s">
        <v>244</v>
      </c>
      <c r="O98" s="28"/>
      <c r="P98" s="28"/>
      <c r="Q98" s="52">
        <v>-4058</v>
      </c>
      <c r="R98" s="52">
        <v>187</v>
      </c>
      <c r="S98" s="52">
        <v>189</v>
      </c>
      <c r="T98" s="52">
        <v>77</v>
      </c>
      <c r="U98" s="52">
        <v>174</v>
      </c>
      <c r="Z98" s="23"/>
    </row>
    <row r="99" spans="3:26" ht="15" thickBot="1" x14ac:dyDescent="0.35">
      <c r="C99" s="24" t="s">
        <v>93</v>
      </c>
      <c r="D99" s="24">
        <v>26</v>
      </c>
      <c r="J99" s="24">
        <v>0</v>
      </c>
      <c r="K99" s="24">
        <v>0</v>
      </c>
      <c r="N99" s="57" t="s">
        <v>245</v>
      </c>
      <c r="O99" s="27"/>
      <c r="P99" s="27"/>
      <c r="Q99" s="42">
        <f t="shared" ref="Q99:R99" si="11">Q97-Q98</f>
        <v>37876</v>
      </c>
      <c r="R99" s="42">
        <f t="shared" si="11"/>
        <v>3994</v>
      </c>
      <c r="S99" s="42">
        <f>S97-S98</f>
        <v>9752</v>
      </c>
      <c r="T99" s="42">
        <f t="shared" ref="T99:U99" si="12">T97-T98</f>
        <v>4332</v>
      </c>
      <c r="U99" s="42">
        <f t="shared" si="12"/>
        <v>2796</v>
      </c>
      <c r="Z99" s="23"/>
    </row>
    <row r="100" spans="3:26" x14ac:dyDescent="0.3">
      <c r="C100" s="24" t="s">
        <v>94</v>
      </c>
      <c r="E100" s="39"/>
      <c r="F100" s="39"/>
      <c r="G100" s="24">
        <v>3.63</v>
      </c>
      <c r="H100" s="24">
        <v>1.63</v>
      </c>
      <c r="I100" s="24">
        <v>6.17</v>
      </c>
      <c r="J100" s="24">
        <v>5.05</v>
      </c>
      <c r="K100" s="24">
        <v>3.36</v>
      </c>
      <c r="N100" s="23" t="s">
        <v>247</v>
      </c>
      <c r="Q100" s="39"/>
      <c r="R100" s="39"/>
      <c r="S100" s="39"/>
      <c r="T100" s="39"/>
      <c r="U100" s="39"/>
      <c r="Z100" s="23"/>
    </row>
    <row r="101" spans="3:26" ht="15" thickBot="1" x14ac:dyDescent="0.35">
      <c r="C101" s="43" t="s">
        <v>95</v>
      </c>
      <c r="D101" s="44"/>
      <c r="E101" s="45"/>
      <c r="F101" s="45"/>
      <c r="G101" s="43">
        <v>3.63</v>
      </c>
      <c r="H101" s="43">
        <v>1.63</v>
      </c>
      <c r="I101" s="43">
        <v>6.17</v>
      </c>
      <c r="J101" s="43">
        <v>5.05</v>
      </c>
      <c r="K101" s="43">
        <v>3.36</v>
      </c>
      <c r="N101" s="23" t="s">
        <v>248</v>
      </c>
      <c r="Q101">
        <v>12.05</v>
      </c>
      <c r="R101">
        <v>1.76</v>
      </c>
      <c r="S101" s="23">
        <v>3.91</v>
      </c>
      <c r="T101" s="23">
        <v>1.76</v>
      </c>
      <c r="U101" s="23">
        <v>1.1499999999999999</v>
      </c>
      <c r="Z101" s="23"/>
    </row>
    <row r="102" spans="3:26" ht="15" thickBot="1" x14ac:dyDescent="0.35">
      <c r="N102" s="27" t="s">
        <v>249</v>
      </c>
      <c r="O102" s="27"/>
      <c r="P102" s="27"/>
      <c r="Q102" s="29">
        <v>11.93</v>
      </c>
      <c r="R102" s="29">
        <v>1.74</v>
      </c>
      <c r="S102" s="27">
        <v>3.85</v>
      </c>
      <c r="T102" s="27">
        <v>1.73</v>
      </c>
      <c r="U102" s="27">
        <v>1.1299999999999999</v>
      </c>
      <c r="Z102" s="23"/>
    </row>
    <row r="103" spans="3:26" x14ac:dyDescent="0.3">
      <c r="Z103" s="23"/>
    </row>
    <row r="104" spans="3:26" x14ac:dyDescent="0.3">
      <c r="Z104" s="23"/>
    </row>
    <row r="105" spans="3:26" x14ac:dyDescent="0.3">
      <c r="C105" s="10" t="s">
        <v>96</v>
      </c>
      <c r="Z105" s="23"/>
    </row>
    <row r="106" spans="3:26" x14ac:dyDescent="0.3">
      <c r="C106" s="10" t="s">
        <v>97</v>
      </c>
      <c r="Z106" s="23"/>
    </row>
    <row r="107" spans="3:26" ht="15" thickBot="1" x14ac:dyDescent="0.35">
      <c r="C107" s="53"/>
      <c r="D107" s="53" t="s">
        <v>12</v>
      </c>
      <c r="E107" s="53"/>
      <c r="F107" s="53"/>
      <c r="G107" s="25">
        <v>2024</v>
      </c>
      <c r="H107" s="25">
        <v>2023</v>
      </c>
      <c r="I107" s="25">
        <v>2022</v>
      </c>
      <c r="J107" s="25">
        <v>2021</v>
      </c>
      <c r="K107" s="25">
        <v>2020</v>
      </c>
    </row>
    <row r="108" spans="3:26" ht="15" thickBot="1" x14ac:dyDescent="0.35">
      <c r="C108" s="24" t="s">
        <v>90</v>
      </c>
      <c r="D108" s="23"/>
      <c r="E108" s="39"/>
      <c r="F108" s="39"/>
      <c r="G108" s="39">
        <v>25274382</v>
      </c>
      <c r="H108" s="39">
        <v>11857333</v>
      </c>
      <c r="I108" s="39">
        <v>42610233</v>
      </c>
      <c r="J108" s="39">
        <v>34881111</v>
      </c>
      <c r="K108" s="39">
        <v>23081768</v>
      </c>
      <c r="N108" s="50" t="s">
        <v>96</v>
      </c>
      <c r="O108" s="25"/>
      <c r="P108" s="25"/>
      <c r="Q108" s="25">
        <v>2024</v>
      </c>
      <c r="R108" s="25">
        <v>2023</v>
      </c>
      <c r="S108" s="25">
        <v>2022</v>
      </c>
      <c r="T108" s="25">
        <v>2021</v>
      </c>
      <c r="U108" s="25">
        <v>2020</v>
      </c>
    </row>
    <row r="109" spans="3:26" x14ac:dyDescent="0.3">
      <c r="C109" s="24" t="s">
        <v>98</v>
      </c>
      <c r="D109" s="24">
        <v>27</v>
      </c>
      <c r="E109" s="39"/>
      <c r="F109" s="39"/>
      <c r="G109" s="39">
        <v>31507063</v>
      </c>
      <c r="H109" s="39">
        <v>27960321</v>
      </c>
      <c r="I109" s="39">
        <v>25321899</v>
      </c>
      <c r="J109" s="39">
        <v>42877081</v>
      </c>
      <c r="K109" s="39">
        <v>36376702</v>
      </c>
      <c r="N109" t="s">
        <v>250</v>
      </c>
      <c r="Q109"/>
      <c r="R109"/>
      <c r="S109"/>
      <c r="T109"/>
      <c r="U109"/>
    </row>
    <row r="110" spans="3:26" ht="15" thickBot="1" x14ac:dyDescent="0.35">
      <c r="C110" s="43" t="s">
        <v>99</v>
      </c>
      <c r="D110" s="43">
        <v>27</v>
      </c>
      <c r="E110" s="45"/>
      <c r="F110" s="45"/>
      <c r="G110" s="45">
        <v>-1150000</v>
      </c>
      <c r="H110" s="45">
        <v>-4179359</v>
      </c>
      <c r="I110" s="45">
        <v>-13014844</v>
      </c>
      <c r="J110" s="45">
        <v>-14235553</v>
      </c>
      <c r="K110" s="45">
        <v>107005</v>
      </c>
      <c r="N110" t="s">
        <v>245</v>
      </c>
      <c r="Q110" s="60">
        <v>29760</v>
      </c>
      <c r="R110" s="60">
        <v>4368</v>
      </c>
      <c r="S110" s="61">
        <v>9752</v>
      </c>
      <c r="T110" s="61">
        <v>4332</v>
      </c>
      <c r="U110" s="61">
        <v>2796</v>
      </c>
    </row>
    <row r="111" spans="3:26" x14ac:dyDescent="0.3">
      <c r="C111" s="10" t="s">
        <v>100</v>
      </c>
      <c r="D111" s="23"/>
      <c r="E111" s="39"/>
      <c r="F111" s="39"/>
      <c r="G111" s="39">
        <f>SUM(G108:G110)</f>
        <v>55631445</v>
      </c>
      <c r="H111" s="39">
        <f>SUM(H108:H110)</f>
        <v>35638295</v>
      </c>
      <c r="I111" s="39">
        <f>SUM(I108:I110)</f>
        <v>54917288</v>
      </c>
      <c r="J111" s="39">
        <f>SUM(J108:J110)</f>
        <v>63522639</v>
      </c>
      <c r="K111" s="39">
        <f>SUM(K108:K110)</f>
        <v>59565475</v>
      </c>
      <c r="N111" t="s">
        <v>251</v>
      </c>
      <c r="Q111" s="61"/>
      <c r="R111" s="61"/>
      <c r="S111" s="61"/>
      <c r="T111" s="61"/>
      <c r="U111" s="61"/>
    </row>
    <row r="112" spans="3:26" x14ac:dyDescent="0.3">
      <c r="C112" s="24" t="s">
        <v>101</v>
      </c>
      <c r="D112" s="23"/>
      <c r="E112" s="39"/>
      <c r="F112" s="39"/>
      <c r="G112" s="39">
        <v>2940633</v>
      </c>
      <c r="H112" s="39">
        <v>3664296</v>
      </c>
      <c r="I112" s="39">
        <v>1635987</v>
      </c>
      <c r="J112" s="39">
        <v>1229532</v>
      </c>
      <c r="K112" s="39">
        <v>1940574</v>
      </c>
      <c r="N112" t="s">
        <v>252</v>
      </c>
      <c r="Q112" s="60">
        <v>3549</v>
      </c>
      <c r="R112" s="60">
        <v>2709</v>
      </c>
      <c r="S112" s="61">
        <v>2004</v>
      </c>
      <c r="T112" s="61">
        <v>1397</v>
      </c>
      <c r="U112" s="61">
        <v>844</v>
      </c>
    </row>
    <row r="113" spans="3:21" x14ac:dyDescent="0.3">
      <c r="C113" s="24" t="s">
        <v>102</v>
      </c>
      <c r="D113" s="23"/>
      <c r="E113" s="39"/>
      <c r="F113" s="39"/>
      <c r="G113" s="39">
        <v>-495233</v>
      </c>
      <c r="H113" s="39">
        <v>-646718</v>
      </c>
      <c r="I113" s="39">
        <v>-547073</v>
      </c>
      <c r="J113" s="39">
        <v>-379723</v>
      </c>
      <c r="K113" s="39">
        <v>-485378</v>
      </c>
      <c r="N113" t="s">
        <v>253</v>
      </c>
      <c r="Q113" s="60">
        <v>1508</v>
      </c>
      <c r="R113" s="60">
        <v>1544</v>
      </c>
      <c r="S113" s="61">
        <v>1174</v>
      </c>
      <c r="T113" s="61">
        <v>1098</v>
      </c>
      <c r="U113" s="61">
        <v>381</v>
      </c>
    </row>
    <row r="114" spans="3:21" x14ac:dyDescent="0.3">
      <c r="C114" s="24" t="s">
        <v>103</v>
      </c>
      <c r="D114" s="23"/>
      <c r="E114" s="39"/>
      <c r="F114" s="39"/>
      <c r="G114" s="39">
        <v>196965</v>
      </c>
      <c r="H114" s="39">
        <v>206083</v>
      </c>
      <c r="I114" s="39">
        <v>405339</v>
      </c>
      <c r="J114" s="39">
        <v>261370</v>
      </c>
      <c r="K114" s="39">
        <v>212976</v>
      </c>
      <c r="N114" t="s">
        <v>254</v>
      </c>
      <c r="Q114" s="60">
        <v>-2489</v>
      </c>
      <c r="R114" s="60">
        <v>-2164</v>
      </c>
      <c r="S114" s="61">
        <v>-406</v>
      </c>
      <c r="T114" s="61">
        <v>-282</v>
      </c>
      <c r="U114" s="61">
        <v>18</v>
      </c>
    </row>
    <row r="115" spans="3:21" ht="15" thickBot="1" x14ac:dyDescent="0.35">
      <c r="C115" s="43" t="s">
        <v>104</v>
      </c>
      <c r="D115" s="44"/>
      <c r="E115" s="45"/>
      <c r="F115" s="45"/>
      <c r="G115" s="45">
        <v>-4731914</v>
      </c>
      <c r="H115" s="45">
        <v>-5069175</v>
      </c>
      <c r="I115" s="45">
        <v>-8803859</v>
      </c>
      <c r="J115" s="45">
        <v>-7728394</v>
      </c>
      <c r="K115" s="45">
        <v>-4169530</v>
      </c>
      <c r="N115" t="s">
        <v>255</v>
      </c>
      <c r="Q115">
        <v>-238</v>
      </c>
      <c r="R115">
        <v>45</v>
      </c>
      <c r="S115" s="61">
        <v>-100</v>
      </c>
      <c r="T115" s="61">
        <v>0</v>
      </c>
      <c r="U115" s="61">
        <v>1</v>
      </c>
    </row>
    <row r="116" spans="3:21" ht="15" thickBot="1" x14ac:dyDescent="0.35">
      <c r="C116" s="47" t="s">
        <v>105</v>
      </c>
      <c r="D116" s="44"/>
      <c r="E116" s="45"/>
      <c r="F116" s="45"/>
      <c r="G116" s="45">
        <f>SUM(G111:G115)</f>
        <v>53541896</v>
      </c>
      <c r="H116" s="45">
        <f>SUM(H111:H115)</f>
        <v>33792781</v>
      </c>
      <c r="I116" s="45">
        <f>SUM(I111:I115)</f>
        <v>47607682</v>
      </c>
      <c r="J116" s="45">
        <f>SUM(J111:J115)</f>
        <v>56905424</v>
      </c>
      <c r="K116" s="45">
        <f>SUM(K111:K115)</f>
        <v>57064117</v>
      </c>
      <c r="N116" t="s">
        <v>236</v>
      </c>
      <c r="Q116" s="61"/>
      <c r="R116" s="60">
        <v>1353</v>
      </c>
      <c r="S116" s="60"/>
      <c r="T116" s="61"/>
      <c r="U116" s="61"/>
    </row>
    <row r="117" spans="3:21" x14ac:dyDescent="0.3">
      <c r="C117" s="10" t="s">
        <v>106</v>
      </c>
      <c r="N117" t="s">
        <v>256</v>
      </c>
      <c r="Q117">
        <v>-278</v>
      </c>
      <c r="R117" s="60">
        <v>-7</v>
      </c>
      <c r="S117" s="61">
        <v>47</v>
      </c>
      <c r="T117" s="61">
        <v>-20</v>
      </c>
      <c r="U117" s="61">
        <v>4</v>
      </c>
    </row>
    <row r="118" spans="3:21" ht="15" thickBot="1" x14ac:dyDescent="0.35">
      <c r="C118" s="54"/>
      <c r="D118" s="54" t="s">
        <v>12</v>
      </c>
      <c r="E118" s="54"/>
      <c r="F118" s="54"/>
      <c r="G118" s="25">
        <v>2024</v>
      </c>
      <c r="H118" s="25">
        <v>2023</v>
      </c>
      <c r="I118" s="25">
        <v>2022</v>
      </c>
      <c r="J118" s="25">
        <v>2021</v>
      </c>
      <c r="K118" s="25">
        <v>2020</v>
      </c>
      <c r="N118" t="s">
        <v>257</v>
      </c>
      <c r="Q118" s="61"/>
      <c r="R118" s="61"/>
      <c r="S118" s="61"/>
      <c r="T118" s="61"/>
      <c r="U118" s="61"/>
    </row>
    <row r="119" spans="3:21" x14ac:dyDescent="0.3">
      <c r="C119" s="24" t="s">
        <v>107</v>
      </c>
      <c r="D119" s="23"/>
      <c r="E119" s="39"/>
      <c r="F119" s="39"/>
      <c r="G119" s="39">
        <v>-24192582</v>
      </c>
      <c r="H119" s="39">
        <v>30182192</v>
      </c>
      <c r="I119" s="39">
        <v>11648486</v>
      </c>
      <c r="J119" s="39">
        <v>9542117</v>
      </c>
      <c r="K119" s="39">
        <v>-17804065</v>
      </c>
      <c r="N119" t="s">
        <v>258</v>
      </c>
      <c r="Q119" s="60">
        <v>-6172</v>
      </c>
      <c r="R119">
        <v>822</v>
      </c>
      <c r="S119" s="61">
        <v>-2215</v>
      </c>
      <c r="T119" s="61">
        <v>-550</v>
      </c>
      <c r="U119" s="61">
        <v>-233</v>
      </c>
    </row>
    <row r="120" spans="3:21" x14ac:dyDescent="0.3">
      <c r="C120" s="24" t="s">
        <v>108</v>
      </c>
      <c r="D120" s="23"/>
      <c r="E120" s="39"/>
      <c r="F120" s="39"/>
      <c r="G120" s="39">
        <v>455477</v>
      </c>
      <c r="H120" s="39">
        <v>-149769</v>
      </c>
      <c r="I120" s="39">
        <v>2335240</v>
      </c>
      <c r="J120" s="39">
        <v>-294519</v>
      </c>
      <c r="K120" s="39">
        <v>160916</v>
      </c>
      <c r="N120" t="s">
        <v>22</v>
      </c>
      <c r="Q120">
        <v>-98</v>
      </c>
      <c r="R120" s="60">
        <v>-2554</v>
      </c>
      <c r="S120" s="61">
        <v>-774</v>
      </c>
      <c r="T120" s="61">
        <v>-524</v>
      </c>
      <c r="U120" s="61">
        <v>597</v>
      </c>
    </row>
    <row r="121" spans="3:21" x14ac:dyDescent="0.3">
      <c r="C121" s="24" t="s">
        <v>109</v>
      </c>
      <c r="D121" s="23"/>
      <c r="E121" s="39"/>
      <c r="F121" s="39"/>
      <c r="G121" s="39">
        <v>-7142</v>
      </c>
      <c r="H121" s="39">
        <v>2081</v>
      </c>
      <c r="I121" s="39">
        <v>8940</v>
      </c>
      <c r="J121" s="39">
        <v>26828</v>
      </c>
      <c r="K121" s="39">
        <v>1489829</v>
      </c>
      <c r="N121" t="s">
        <v>259</v>
      </c>
      <c r="Q121" s="60">
        <v>-1522</v>
      </c>
      <c r="R121" s="60">
        <v>-1517</v>
      </c>
      <c r="S121" s="61">
        <v>-1715</v>
      </c>
      <c r="T121" s="61">
        <v>-394</v>
      </c>
      <c r="U121" s="61">
        <v>77</v>
      </c>
    </row>
    <row r="122" spans="3:21" x14ac:dyDescent="0.3">
      <c r="C122" s="24" t="s">
        <v>110</v>
      </c>
      <c r="D122" s="23"/>
      <c r="E122" s="39"/>
      <c r="F122" s="39"/>
      <c r="G122" s="39">
        <v>3007870</v>
      </c>
      <c r="H122" s="39">
        <v>3495411</v>
      </c>
      <c r="I122" s="39">
        <v>6333958</v>
      </c>
      <c r="J122" s="39">
        <v>8929368</v>
      </c>
      <c r="K122" s="39">
        <v>10649690</v>
      </c>
      <c r="N122" t="s">
        <v>220</v>
      </c>
      <c r="Q122" s="60">
        <v>1531</v>
      </c>
      <c r="R122">
        <v>-551</v>
      </c>
      <c r="S122" s="61">
        <v>568</v>
      </c>
      <c r="T122" s="61">
        <v>312</v>
      </c>
      <c r="U122" s="61">
        <v>194</v>
      </c>
    </row>
    <row r="123" spans="3:21" x14ac:dyDescent="0.3">
      <c r="C123" s="24" t="s">
        <v>111</v>
      </c>
      <c r="D123" s="23"/>
      <c r="E123" s="39"/>
      <c r="F123" s="39"/>
      <c r="G123" s="39">
        <v>-2925169</v>
      </c>
      <c r="H123" s="39">
        <v>-4063769</v>
      </c>
      <c r="I123" s="39">
        <v>-3363974</v>
      </c>
      <c r="J123" s="39">
        <v>-6102452</v>
      </c>
      <c r="K123" s="39">
        <v>-7009238</v>
      </c>
      <c r="N123" t="s">
        <v>221</v>
      </c>
      <c r="Q123" s="60">
        <v>2025</v>
      </c>
      <c r="R123" s="60">
        <v>1341</v>
      </c>
      <c r="S123" s="61">
        <v>581</v>
      </c>
      <c r="T123" s="61">
        <v>290</v>
      </c>
      <c r="U123" s="61">
        <v>54</v>
      </c>
    </row>
    <row r="124" spans="3:21" ht="15" thickBot="1" x14ac:dyDescent="0.35">
      <c r="C124" s="24" t="s">
        <v>112</v>
      </c>
      <c r="D124" s="23"/>
      <c r="E124" s="39"/>
      <c r="F124" s="39"/>
      <c r="G124" s="55">
        <v>0</v>
      </c>
      <c r="H124" s="55">
        <v>0</v>
      </c>
      <c r="I124" s="55">
        <v>0</v>
      </c>
      <c r="J124" s="55">
        <v>0</v>
      </c>
      <c r="K124" s="39">
        <v>894256</v>
      </c>
      <c r="N124" s="29" t="s">
        <v>225</v>
      </c>
      <c r="O124" s="27"/>
      <c r="P124" s="27"/>
      <c r="Q124" s="29">
        <v>514</v>
      </c>
      <c r="R124" s="29">
        <v>252</v>
      </c>
      <c r="S124" s="62">
        <v>192</v>
      </c>
      <c r="T124" s="62">
        <v>163</v>
      </c>
      <c r="U124" s="62">
        <v>28</v>
      </c>
    </row>
    <row r="125" spans="3:21" x14ac:dyDescent="0.3">
      <c r="C125" s="24" t="s">
        <v>113</v>
      </c>
      <c r="D125" s="23"/>
      <c r="E125" s="39"/>
      <c r="F125" s="39"/>
      <c r="G125" s="39">
        <v>285879</v>
      </c>
      <c r="H125" s="39">
        <v>4993085</v>
      </c>
      <c r="I125" s="39">
        <v>379820</v>
      </c>
      <c r="J125" s="39">
        <v>2552128</v>
      </c>
      <c r="K125" s="39">
        <v>28081</v>
      </c>
      <c r="N125" s="3" t="s">
        <v>260</v>
      </c>
      <c r="Q125" s="64">
        <f>SUM(Q110:Q124)</f>
        <v>28090</v>
      </c>
      <c r="R125" s="64">
        <f>SUM(R110:R124)</f>
        <v>5641</v>
      </c>
      <c r="S125" s="64">
        <f>SUM(S110:S124)</f>
        <v>9108</v>
      </c>
      <c r="T125" s="64">
        <f>SUM(T110:T124)</f>
        <v>5822</v>
      </c>
      <c r="U125" s="64">
        <f>SUM(U110:U124)</f>
        <v>4761</v>
      </c>
    </row>
    <row r="126" spans="3:21" x14ac:dyDescent="0.3">
      <c r="C126" s="24" t="s">
        <v>114</v>
      </c>
      <c r="D126" s="23"/>
      <c r="E126" s="39"/>
      <c r="F126" s="39"/>
      <c r="G126" s="39">
        <v>-136363</v>
      </c>
      <c r="H126" s="39">
        <v>-95311</v>
      </c>
      <c r="I126" s="39">
        <v>-28854</v>
      </c>
      <c r="J126" s="39">
        <v>-979986</v>
      </c>
      <c r="K126" s="39">
        <v>-214577</v>
      </c>
      <c r="N126" t="s">
        <v>261</v>
      </c>
      <c r="Q126" s="61"/>
      <c r="R126" s="61"/>
      <c r="S126" s="61"/>
      <c r="T126" s="61"/>
      <c r="U126" s="61"/>
    </row>
    <row r="127" spans="3:21" x14ac:dyDescent="0.3">
      <c r="C127" s="24" t="s">
        <v>115</v>
      </c>
      <c r="D127" s="23"/>
      <c r="E127" s="39"/>
      <c r="F127" s="39"/>
      <c r="G127" s="39">
        <v>227402</v>
      </c>
      <c r="H127" s="39">
        <v>48971</v>
      </c>
      <c r="I127" s="39">
        <v>127335</v>
      </c>
      <c r="J127" s="39">
        <v>306103</v>
      </c>
      <c r="K127" s="39">
        <v>34740</v>
      </c>
      <c r="N127" t="s">
        <v>262</v>
      </c>
      <c r="Q127" s="60">
        <v>9732</v>
      </c>
      <c r="R127" s="60">
        <v>19425</v>
      </c>
      <c r="S127" s="61">
        <v>15197</v>
      </c>
      <c r="T127" s="61">
        <v>8792</v>
      </c>
      <c r="U127" s="61">
        <v>4744</v>
      </c>
    </row>
    <row r="128" spans="3:21" x14ac:dyDescent="0.3">
      <c r="C128" s="24" t="s">
        <v>116</v>
      </c>
      <c r="D128" s="23"/>
      <c r="E128" s="39"/>
      <c r="F128" s="39"/>
      <c r="G128" s="39">
        <v>-52074</v>
      </c>
      <c r="H128" s="39">
        <v>-99883</v>
      </c>
      <c r="I128" s="39">
        <v>-121156</v>
      </c>
      <c r="J128" s="39">
        <v>-182031</v>
      </c>
      <c r="K128" s="39">
        <v>-73581</v>
      </c>
      <c r="N128" t="s">
        <v>263</v>
      </c>
      <c r="Q128" s="61">
        <v>50</v>
      </c>
      <c r="R128" s="60">
        <v>1806</v>
      </c>
      <c r="S128" s="61">
        <v>1023</v>
      </c>
      <c r="T128" s="61">
        <v>527</v>
      </c>
      <c r="U128" s="61">
        <v>3365</v>
      </c>
    </row>
    <row r="129" spans="3:21" x14ac:dyDescent="0.3">
      <c r="C129" s="24" t="s">
        <v>117</v>
      </c>
      <c r="D129" s="23"/>
      <c r="E129" s="39"/>
      <c r="F129" s="39"/>
      <c r="G129" s="39">
        <v>24340</v>
      </c>
      <c r="H129" s="39">
        <v>25616</v>
      </c>
      <c r="I129" s="39">
        <v>10132</v>
      </c>
      <c r="J129" s="39">
        <v>16755</v>
      </c>
      <c r="K129" s="55">
        <v>0</v>
      </c>
      <c r="N129" t="s">
        <v>264</v>
      </c>
      <c r="Q129" s="60">
        <v>-18211</v>
      </c>
      <c r="R129" s="60">
        <v>-11897</v>
      </c>
      <c r="S129" s="61">
        <v>-24787</v>
      </c>
      <c r="T129" s="61">
        <v>-19308</v>
      </c>
      <c r="U129" s="61">
        <v>-1461</v>
      </c>
    </row>
    <row r="130" spans="3:21" x14ac:dyDescent="0.3">
      <c r="C130" s="24" t="s">
        <v>118</v>
      </c>
      <c r="D130" s="23"/>
      <c r="E130" s="39"/>
      <c r="F130" s="39"/>
      <c r="G130" s="39">
        <v>-8591</v>
      </c>
      <c r="H130" s="39">
        <v>-60247</v>
      </c>
      <c r="I130" s="39">
        <v>-695157</v>
      </c>
      <c r="J130" s="39">
        <v>-41159</v>
      </c>
      <c r="K130" s="39">
        <v>-72791</v>
      </c>
      <c r="N130" t="s">
        <v>265</v>
      </c>
      <c r="Q130" s="60">
        <v>-1069</v>
      </c>
      <c r="R130" s="60">
        <v>-1833</v>
      </c>
      <c r="S130" s="61">
        <v>-976</v>
      </c>
      <c r="T130" s="61">
        <v>-1128</v>
      </c>
      <c r="U130" s="61">
        <v>-489</v>
      </c>
    </row>
    <row r="131" spans="3:21" x14ac:dyDescent="0.3">
      <c r="C131" s="24" t="s">
        <v>119</v>
      </c>
      <c r="D131" s="23"/>
      <c r="E131" s="39"/>
      <c r="F131" s="39"/>
      <c r="G131" s="39">
        <v>114586</v>
      </c>
      <c r="H131" s="39">
        <v>75292</v>
      </c>
      <c r="I131" s="39">
        <v>166813</v>
      </c>
      <c r="J131" s="39">
        <v>313158</v>
      </c>
      <c r="K131" s="39">
        <v>329293</v>
      </c>
      <c r="N131" t="s">
        <v>266</v>
      </c>
      <c r="Q131">
        <v>-83</v>
      </c>
      <c r="R131">
        <v>-49</v>
      </c>
      <c r="S131" s="61">
        <v>-263</v>
      </c>
      <c r="T131" s="61">
        <v>-8524</v>
      </c>
      <c r="U131" s="61">
        <v>-4</v>
      </c>
    </row>
    <row r="132" spans="3:21" ht="15" thickBot="1" x14ac:dyDescent="0.35">
      <c r="C132" s="24" t="s">
        <v>120</v>
      </c>
      <c r="D132" s="23"/>
      <c r="E132" s="39"/>
      <c r="F132" s="39"/>
      <c r="G132" s="39">
        <v>-37713001</v>
      </c>
      <c r="H132" s="39">
        <v>-44108728</v>
      </c>
      <c r="I132" s="39">
        <v>-37845242</v>
      </c>
      <c r="J132" s="39">
        <v>-41187082</v>
      </c>
      <c r="K132" s="39">
        <v>-32857321</v>
      </c>
      <c r="N132" s="29" t="s">
        <v>267</v>
      </c>
      <c r="O132" s="27"/>
      <c r="P132" s="27"/>
      <c r="Q132" s="29">
        <v>-985</v>
      </c>
      <c r="R132" s="29">
        <v>-77</v>
      </c>
      <c r="S132" s="62">
        <v>-24</v>
      </c>
      <c r="T132" s="62">
        <v>-34</v>
      </c>
      <c r="U132" s="62">
        <v>-10</v>
      </c>
    </row>
    <row r="133" spans="3:21" x14ac:dyDescent="0.3">
      <c r="C133" s="24" t="s">
        <v>121</v>
      </c>
      <c r="D133" s="23"/>
      <c r="E133" s="39"/>
      <c r="F133" s="39"/>
      <c r="G133" s="39">
        <v>11642</v>
      </c>
      <c r="H133" s="39">
        <v>8992</v>
      </c>
      <c r="I133" s="39">
        <v>17963</v>
      </c>
      <c r="J133" s="39">
        <v>1531</v>
      </c>
      <c r="K133" s="39">
        <v>6142</v>
      </c>
      <c r="N133" s="63" t="s">
        <v>268</v>
      </c>
      <c r="O133" s="63"/>
      <c r="Q133" s="64">
        <f>SUM(Q127:Q132)</f>
        <v>-10566</v>
      </c>
      <c r="R133" s="64">
        <f>SUM(R127:R132)</f>
        <v>7375</v>
      </c>
      <c r="S133" s="64">
        <f>SUM(S127:S132)</f>
        <v>-9830</v>
      </c>
      <c r="T133" s="64">
        <f>SUM(T127:T132)</f>
        <v>-19675</v>
      </c>
      <c r="U133" s="64">
        <f>SUM(U127:U132)</f>
        <v>6145</v>
      </c>
    </row>
    <row r="134" spans="3:21" x14ac:dyDescent="0.3">
      <c r="C134" s="24" t="s">
        <v>122</v>
      </c>
      <c r="D134" s="23"/>
      <c r="E134" s="39"/>
      <c r="F134" s="39"/>
      <c r="G134" s="39">
        <v>-1713223</v>
      </c>
      <c r="H134" s="39">
        <v>-2237830</v>
      </c>
      <c r="I134" s="39">
        <v>-2829988</v>
      </c>
      <c r="J134" s="39">
        <v>-2365979</v>
      </c>
      <c r="K134" s="39">
        <v>-2342261</v>
      </c>
      <c r="N134" t="s">
        <v>269</v>
      </c>
      <c r="Q134" s="61"/>
      <c r="R134" s="61"/>
      <c r="S134" s="61"/>
      <c r="T134" s="61"/>
      <c r="U134" s="61"/>
    </row>
    <row r="135" spans="3:21" x14ac:dyDescent="0.3">
      <c r="C135" s="24" t="s">
        <v>123</v>
      </c>
      <c r="D135" s="23"/>
      <c r="E135" s="39"/>
      <c r="F135" s="39"/>
      <c r="G135" s="39">
        <v>-104289</v>
      </c>
      <c r="H135" s="39">
        <v>-272954</v>
      </c>
      <c r="I135" s="39">
        <v>-24028</v>
      </c>
      <c r="J135" s="39">
        <v>-5180</v>
      </c>
      <c r="K135" s="39">
        <v>-43196</v>
      </c>
      <c r="N135" t="s">
        <v>271</v>
      </c>
      <c r="Q135">
        <v>403</v>
      </c>
      <c r="R135">
        <v>355</v>
      </c>
      <c r="S135" s="61">
        <v>281</v>
      </c>
      <c r="T135" s="61">
        <v>194</v>
      </c>
      <c r="U135" s="61">
        <v>149</v>
      </c>
    </row>
    <row r="136" spans="3:21" x14ac:dyDescent="0.3">
      <c r="C136" s="24" t="s">
        <v>124</v>
      </c>
      <c r="D136" s="23"/>
      <c r="E136" s="39"/>
      <c r="F136" s="39"/>
      <c r="G136" s="39">
        <v>74509</v>
      </c>
      <c r="H136" s="55">
        <v>0</v>
      </c>
      <c r="I136" s="55">
        <v>0</v>
      </c>
      <c r="J136" s="39">
        <v>577894</v>
      </c>
      <c r="K136" s="55">
        <v>0</v>
      </c>
      <c r="N136" t="s">
        <v>281</v>
      </c>
      <c r="Q136" s="60">
        <v>-9533</v>
      </c>
      <c r="R136" s="60">
        <v>-10039</v>
      </c>
    </row>
    <row r="137" spans="3:21" ht="15" thickBot="1" x14ac:dyDescent="0.35">
      <c r="C137" s="43" t="s">
        <v>125</v>
      </c>
      <c r="D137" s="44"/>
      <c r="E137" s="45"/>
      <c r="F137" s="45"/>
      <c r="G137" s="45">
        <v>12554</v>
      </c>
      <c r="H137" s="45">
        <v>-699705</v>
      </c>
      <c r="I137" s="45">
        <v>-316230</v>
      </c>
      <c r="J137" s="45">
        <v>7105</v>
      </c>
      <c r="K137" s="45">
        <v>-49993</v>
      </c>
      <c r="N137" t="s">
        <v>272</v>
      </c>
      <c r="Q137" s="60">
        <v>-2783</v>
      </c>
      <c r="R137" s="60">
        <v>-1475</v>
      </c>
      <c r="S137" s="61">
        <v>-1904</v>
      </c>
      <c r="T137" s="61">
        <v>-942</v>
      </c>
      <c r="U137" s="61">
        <v>-551</v>
      </c>
    </row>
    <row r="138" spans="3:21" ht="15" thickBot="1" x14ac:dyDescent="0.35">
      <c r="C138" s="47" t="s">
        <v>126</v>
      </c>
      <c r="D138" s="44"/>
      <c r="E138" s="45"/>
      <c r="F138" s="45"/>
      <c r="G138" s="45">
        <f>SUM(G119:G137)</f>
        <v>-62638175</v>
      </c>
      <c r="H138" s="45">
        <f>SUM(H119:H137)</f>
        <v>-12956556</v>
      </c>
      <c r="I138" s="45">
        <f>SUM(I119:I137)</f>
        <v>-24195942</v>
      </c>
      <c r="J138" s="45">
        <f>SUM(J119:J137)</f>
        <v>-28885401</v>
      </c>
      <c r="K138" s="45">
        <f>SUM(K119:K137)</f>
        <v>-46874076</v>
      </c>
      <c r="N138" t="s">
        <v>273</v>
      </c>
      <c r="Q138" s="60">
        <v>-1250</v>
      </c>
      <c r="R138" s="61"/>
      <c r="S138" s="61">
        <v>-1000</v>
      </c>
      <c r="T138" s="61">
        <v>0</v>
      </c>
      <c r="U138" s="61">
        <v>0</v>
      </c>
    </row>
    <row r="139" spans="3:21" x14ac:dyDescent="0.3">
      <c r="N139" t="s">
        <v>131</v>
      </c>
      <c r="Q139">
        <v>-395</v>
      </c>
      <c r="R139">
        <v>-398</v>
      </c>
      <c r="S139" s="61">
        <v>-399</v>
      </c>
      <c r="T139" s="61">
        <v>-395</v>
      </c>
      <c r="U139" s="61">
        <v>-390</v>
      </c>
    </row>
    <row r="140" spans="3:21" x14ac:dyDescent="0.3">
      <c r="C140" s="10" t="s">
        <v>127</v>
      </c>
      <c r="N140" t="s">
        <v>282</v>
      </c>
      <c r="Q140">
        <v>-74</v>
      </c>
      <c r="R140">
        <v>-398</v>
      </c>
      <c r="S140" s="61">
        <v>-83</v>
      </c>
      <c r="T140" s="61">
        <v>-17</v>
      </c>
      <c r="U140" s="61">
        <v>0</v>
      </c>
    </row>
    <row r="141" spans="3:21" ht="15" thickBot="1" x14ac:dyDescent="0.35">
      <c r="C141" s="53"/>
      <c r="D141" s="53" t="s">
        <v>12</v>
      </c>
      <c r="E141" s="53"/>
      <c r="F141" s="53"/>
      <c r="G141" s="25">
        <v>2024</v>
      </c>
      <c r="H141" s="25">
        <v>2023</v>
      </c>
      <c r="I141" s="25">
        <v>2022</v>
      </c>
      <c r="J141" s="25">
        <v>2021</v>
      </c>
      <c r="K141" s="25">
        <v>2020</v>
      </c>
      <c r="N141" t="s">
        <v>270</v>
      </c>
      <c r="S141" s="60">
        <v>4977</v>
      </c>
      <c r="T141" s="60">
        <v>4968</v>
      </c>
      <c r="U141" s="61">
        <v>0</v>
      </c>
    </row>
    <row r="142" spans="3:21" ht="15" thickBot="1" x14ac:dyDescent="0.35">
      <c r="C142" s="24" t="s">
        <v>128</v>
      </c>
      <c r="D142" s="24">
        <v>27</v>
      </c>
      <c r="E142" s="39"/>
      <c r="F142" s="39"/>
      <c r="G142" s="39">
        <v>4307368</v>
      </c>
      <c r="H142" s="39">
        <v>1642575</v>
      </c>
      <c r="I142" s="39">
        <v>-6384673</v>
      </c>
      <c r="J142" s="39">
        <v>-2287339</v>
      </c>
      <c r="K142" s="39">
        <v>1915206</v>
      </c>
      <c r="N142" s="29" t="s">
        <v>256</v>
      </c>
      <c r="O142" s="27"/>
      <c r="P142" s="27"/>
      <c r="Q142" s="29">
        <v>-1</v>
      </c>
      <c r="R142" s="29">
        <v>-2</v>
      </c>
      <c r="S142" s="62">
        <v>-7</v>
      </c>
      <c r="T142" s="62">
        <v>-4</v>
      </c>
      <c r="U142" s="62">
        <v>0</v>
      </c>
    </row>
    <row r="143" spans="3:21" x14ac:dyDescent="0.3">
      <c r="C143" s="24" t="s">
        <v>129</v>
      </c>
      <c r="D143" s="24">
        <v>27</v>
      </c>
      <c r="E143" s="39"/>
      <c r="F143" s="39"/>
      <c r="G143" s="39">
        <v>297084</v>
      </c>
      <c r="H143" s="39">
        <v>271577</v>
      </c>
      <c r="I143" s="39">
        <v>208248</v>
      </c>
      <c r="J143" s="39">
        <v>50939</v>
      </c>
      <c r="K143" s="39">
        <v>12669</v>
      </c>
      <c r="N143" s="3" t="s">
        <v>274</v>
      </c>
      <c r="Q143" s="61">
        <f>SUM(Q135:Q142)</f>
        <v>-13633</v>
      </c>
      <c r="R143" s="61">
        <f>SUM(R135:R142)</f>
        <v>-11957</v>
      </c>
      <c r="S143" s="61">
        <f>SUM(S135:S142)</f>
        <v>1865</v>
      </c>
      <c r="T143" s="61">
        <f>SUM(T135:T142)</f>
        <v>3804</v>
      </c>
      <c r="U143" s="61">
        <f>SUM(U135:U142)</f>
        <v>-792</v>
      </c>
    </row>
    <row r="144" spans="3:21" x14ac:dyDescent="0.3">
      <c r="C144" s="24" t="s">
        <v>130</v>
      </c>
      <c r="D144" s="24">
        <v>27</v>
      </c>
      <c r="E144" s="39"/>
      <c r="F144" s="39"/>
      <c r="G144" s="39">
        <v>-1001038</v>
      </c>
      <c r="H144" s="39">
        <v>-933742</v>
      </c>
      <c r="I144" s="39">
        <v>-1154921</v>
      </c>
      <c r="J144" s="39">
        <v>-782055</v>
      </c>
      <c r="K144" s="39">
        <v>-756007</v>
      </c>
    </row>
    <row r="145" spans="3:21" x14ac:dyDescent="0.3">
      <c r="C145" s="24" t="s">
        <v>131</v>
      </c>
      <c r="D145" s="23"/>
      <c r="E145" s="39"/>
      <c r="F145" s="39"/>
      <c r="G145" s="39">
        <v>-7988261</v>
      </c>
      <c r="H145" s="39">
        <v>-7552502</v>
      </c>
      <c r="I145" s="39">
        <v>-7514184</v>
      </c>
      <c r="J145" s="39">
        <v>-17927074</v>
      </c>
      <c r="K145" s="39">
        <v>-8457973</v>
      </c>
      <c r="N145" t="s">
        <v>275</v>
      </c>
      <c r="Q145" s="60">
        <v>3891</v>
      </c>
      <c r="R145" s="60">
        <v>1399</v>
      </c>
      <c r="S145" s="61">
        <v>1143</v>
      </c>
      <c r="T145" s="61">
        <v>-10049</v>
      </c>
      <c r="U145" s="61">
        <v>10114</v>
      </c>
    </row>
    <row r="146" spans="3:21" ht="15" thickBot="1" x14ac:dyDescent="0.35">
      <c r="C146" s="24" t="s">
        <v>132</v>
      </c>
      <c r="D146" s="23"/>
      <c r="E146" s="39"/>
      <c r="F146" s="39"/>
      <c r="G146" s="39">
        <v>-1329164</v>
      </c>
      <c r="H146" s="39"/>
      <c r="I146" s="39"/>
      <c r="J146" s="39"/>
      <c r="K146" s="39"/>
      <c r="N146" s="29" t="s">
        <v>276</v>
      </c>
      <c r="O146" s="27"/>
      <c r="P146" s="27"/>
      <c r="Q146" s="65">
        <v>3389</v>
      </c>
      <c r="R146" s="65">
        <v>1990</v>
      </c>
      <c r="S146" s="62">
        <v>847</v>
      </c>
      <c r="T146" s="62">
        <v>10896</v>
      </c>
      <c r="U146" s="62">
        <v>782</v>
      </c>
    </row>
    <row r="147" spans="3:21" ht="15" thickBot="1" x14ac:dyDescent="0.35">
      <c r="C147" s="43" t="s">
        <v>133</v>
      </c>
      <c r="D147" s="44"/>
      <c r="E147" s="45"/>
      <c r="F147" s="43"/>
      <c r="G147" s="45">
        <v>-6244</v>
      </c>
      <c r="H147" s="45">
        <v>-6981</v>
      </c>
      <c r="I147" s="43">
        <v>-4</v>
      </c>
      <c r="J147" s="43">
        <v>-23835</v>
      </c>
      <c r="K147" s="43">
        <v>7156</v>
      </c>
      <c r="N147" s="3" t="s">
        <v>277</v>
      </c>
      <c r="Q147" s="64">
        <f>SUM(Q145:Q146)</f>
        <v>7280</v>
      </c>
      <c r="R147" s="64">
        <f>SUM(R145:R146)</f>
        <v>3389</v>
      </c>
      <c r="S147" s="64">
        <f>SUM(S145:S146)</f>
        <v>1990</v>
      </c>
      <c r="T147" s="64">
        <f>SUM(T145:T146)</f>
        <v>847</v>
      </c>
      <c r="U147" s="64">
        <f>SUM(U145:U146)</f>
        <v>10896</v>
      </c>
    </row>
    <row r="148" spans="3:21" ht="15" thickBot="1" x14ac:dyDescent="0.35">
      <c r="C148" s="47" t="s">
        <v>134</v>
      </c>
      <c r="D148" s="44"/>
      <c r="E148" s="45"/>
      <c r="F148" s="45"/>
      <c r="G148" s="45">
        <f>SUM(G142:G147)</f>
        <v>-5720255</v>
      </c>
      <c r="H148" s="45">
        <f>SUM(H142:H147)</f>
        <v>-6579073</v>
      </c>
      <c r="I148" s="45">
        <f>SUM(I142:I147)</f>
        <v>-14845534</v>
      </c>
      <c r="J148" s="45">
        <f>SUM(J142:J147)</f>
        <v>-20969364</v>
      </c>
      <c r="K148" s="45">
        <f>SUM(K142:K147)</f>
        <v>-7278949</v>
      </c>
    </row>
    <row r="149" spans="3:21" x14ac:dyDescent="0.3">
      <c r="C149" s="24" t="s">
        <v>135</v>
      </c>
      <c r="D149" s="24">
        <v>33</v>
      </c>
      <c r="E149" s="39"/>
      <c r="F149" s="39"/>
      <c r="G149" s="39">
        <v>0</v>
      </c>
      <c r="H149" s="39">
        <v>-10836</v>
      </c>
      <c r="I149" s="39">
        <v>0</v>
      </c>
      <c r="J149" s="39">
        <v>121</v>
      </c>
      <c r="K149" s="39">
        <v>-121</v>
      </c>
      <c r="N149" t="s">
        <v>278</v>
      </c>
      <c r="Q149" s="61"/>
      <c r="R149" s="61"/>
      <c r="S149" s="61"/>
      <c r="T149" s="61"/>
      <c r="U149" s="61"/>
    </row>
    <row r="150" spans="3:21" ht="15" thickBot="1" x14ac:dyDescent="0.35">
      <c r="C150" s="43" t="s">
        <v>136</v>
      </c>
      <c r="D150" s="44"/>
      <c r="E150" s="45"/>
      <c r="F150" s="45"/>
      <c r="G150" s="45">
        <v>3536815</v>
      </c>
      <c r="H150" s="45">
        <v>606977</v>
      </c>
      <c r="I150" s="45">
        <v>-412822</v>
      </c>
      <c r="J150" s="45">
        <v>1382787</v>
      </c>
      <c r="K150" s="45">
        <v>-728836</v>
      </c>
      <c r="N150" t="s">
        <v>279</v>
      </c>
      <c r="Q150" s="60">
        <v>6549</v>
      </c>
      <c r="R150" s="60">
        <v>1404</v>
      </c>
      <c r="S150" s="61">
        <v>396</v>
      </c>
      <c r="T150" s="61">
        <v>249</v>
      </c>
      <c r="U150" s="61">
        <v>176</v>
      </c>
    </row>
    <row r="151" spans="3:21" ht="15" thickBot="1" x14ac:dyDescent="0.35">
      <c r="C151" s="47" t="s">
        <v>137</v>
      </c>
      <c r="D151" s="44"/>
      <c r="E151" s="45"/>
      <c r="F151" s="45"/>
      <c r="G151" s="45">
        <f>G150+G148+G138+G116+G149</f>
        <v>-11279719</v>
      </c>
      <c r="H151" s="45">
        <f>H150+H148+H138+H116+H149</f>
        <v>14853293</v>
      </c>
      <c r="I151" s="45">
        <f>I150+I148+I138+I116+I149</f>
        <v>8153384</v>
      </c>
      <c r="J151" s="45">
        <f>J150+J148+J138+J116+J149</f>
        <v>8433567</v>
      </c>
      <c r="K151" s="45">
        <f>K150+K148+K138+K116+K149</f>
        <v>2182135</v>
      </c>
      <c r="N151" t="s">
        <v>280</v>
      </c>
      <c r="Q151">
        <v>252</v>
      </c>
      <c r="R151">
        <v>254</v>
      </c>
      <c r="S151" s="61">
        <v>246</v>
      </c>
      <c r="T151" s="61">
        <v>138</v>
      </c>
      <c r="U151" s="61">
        <v>54</v>
      </c>
    </row>
    <row r="152" spans="3:21" x14ac:dyDescent="0.3">
      <c r="C152" s="10" t="s">
        <v>14</v>
      </c>
    </row>
    <row r="153" spans="3:21" ht="15" thickBot="1" x14ac:dyDescent="0.35">
      <c r="C153" s="43" t="s">
        <v>138</v>
      </c>
      <c r="D153" s="44"/>
      <c r="E153" s="45"/>
      <c r="F153" s="45"/>
      <c r="G153" s="45">
        <v>50679489</v>
      </c>
      <c r="H153" s="45">
        <v>38036865</v>
      </c>
      <c r="I153" s="45">
        <v>29883483</v>
      </c>
      <c r="J153" s="45">
        <v>25681845</v>
      </c>
      <c r="K153" s="45">
        <v>23499710</v>
      </c>
    </row>
    <row r="154" spans="3:21" ht="15" thickBot="1" x14ac:dyDescent="0.35">
      <c r="C154" s="47" t="s">
        <v>139</v>
      </c>
      <c r="D154" s="44"/>
      <c r="E154" s="45"/>
      <c r="F154" s="45"/>
      <c r="G154" s="45">
        <f>G151+G153</f>
        <v>39399770</v>
      </c>
      <c r="H154" s="45">
        <f>H151+H153</f>
        <v>52890158</v>
      </c>
      <c r="I154" s="45">
        <f>I151+I153</f>
        <v>38036867</v>
      </c>
      <c r="J154" s="45">
        <f>J151+J153</f>
        <v>34115412</v>
      </c>
      <c r="K154" s="45">
        <f>K151+K153</f>
        <v>25681845</v>
      </c>
    </row>
    <row r="158" spans="3:21" x14ac:dyDescent="0.3">
      <c r="C158" s="84"/>
      <c r="N158" s="84"/>
      <c r="O158" s="84"/>
    </row>
    <row r="159" spans="3:21" x14ac:dyDescent="0.3">
      <c r="C159" s="69" t="s">
        <v>287</v>
      </c>
      <c r="G159" s="39">
        <f>(G30-G10-G11-G12-G21-G22)-(G61-G41-G53-G54-G55)</f>
        <v>259793237</v>
      </c>
      <c r="H159" s="39">
        <f t="shared" ref="H159:K159" si="13">(H30-H10-H11-H12-H21-H22)-(H61-H41-H53-H54-H55)</f>
        <v>266670911</v>
      </c>
      <c r="I159" s="39">
        <f t="shared" si="13"/>
        <v>220805082</v>
      </c>
      <c r="J159" s="39">
        <f t="shared" si="13"/>
        <v>196087539</v>
      </c>
      <c r="K159" s="39">
        <f t="shared" si="13"/>
        <v>164394628</v>
      </c>
      <c r="N159" s="69" t="s">
        <v>287</v>
      </c>
      <c r="Q159" s="59">
        <f>(Q22-Q9-Q10)-(Q50-Q43-Q46-Q47)</f>
        <v>17191</v>
      </c>
      <c r="R159" s="59">
        <f t="shared" ref="R159:U159" si="14">(R22-R9-R10)-(R50-R43-R46-R47)</f>
        <v>14097</v>
      </c>
      <c r="S159" s="59">
        <f t="shared" si="14"/>
        <v>12756</v>
      </c>
      <c r="T159" s="59">
        <f t="shared" si="14"/>
        <v>9004</v>
      </c>
      <c r="U159" s="59">
        <f t="shared" si="14"/>
        <v>2075</v>
      </c>
    </row>
    <row r="160" spans="3:21" x14ac:dyDescent="0.3">
      <c r="C160" s="69" t="s">
        <v>288</v>
      </c>
      <c r="G160" s="39">
        <f>(G10+G11+G12+G21+G22)-(G41+G53+G54+G55)</f>
        <v>35265031</v>
      </c>
      <c r="H160" s="39">
        <f t="shared" ref="H160:K160" si="15">(H10+H11+H12+H21+H22)-(H41+H53+H54+H55)</f>
        <v>11770476</v>
      </c>
      <c r="I160" s="39">
        <f t="shared" si="15"/>
        <v>50800593</v>
      </c>
      <c r="J160" s="39">
        <f t="shared" si="15"/>
        <v>70410278</v>
      </c>
      <c r="K160" s="39">
        <f t="shared" si="15"/>
        <v>76797764</v>
      </c>
      <c r="N160" s="69" t="s">
        <v>288</v>
      </c>
      <c r="Q160" s="59">
        <f>(Q9+Q10)-(Q43+Q46+Q47)</f>
        <v>15156</v>
      </c>
      <c r="R160" s="59">
        <f t="shared" ref="R160:U160" si="16">(R9+R10)-(R43+R46+R47)</f>
        <v>1441</v>
      </c>
      <c r="S160" s="59">
        <f t="shared" si="16"/>
        <v>9521</v>
      </c>
      <c r="T160" s="59">
        <f t="shared" si="16"/>
        <v>3964</v>
      </c>
      <c r="U160" s="59">
        <f t="shared" si="16"/>
        <v>8345</v>
      </c>
    </row>
    <row r="161" spans="3:21" x14ac:dyDescent="0.3">
      <c r="C161" s="93" t="s">
        <v>289</v>
      </c>
      <c r="D161" s="94"/>
      <c r="E161" s="94"/>
      <c r="F161" s="94"/>
      <c r="G161" s="95">
        <f>SUM(G159:G160)</f>
        <v>295058268</v>
      </c>
      <c r="H161" s="95">
        <f t="shared" ref="H161:K161" si="17">SUM(H159:H160)</f>
        <v>278441387</v>
      </c>
      <c r="I161" s="95">
        <f t="shared" si="17"/>
        <v>271605675</v>
      </c>
      <c r="J161" s="95">
        <f t="shared" si="17"/>
        <v>266497817</v>
      </c>
      <c r="K161" s="95">
        <f t="shared" si="17"/>
        <v>241192392</v>
      </c>
      <c r="N161" s="93" t="s">
        <v>289</v>
      </c>
      <c r="O161" s="31"/>
      <c r="P161" s="31"/>
      <c r="Q161" s="31">
        <f>Q159+Q160</f>
        <v>32347</v>
      </c>
      <c r="R161" s="31">
        <f t="shared" ref="R161:U161" si="18">R159+R160</f>
        <v>15538</v>
      </c>
      <c r="S161" s="31">
        <f t="shared" si="18"/>
        <v>22277</v>
      </c>
      <c r="T161" s="31">
        <f t="shared" si="18"/>
        <v>12968</v>
      </c>
      <c r="U161" s="31">
        <f t="shared" si="18"/>
        <v>10420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2"/>
  <sheetViews>
    <sheetView showGridLines="0" workbookViewId="0">
      <selection sqref="A1:XFD4"/>
    </sheetView>
  </sheetViews>
  <sheetFormatPr defaultRowHeight="14.4" x14ac:dyDescent="0.3"/>
  <cols>
    <col min="1" max="1" width="2.5546875" style="69" customWidth="1"/>
    <col min="2" max="2" width="32.77734375" style="69" customWidth="1"/>
    <col min="3" max="3" width="14.109375" style="69" bestFit="1" customWidth="1"/>
    <col min="4" max="8" width="8.88671875" style="69"/>
    <col min="9" max="9" width="32.77734375" style="69" customWidth="1"/>
    <col min="10" max="13" width="8.88671875" style="69"/>
    <col min="14" max="14" width="3.44140625" style="69" customWidth="1"/>
    <col min="15" max="16" width="3.44140625" customWidth="1"/>
    <col min="17" max="17" width="38" customWidth="1"/>
    <col min="26" max="26" width="38" customWidth="1"/>
    <col min="31" max="31" width="8.88671875" style="69"/>
    <col min="32" max="16384" width="8.88671875" style="86"/>
  </cols>
  <sheetData>
    <row r="1" spans="1:52" s="87" customFormat="1" x14ac:dyDescent="0.3">
      <c r="A1" s="69"/>
      <c r="B1" s="33" t="s">
        <v>75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/>
      <c r="P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</row>
    <row r="2" spans="1:52" s="87" customFormat="1" x14ac:dyDescent="0.3">
      <c r="A2" s="69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/>
      <c r="P2"/>
      <c r="Q2" s="26" t="s">
        <v>140</v>
      </c>
      <c r="R2" s="22"/>
      <c r="S2" s="22"/>
      <c r="T2" s="22"/>
      <c r="U2" s="22"/>
      <c r="V2" s="22"/>
      <c r="W2" s="22"/>
      <c r="X2" s="26"/>
      <c r="Y2" s="22"/>
      <c r="Z2" s="22"/>
      <c r="AA2" s="22"/>
      <c r="AB2" s="22"/>
      <c r="AC2" s="22"/>
      <c r="AD2" s="26"/>
      <c r="AE2" s="22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</row>
    <row r="3" spans="1:52" s="87" customFormat="1" x14ac:dyDescent="0.3">
      <c r="A3" s="69"/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/>
      <c r="P3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</row>
    <row r="4" spans="1:52" s="87" customFormat="1" x14ac:dyDescent="0.3">
      <c r="A4" s="69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O4"/>
      <c r="P4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6" spans="1:52" x14ac:dyDescent="0.3">
      <c r="B6" s="68"/>
      <c r="I6" s="68"/>
    </row>
    <row r="7" spans="1:52" x14ac:dyDescent="0.3">
      <c r="Q7" s="68" t="s">
        <v>283</v>
      </c>
      <c r="Z7" s="68" t="s">
        <v>290</v>
      </c>
    </row>
    <row r="8" spans="1:52" x14ac:dyDescent="0.3">
      <c r="B8" s="68" t="s">
        <v>283</v>
      </c>
      <c r="I8" s="66" t="s">
        <v>290</v>
      </c>
    </row>
    <row r="9" spans="1:52" x14ac:dyDescent="0.3">
      <c r="B9" s="70"/>
      <c r="I9" s="70"/>
    </row>
    <row r="10" spans="1:52" x14ac:dyDescent="0.3">
      <c r="B10" s="71" t="s">
        <v>284</v>
      </c>
      <c r="C10" s="71">
        <v>2024</v>
      </c>
      <c r="D10" s="71">
        <v>2023</v>
      </c>
      <c r="E10" s="71">
        <v>2022</v>
      </c>
      <c r="F10" s="71">
        <v>2021</v>
      </c>
      <c r="G10" s="71">
        <v>2020</v>
      </c>
      <c r="I10" s="71" t="s">
        <v>284</v>
      </c>
      <c r="J10" s="71">
        <v>2024</v>
      </c>
      <c r="K10" s="71">
        <v>2023</v>
      </c>
      <c r="L10" s="71">
        <v>2022</v>
      </c>
      <c r="M10" s="71">
        <v>2021</v>
      </c>
      <c r="Q10" s="71" t="s">
        <v>284</v>
      </c>
      <c r="R10" s="71">
        <v>2024</v>
      </c>
      <c r="S10" s="71">
        <v>2023</v>
      </c>
      <c r="T10" s="71">
        <v>2022</v>
      </c>
      <c r="U10" s="71">
        <v>2021</v>
      </c>
      <c r="V10" s="71">
        <v>2020</v>
      </c>
      <c r="Z10" s="71" t="s">
        <v>284</v>
      </c>
      <c r="AA10" s="71">
        <v>2024</v>
      </c>
      <c r="AB10" s="71">
        <v>2023</v>
      </c>
      <c r="AC10" s="71">
        <v>2022</v>
      </c>
      <c r="AD10" s="71">
        <v>2021</v>
      </c>
    </row>
    <row r="11" spans="1:52" x14ac:dyDescent="0.3">
      <c r="B11" s="10" t="s">
        <v>77</v>
      </c>
      <c r="C11" s="72">
        <v>1</v>
      </c>
      <c r="D11" s="72">
        <v>1</v>
      </c>
      <c r="E11" s="72">
        <v>1</v>
      </c>
      <c r="F11" s="72">
        <v>1</v>
      </c>
      <c r="G11" s="72">
        <v>1</v>
      </c>
      <c r="I11" s="10" t="s">
        <v>77</v>
      </c>
      <c r="J11" s="72">
        <f>('2. Data Collection'!G83-'2. Data Collection'!H83)/'2. Data Collection'!H83</f>
        <v>0.11338654608118617</v>
      </c>
      <c r="K11" s="72">
        <f>('2. Data Collection'!H83-'2. Data Collection'!I83)/'2. Data Collection'!I83</f>
        <v>-0.14325405064027832</v>
      </c>
      <c r="L11" s="72">
        <f>('2. Data Collection'!I83-'2. Data Collection'!J83)/'2. Data Collection'!J83</f>
        <v>-5.3162401140439429E-2</v>
      </c>
      <c r="M11" s="72">
        <f>('2. Data Collection'!J83-'2. Data Collection'!K83)/'2. Data Collection'!K83</f>
        <v>0.18072867033529022</v>
      </c>
      <c r="Q11" s="23" t="s">
        <v>77</v>
      </c>
      <c r="R11" s="73">
        <f>'2. Data Collection'!Q84/'2. Data Collection'!Q$84</f>
        <v>1</v>
      </c>
      <c r="S11" s="73">
        <f>'2. Data Collection'!R84/'2. Data Collection'!R$84</f>
        <v>1</v>
      </c>
      <c r="T11" s="73">
        <f>'2. Data Collection'!S84/'2. Data Collection'!S$84</f>
        <v>1</v>
      </c>
      <c r="U11" s="73">
        <f>'2. Data Collection'!T84/'2. Data Collection'!T$84</f>
        <v>1</v>
      </c>
      <c r="V11" s="73">
        <f>'2. Data Collection'!U84/'2. Data Collection'!U$84</f>
        <v>1</v>
      </c>
      <c r="Z11" s="23" t="s">
        <v>77</v>
      </c>
      <c r="AA11" s="73">
        <f>('2. Data Collection'!Q84-'2. Data Collection'!R84)/'2. Data Collection'!Q84</f>
        <v>0.55723712287843474</v>
      </c>
      <c r="AB11" s="73">
        <f>('2. Data Collection'!R84-'2. Data Collection'!S84)/'2. Data Collection'!R84</f>
        <v>2.2243642025654336E-3</v>
      </c>
      <c r="AC11" s="73">
        <f>('2. Data Collection'!S84-'2. Data Collection'!T84)/'2. Data Collection'!S84</f>
        <v>0.38043397488296055</v>
      </c>
      <c r="AD11" s="73">
        <f>('2. Data Collection'!T84-'2. Data Collection'!U84)/'2. Data Collection'!T84</f>
        <v>0.3452473763118441</v>
      </c>
    </row>
    <row r="12" spans="1:52" x14ac:dyDescent="0.3">
      <c r="B12" s="80" t="s">
        <v>78</v>
      </c>
      <c r="C12" s="67">
        <f>'2. Data Collection'!G84/'2. Data Collection'!G$83</f>
        <v>0.6200741443373321</v>
      </c>
      <c r="D12" s="67">
        <f>'2. Data Collection'!H84/'2. Data Collection'!H$83</f>
        <v>0.6966545146901183</v>
      </c>
      <c r="E12" s="67">
        <f>'2. Data Collection'!I84/'2. Data Collection'!I$83</f>
        <v>0.62879566809357934</v>
      </c>
      <c r="F12" s="67">
        <f>'2. Data Collection'!J84/'2. Data Collection'!J$83</f>
        <v>0.59516625824336722</v>
      </c>
      <c r="G12" s="67">
        <f>'2. Data Collection'!K84/'2. Data Collection'!K$83</f>
        <v>0.61015216398523442</v>
      </c>
      <c r="I12" s="80" t="s">
        <v>78</v>
      </c>
      <c r="J12" s="67">
        <f>('2. Data Collection'!G84-'2. Data Collection'!H84)/'2. Data Collection'!H84</f>
        <v>-9.0034653904728559E-3</v>
      </c>
      <c r="K12" s="67">
        <f>('2. Data Collection'!H84-'2. Data Collection'!I84)/'2. Data Collection'!I84</f>
        <v>-5.0795093144478186E-2</v>
      </c>
      <c r="L12" s="67">
        <f>('2. Data Collection'!I84-'2. Data Collection'!J84)/'2. Data Collection'!J84</f>
        <v>3.3792625987276025E-4</v>
      </c>
      <c r="M12" s="67">
        <f>('2. Data Collection'!J84-'2. Data Collection'!K84)/'2. Data Collection'!K84</f>
        <v>0.15172887388321532</v>
      </c>
      <c r="Q12" s="85" t="s">
        <v>232</v>
      </c>
      <c r="R12" s="73">
        <f>'2. Data Collection'!Q85/'2. Data Collection'!Q$84</f>
        <v>-0.27282426709563046</v>
      </c>
      <c r="S12" s="73">
        <f>'2. Data Collection'!R85/'2. Data Collection'!R$84</f>
        <v>-0.43071105509008673</v>
      </c>
      <c r="T12" s="73">
        <f>'2. Data Collection'!S85/'2. Data Collection'!S$84</f>
        <v>-0.35070966783086871</v>
      </c>
      <c r="U12" s="73">
        <f>'2. Data Collection'!T85/'2. Data Collection'!T$84</f>
        <v>-0.37655172413793103</v>
      </c>
      <c r="V12" s="73">
        <f>'2. Data Collection'!U85/'2. Data Collection'!U$84</f>
        <v>-0.38010624656530501</v>
      </c>
      <c r="Z12" s="85" t="s">
        <v>232</v>
      </c>
      <c r="AA12" s="73">
        <f>('2. Data Collection'!Q85-'2. Data Collection'!R85)/'2. Data Collection'!Q85</f>
        <v>0.30100475302328378</v>
      </c>
      <c r="AB12" s="73">
        <f>('2. Data Collection'!R85-'2. Data Collection'!S85)/'2. Data Collection'!R85</f>
        <v>0.1875537958340506</v>
      </c>
      <c r="AC12" s="73">
        <f>('2. Data Collection'!S85-'2. Data Collection'!T85)/'2. Data Collection'!S85</f>
        <v>0.33478122682487554</v>
      </c>
      <c r="AD12" s="73">
        <f>('2. Data Collection'!T85-'2. Data Collection'!U85)/'2. Data Collection'!T85</f>
        <v>0.33906673037107821</v>
      </c>
    </row>
    <row r="13" spans="1:52" x14ac:dyDescent="0.3">
      <c r="B13" s="81" t="s">
        <v>79</v>
      </c>
      <c r="C13" s="82">
        <f>'2. Data Collection'!G85/'2. Data Collection'!G$83</f>
        <v>0.37992585566266784</v>
      </c>
      <c r="D13" s="82">
        <f>'2. Data Collection'!H85/'2. Data Collection'!H$83</f>
        <v>0.3033454853098817</v>
      </c>
      <c r="E13" s="82">
        <f>'2. Data Collection'!I85/'2. Data Collection'!I$83</f>
        <v>0.37120433190642071</v>
      </c>
      <c r="F13" s="82">
        <f>'2. Data Collection'!J85/'2. Data Collection'!J$83</f>
        <v>0.40483374175663284</v>
      </c>
      <c r="G13" s="82">
        <f>'2. Data Collection'!K85/'2. Data Collection'!K$83</f>
        <v>0.38984783601476564</v>
      </c>
      <c r="I13" s="81" t="s">
        <v>79</v>
      </c>
      <c r="J13" s="82">
        <f>('2. Data Collection'!G85-'2. Data Collection'!H85)/'2. Data Collection'!H85</f>
        <v>0.39446392541849823</v>
      </c>
      <c r="K13" s="82">
        <f>('2. Data Collection'!H85-'2. Data Collection'!I85)/'2. Data Collection'!I85</f>
        <v>-0.29987342965243879</v>
      </c>
      <c r="L13" s="82">
        <f>('2. Data Collection'!I85-'2. Data Collection'!J85)/'2. Data Collection'!J85</f>
        <v>-0.13181589858725201</v>
      </c>
      <c r="M13" s="82">
        <f>('2. Data Collection'!J85-'2. Data Collection'!K85)/'2. Data Collection'!K85</f>
        <v>0.22611634964433899</v>
      </c>
      <c r="Q13" s="76" t="s">
        <v>79</v>
      </c>
      <c r="R13" s="74">
        <f>'2. Data Collection'!Q86/'2. Data Collection'!Q$84</f>
        <v>0.72717573290436954</v>
      </c>
      <c r="S13" s="74">
        <f>'2. Data Collection'!R86/'2. Data Collection'!R$84</f>
        <v>0.56928894490991322</v>
      </c>
      <c r="T13" s="74">
        <f>'2. Data Collection'!S86/'2. Data Collection'!S$84</f>
        <v>0.64929033216913135</v>
      </c>
      <c r="U13" s="74">
        <f>'2. Data Collection'!T86/'2. Data Collection'!T$84</f>
        <v>0.62344827586206897</v>
      </c>
      <c r="V13" s="74">
        <f>'2. Data Collection'!U86/'2. Data Collection'!U$84</f>
        <v>0.61989375343469499</v>
      </c>
      <c r="Z13" s="76" t="s">
        <v>79</v>
      </c>
      <c r="AA13" s="74">
        <f>('2. Data Collection'!Q86-'2. Data Collection'!R86)/'2. Data Collection'!Q86</f>
        <v>0.6533712557278617</v>
      </c>
      <c r="AB13" s="74">
        <f>('2. Data Collection'!R86-'2. Data Collection'!S86)/'2. Data Collection'!R86</f>
        <v>-0.13799166449596248</v>
      </c>
      <c r="AC13" s="74">
        <f>('2. Data Collection'!S86-'2. Data Collection'!T86)/'2. Data Collection'!S86</f>
        <v>0.40509298998569387</v>
      </c>
      <c r="AD13" s="74">
        <f>('2. Data Collection'!T86-'2. Data Collection'!U86)/'2. Data Collection'!T86</f>
        <v>0.34898037706810314</v>
      </c>
    </row>
    <row r="14" spans="1:52" x14ac:dyDescent="0.3">
      <c r="B14" s="78" t="s">
        <v>80</v>
      </c>
      <c r="C14" s="83">
        <f>'2. Data Collection'!G86/'2. Data Collection'!G$83</f>
        <v>0.27115508229032348</v>
      </c>
      <c r="D14" s="83">
        <f>'2. Data Collection'!H86/'2. Data Collection'!H$83</f>
        <v>0.27798405126786263</v>
      </c>
      <c r="E14" s="83">
        <f>'2. Data Collection'!I86/'2. Data Collection'!I$83</f>
        <v>0.22768305575336312</v>
      </c>
      <c r="F14" s="83">
        <f>'2. Data Collection'!J86/'2. Data Collection'!J$83</f>
        <v>0.22016646897332415</v>
      </c>
      <c r="G14" s="83">
        <f>'2. Data Collection'!K86/'2. Data Collection'!K$83</f>
        <v>0.23785115585295846</v>
      </c>
      <c r="I14" s="78" t="s">
        <v>80</v>
      </c>
      <c r="J14" s="83">
        <f>('2. Data Collection'!G86-'2. Data Collection'!H86)/'2. Data Collection'!H86</f>
        <v>8.6035041027137438E-2</v>
      </c>
      <c r="K14" s="83">
        <f>('2. Data Collection'!H86-'2. Data Collection'!I86)/'2. Data Collection'!I86</f>
        <v>4.6022986305728153E-2</v>
      </c>
      <c r="L14" s="83">
        <f>('2. Data Collection'!I86-'2. Data Collection'!J86)/'2. Data Collection'!J86</f>
        <v>-2.0836920282162403E-2</v>
      </c>
      <c r="M14" s="83">
        <f>('2. Data Collection'!J86-'2. Data Collection'!K86)/'2. Data Collection'!K86</f>
        <v>9.2939242742198058E-2</v>
      </c>
      <c r="Q14" s="23" t="s">
        <v>233</v>
      </c>
      <c r="R14" s="73"/>
      <c r="S14" s="73"/>
      <c r="T14" s="73"/>
      <c r="U14" s="73"/>
      <c r="V14" s="73"/>
      <c r="Z14" s="23" t="s">
        <v>233</v>
      </c>
      <c r="AA14" s="73"/>
      <c r="AB14" s="73"/>
      <c r="AC14" s="73"/>
      <c r="AD14" s="73"/>
    </row>
    <row r="15" spans="1:52" x14ac:dyDescent="0.3">
      <c r="B15" s="76" t="s">
        <v>82</v>
      </c>
      <c r="C15" s="79">
        <f>'2. Data Collection'!G87/'2. Data Collection'!G$83</f>
        <v>0.10877077337234439</v>
      </c>
      <c r="D15" s="79">
        <f>'2. Data Collection'!H87/'2. Data Collection'!H$83</f>
        <v>2.5361434042019088E-2</v>
      </c>
      <c r="E15" s="79">
        <f>'2. Data Collection'!I87/'2. Data Collection'!I$83</f>
        <v>0.14352127615305757</v>
      </c>
      <c r="F15" s="79">
        <f>'2. Data Collection'!J87/'2. Data Collection'!J$83</f>
        <v>0.18466727278330866</v>
      </c>
      <c r="G15" s="79">
        <f>'2. Data Collection'!K87/'2. Data Collection'!K$83</f>
        <v>0.15199668016180717</v>
      </c>
      <c r="I15" s="76" t="s">
        <v>82</v>
      </c>
      <c r="J15" s="79">
        <f>('2. Data Collection'!G87-'2. Data Collection'!H87)/'2. Data Collection'!H87</f>
        <v>3.7751209761627735</v>
      </c>
      <c r="K15" s="79">
        <f>('2. Data Collection'!H87-'2. Data Collection'!I87)/'2. Data Collection'!I87</f>
        <v>-0.84860568085890231</v>
      </c>
      <c r="L15" s="79">
        <f>('2. Data Collection'!I87-'2. Data Collection'!J87)/'2. Data Collection'!J87</f>
        <v>-0.26412873028412642</v>
      </c>
      <c r="M15" s="79">
        <f>('2. Data Collection'!J87-'2. Data Collection'!K87)/'2. Data Collection'!K87</f>
        <v>0.43451780141359064</v>
      </c>
      <c r="Q15" s="23" t="s">
        <v>234</v>
      </c>
      <c r="R15" s="73">
        <f>'2. Data Collection'!Q88/'2. Data Collection'!Q$84</f>
        <v>-0.14239519385443683</v>
      </c>
      <c r="S15" s="73">
        <f>'2. Data Collection'!R88/'2. Data Collection'!R$84</f>
        <v>-0.27207681471046191</v>
      </c>
      <c r="T15" s="73">
        <f>'2. Data Collection'!S88/'2. Data Collection'!S$84</f>
        <v>-0.19573456193802483</v>
      </c>
      <c r="U15" s="73">
        <f>'2. Data Collection'!T88/'2. Data Collection'!T$84</f>
        <v>-0.2353223388305847</v>
      </c>
      <c r="V15" s="73">
        <f>'2. Data Collection'!U88/'2. Data Collection'!U$84</f>
        <v>-0.25911339073090311</v>
      </c>
      <c r="Z15" s="23" t="s">
        <v>234</v>
      </c>
      <c r="AA15" s="73">
        <f>('2. Data Collection'!Q88-'2. Data Collection'!R88)/'2. Data Collection'!Q88</f>
        <v>0.15400576368876082</v>
      </c>
      <c r="AB15" s="73">
        <f>('2. Data Collection'!R88-'2. Data Collection'!S88)/'2. Data Collection'!R88</f>
        <v>0.28219103420084479</v>
      </c>
      <c r="AC15" s="73">
        <f>('2. Data Collection'!S88-'2. Data Collection'!T88)/'2. Data Collection'!S88</f>
        <v>0.25512528473804102</v>
      </c>
      <c r="AD15" s="73">
        <f>('2. Data Collection'!T88-'2. Data Collection'!U88)/'2. Data Collection'!T88</f>
        <v>0.27905198776758411</v>
      </c>
    </row>
    <row r="16" spans="1:52" x14ac:dyDescent="0.3">
      <c r="B16" s="9" t="s">
        <v>83</v>
      </c>
      <c r="C16" s="67">
        <f>'2. Data Collection'!G88/'2. Data Collection'!G$83</f>
        <v>6.5155475509988499E-3</v>
      </c>
      <c r="D16" s="67">
        <f>'2. Data Collection'!H88/'2. Data Collection'!H$83</f>
        <v>4.5588487288531071E-3</v>
      </c>
      <c r="E16" s="67">
        <f>'2. Data Collection'!I88/'2. Data Collection'!I$83</f>
        <v>6.4919485603398899E-3</v>
      </c>
      <c r="F16" s="67">
        <f>'2. Data Collection'!J88/'2. Data Collection'!J$83</f>
        <v>7.8886166066892381E-3</v>
      </c>
      <c r="G16" s="67">
        <f>'2. Data Collection'!K88/'2. Data Collection'!K$83</f>
        <v>5.8447103584861335E-3</v>
      </c>
      <c r="I16" s="9" t="s">
        <v>83</v>
      </c>
      <c r="J16" s="67">
        <f>('2. Data Collection'!G88-'2. Data Collection'!H88)/'2. Data Collection'!H88</f>
        <v>0.59126205213204064</v>
      </c>
      <c r="K16" s="67">
        <f>('2. Data Collection'!H88-'2. Data Collection'!I88)/'2. Data Collection'!I88</f>
        <v>-0.39836627695273574</v>
      </c>
      <c r="L16" s="67">
        <f>('2. Data Collection'!I88-'2. Data Collection'!J88)/'2. Data Collection'!J88</f>
        <v>-0.22079861485729463</v>
      </c>
      <c r="M16" s="67">
        <f>('2. Data Collection'!J88-'2. Data Collection'!K88)/'2. Data Collection'!K88</f>
        <v>0.593631715774812</v>
      </c>
      <c r="Q16" s="23" t="s">
        <v>235</v>
      </c>
      <c r="R16" s="73">
        <f>'2. Data Collection'!Q89/'2. Data Collection'!Q$84</f>
        <v>-4.3563901382095135E-2</v>
      </c>
      <c r="S16" s="73">
        <f>'2. Data Collection'!R89/'2. Data Collection'!R$84</f>
        <v>-9.0457477570994288E-2</v>
      </c>
      <c r="T16" s="73">
        <f>'2. Data Collection'!S89/'2. Data Collection'!S$84</f>
        <v>-8.0478561343538674E-2</v>
      </c>
      <c r="U16" s="73">
        <f>'2. Data Collection'!T89/'2. Data Collection'!T$84</f>
        <v>-0.11634182908545727</v>
      </c>
      <c r="V16" s="73">
        <f>'2. Data Collection'!U89/'2. Data Collection'!U$84</f>
        <v>-0.10010991023997069</v>
      </c>
      <c r="Z16" s="23" t="s">
        <v>235</v>
      </c>
      <c r="AA16" s="73">
        <f>('2. Data Collection'!Q89-'2. Data Collection'!R89)/'2. Data Collection'!Q89</f>
        <v>8.0633006782215522E-2</v>
      </c>
      <c r="AB16" s="73">
        <f>('2. Data Collection'!R89-'2. Data Collection'!S89)/'2. Data Collection'!R89</f>
        <v>0.11229508196721312</v>
      </c>
      <c r="AC16" s="73">
        <f>('2. Data Collection'!S89-'2. Data Collection'!T89)/'2. Data Collection'!S89</f>
        <v>0.10433979686057249</v>
      </c>
      <c r="AD16" s="73">
        <f>('2. Data Collection'!T89-'2. Data Collection'!U89)/'2. Data Collection'!T89</f>
        <v>0.4365979381443299</v>
      </c>
    </row>
    <row r="17" spans="2:30" x14ac:dyDescent="0.3">
      <c r="B17" s="9" t="s">
        <v>84</v>
      </c>
      <c r="C17" s="67">
        <f>'2. Data Collection'!G89/'2. Data Collection'!G$83</f>
        <v>5.4017483419605185E-3</v>
      </c>
      <c r="D17" s="67">
        <f>'2. Data Collection'!H89/'2. Data Collection'!H$83</f>
        <v>4.1837727992815295E-3</v>
      </c>
      <c r="E17" s="67">
        <f>'2. Data Collection'!I89/'2. Data Collection'!I$83</f>
        <v>5.9231970755766429E-3</v>
      </c>
      <c r="F17" s="67">
        <f>'2. Data Collection'!J89/'2. Data Collection'!J$83</f>
        <v>7.353133372781981E-3</v>
      </c>
      <c r="G17" s="67">
        <f>'2. Data Collection'!K89/'2. Data Collection'!K$83</f>
        <v>1.0510255493190462E-2</v>
      </c>
      <c r="I17" s="9" t="s">
        <v>84</v>
      </c>
      <c r="J17" s="67">
        <f>('2. Data Collection'!G89-'2. Data Collection'!H89)/'2. Data Collection'!H89</f>
        <v>0.43751446787167964</v>
      </c>
      <c r="K17" s="67">
        <f>('2. Data Collection'!H89-'2. Data Collection'!I89)/'2. Data Collection'!I89</f>
        <v>-0.39484870196103039</v>
      </c>
      <c r="L17" s="67">
        <f>('2. Data Collection'!I89-'2. Data Collection'!J89)/'2. Data Collection'!J89</f>
        <v>-0.2372903614980785</v>
      </c>
      <c r="M17" s="67">
        <f>('2. Data Collection'!J89-'2. Data Collection'!K89)/'2. Data Collection'!K89</f>
        <v>-0.17394440166863945</v>
      </c>
      <c r="Q17" s="85" t="s">
        <v>236</v>
      </c>
      <c r="R17" s="73">
        <f>'2. Data Collection'!Q90/'2. Data Collection'!Q$84</f>
        <v>0</v>
      </c>
      <c r="S17" s="73">
        <f>'2. Data Collection'!R90/'2. Data Collection'!R$84</f>
        <v>-5.015941276785052E-2</v>
      </c>
      <c r="T17" s="73">
        <f>'2. Data Collection'!S90/'2. Data Collection'!S$84</f>
        <v>0</v>
      </c>
      <c r="U17" s="73">
        <f>'2. Data Collection'!T90/'2. Data Collection'!T$84</f>
        <v>0</v>
      </c>
      <c r="V17" s="73">
        <f>'2. Data Collection'!U90/'2. Data Collection'!U$84</f>
        <v>0</v>
      </c>
      <c r="Z17" s="85" t="s">
        <v>236</v>
      </c>
      <c r="AA17" s="73"/>
      <c r="AB17" s="73">
        <f>('2. Data Collection'!R90-'2. Data Collection'!S90)/'2. Data Collection'!R90</f>
        <v>1</v>
      </c>
      <c r="AC17" s="73"/>
      <c r="AD17" s="73"/>
    </row>
    <row r="18" spans="2:30" x14ac:dyDescent="0.3">
      <c r="B18" s="9" t="s">
        <v>85</v>
      </c>
      <c r="C18" s="67">
        <f>'2. Data Collection'!G90/'2. Data Collection'!G$83</f>
        <v>2.4962340384876037E-3</v>
      </c>
      <c r="D18" s="67">
        <f>'2. Data Collection'!H90/'2. Data Collection'!H$83</f>
        <v>3.4276889719146979E-3</v>
      </c>
      <c r="E18" s="67">
        <f>'2. Data Collection'!I90/'2. Data Collection'!I$83</f>
        <v>3.6086356239746408E-3</v>
      </c>
      <c r="F18" s="67">
        <f>'2. Data Collection'!J90/'2. Data Collection'!J$83</f>
        <v>2.6094465517712928E-3</v>
      </c>
      <c r="G18" s="67">
        <f>'2. Data Collection'!K90/'2. Data Collection'!K$83</f>
        <v>2.1390013194050326E-3</v>
      </c>
      <c r="I18" s="9" t="s">
        <v>85</v>
      </c>
      <c r="J18" s="67">
        <f>('2. Data Collection'!G90-'2. Data Collection'!H90)/'2. Data Collection'!H90</f>
        <v>-0.1891698992836246</v>
      </c>
      <c r="K18" s="67">
        <f>('2. Data Collection'!H90-'2. Data Collection'!I90)/'2. Data Collection'!I90</f>
        <v>-0.18621358641956828</v>
      </c>
      <c r="L18" s="67">
        <f>('2. Data Collection'!I90-'2. Data Collection'!J90)/'2. Data Collection'!J90</f>
        <v>0.30939332213717952</v>
      </c>
      <c r="M18" s="67">
        <f>('2. Data Collection'!J90-'2. Data Collection'!K90)/'2. Data Collection'!K90</f>
        <v>0.44041442585034318</v>
      </c>
      <c r="Q18" s="31" t="s">
        <v>237</v>
      </c>
      <c r="R18" s="74">
        <f>'2. Data Collection'!Q91/'2. Data Collection'!Q$84</f>
        <v>-0.18595909523653195</v>
      </c>
      <c r="S18" s="74">
        <f>'2. Data Collection'!R91/'2. Data Collection'!R$84</f>
        <v>-0.41269370504930675</v>
      </c>
      <c r="T18" s="74">
        <f>'2. Data Collection'!S91/'2. Data Collection'!S$84</f>
        <v>-0.2762131232815635</v>
      </c>
      <c r="U18" s="74">
        <f>'2. Data Collection'!T91/'2. Data Collection'!T$84</f>
        <v>-0.35166416791604199</v>
      </c>
      <c r="V18" s="74">
        <f>'2. Data Collection'!U91/'2. Data Collection'!U$84</f>
        <v>-0.35922330097087379</v>
      </c>
      <c r="Z18" s="31" t="s">
        <v>237</v>
      </c>
      <c r="AA18" s="74">
        <f>('2. Data Collection'!Q91-'2. Data Collection'!R91)/'2. Data Collection'!Q91</f>
        <v>1.7389001677111837E-2</v>
      </c>
      <c r="AB18" s="74">
        <f>('2. Data Collection'!R91-'2. Data Collection'!S91)/'2. Data Collection'!R91</f>
        <v>0.33219547251167802</v>
      </c>
      <c r="AC18" s="74">
        <f>('2. Data Collection'!S91-'2. Data Collection'!T91)/'2. Data Collection'!S91</f>
        <v>0.2111918213613129</v>
      </c>
      <c r="AD18" s="74">
        <f>('2. Data Collection'!T91-'2. Data Collection'!U91)/'2. Data Collection'!T91</f>
        <v>0.33117326057298774</v>
      </c>
    </row>
    <row r="19" spans="2:30" x14ac:dyDescent="0.3">
      <c r="B19" s="9" t="s">
        <v>86</v>
      </c>
      <c r="C19" s="67">
        <f>'2. Data Collection'!G91/'2. Data Collection'!G$83</f>
        <v>5.5516515033385276E-2</v>
      </c>
      <c r="D19" s="67">
        <f>'2. Data Collection'!H91/'2. Data Collection'!H$83</f>
        <v>6.2178220043223771E-2</v>
      </c>
      <c r="E19" s="67">
        <f>'2. Data Collection'!I91/'2. Data Collection'!I$83</f>
        <v>6.8917384117938366E-2</v>
      </c>
      <c r="F19" s="67">
        <f>'2. Data Collection'!J91/'2. Data Collection'!J$83</f>
        <v>3.0554505724825043E-2</v>
      </c>
      <c r="G19" s="67">
        <f>'2. Data Collection'!K91/'2. Data Collection'!K$83</f>
        <v>5.1804214346607334E-2</v>
      </c>
      <c r="I19" s="9" t="s">
        <v>86</v>
      </c>
      <c r="J19" s="67">
        <f>('2. Data Collection'!G91-'2. Data Collection'!H91)/'2. Data Collection'!H91</f>
        <v>-5.9004442308520713E-3</v>
      </c>
      <c r="K19" s="67">
        <f>('2. Data Collection'!H91-'2. Data Collection'!I91)/'2. Data Collection'!I91</f>
        <v>-0.22703191883680857</v>
      </c>
      <c r="L19" s="67">
        <f>('2. Data Collection'!I91-'2. Data Collection'!J91)/'2. Data Collection'!J91</f>
        <v>1.1356447748029943</v>
      </c>
      <c r="M19" s="67">
        <f>('2. Data Collection'!J91-'2. Data Collection'!K91)/'2. Data Collection'!K91</f>
        <v>-0.30359756687271633</v>
      </c>
      <c r="Q19" s="3" t="s">
        <v>238</v>
      </c>
      <c r="R19" s="73">
        <f>'2. Data Collection'!Q92/'2. Data Collection'!Q$84</f>
        <v>0.54121663766783756</v>
      </c>
      <c r="S19" s="73">
        <f>'2. Data Collection'!R92/'2. Data Collection'!R$84</f>
        <v>0.1565952398606065</v>
      </c>
      <c r="T19" s="73">
        <f>'2. Data Collection'!S92/'2. Data Collection'!S$84</f>
        <v>0.37307720888756779</v>
      </c>
      <c r="U19" s="73">
        <f>'2. Data Collection'!T92/'2. Data Collection'!T$84</f>
        <v>0.27178410794602698</v>
      </c>
      <c r="V19" s="73">
        <f>'2. Data Collection'!U92/'2. Data Collection'!U$84</f>
        <v>0.2606704524638212</v>
      </c>
      <c r="Z19" s="3" t="s">
        <v>238</v>
      </c>
      <c r="AA19" s="73">
        <f>('2. Data Collection'!Q92-'2. Data Collection'!R92)/'2. Data Collection'!Q92</f>
        <v>0.8718913017105423</v>
      </c>
      <c r="AB19" s="73">
        <f>('2. Data Collection'!R92-'2. Data Collection'!S92)/'2. Data Collection'!R92</f>
        <v>-1.3771306818181819</v>
      </c>
      <c r="AC19" s="73">
        <f>('2. Data Collection'!S92-'2. Data Collection'!T92)/'2. Data Collection'!S92</f>
        <v>0.54865053281545662</v>
      </c>
      <c r="AD19" s="73">
        <f>('2. Data Collection'!T92-'2. Data Collection'!U92)/'2. Data Collection'!T92</f>
        <v>0.37202118270079437</v>
      </c>
    </row>
    <row r="20" spans="2:30" x14ac:dyDescent="0.3">
      <c r="B20" s="78" t="s">
        <v>87</v>
      </c>
      <c r="C20" s="67">
        <f>'2. Data Collection'!G92/'2. Data Collection'!G$83</f>
        <v>4.3160318508019282E-2</v>
      </c>
      <c r="D20" s="67">
        <f>'2. Data Collection'!H92/'2. Data Collection'!H$83</f>
        <v>4.8836603072722209E-2</v>
      </c>
      <c r="E20" s="67">
        <f>'2. Data Collection'!I92/'2. Data Collection'!I$83</f>
        <v>6.2957358453053003E-2</v>
      </c>
      <c r="F20" s="67">
        <f>'2. Data Collection'!J92/'2. Data Collection'!J$83</f>
        <v>2.7555151466882637E-2</v>
      </c>
      <c r="G20" s="67">
        <f>'2. Data Collection'!K92/'2. Data Collection'!K$83</f>
        <v>4.7794434172012512E-2</v>
      </c>
      <c r="I20" s="78" t="s">
        <v>87</v>
      </c>
      <c r="J20" s="67">
        <f>('2. Data Collection'!G92-'2. Data Collection'!H92)/'2. Data Collection'!H92</f>
        <v>-1.6022513280654162E-2</v>
      </c>
      <c r="K20" s="67">
        <f>('2. Data Collection'!H92-'2. Data Collection'!I92)/'2. Data Collection'!I92</f>
        <v>-0.33541427259462303</v>
      </c>
      <c r="L20" s="67">
        <f>('2. Data Collection'!I92-'2. Data Collection'!J92)/'2. Data Collection'!J92</f>
        <v>1.163312155256071</v>
      </c>
      <c r="M20" s="67">
        <f>('2. Data Collection'!J92-'2. Data Collection'!K92)/'2. Data Collection'!K92</f>
        <v>-0.31926890827317694</v>
      </c>
      <c r="Q20" s="23" t="s">
        <v>239</v>
      </c>
      <c r="R20" s="73">
        <f>'2. Data Collection'!Q93/'2. Data Collection'!Q$84</f>
        <v>1.421489773809133E-2</v>
      </c>
      <c r="S20" s="73">
        <f>'2. Data Collection'!R93/'2. Data Collection'!R$84</f>
        <v>9.8984207014161784E-3</v>
      </c>
      <c r="T20" s="73">
        <f>'2. Data Collection'!S93/'2. Data Collection'!S$84</f>
        <v>1.0775061306383296E-3</v>
      </c>
      <c r="U20" s="73">
        <f>'2. Data Collection'!T93/'2. Data Collection'!T$84</f>
        <v>3.4182908545727139E-3</v>
      </c>
      <c r="V20" s="73">
        <f>'2. Data Collection'!U93/'2. Data Collection'!U$84</f>
        <v>1.6303352262319108E-2</v>
      </c>
      <c r="Z20" s="23" t="s">
        <v>239</v>
      </c>
      <c r="AA20" s="73">
        <f>('2. Data Collection'!Q93-'2. Data Collection'!R93)/'2. Data Collection'!Q93</f>
        <v>0.69168591224018472</v>
      </c>
      <c r="AB20" s="73">
        <f>('2. Data Collection'!R93-'2. Data Collection'!S93)/'2. Data Collection'!R93</f>
        <v>0.89138576779026213</v>
      </c>
      <c r="AC20" s="73">
        <f>('2. Data Collection'!S93-'2. Data Collection'!T93)/'2. Data Collection'!S93</f>
        <v>-0.96551724137931039</v>
      </c>
      <c r="AD20" s="73">
        <f>('2. Data Collection'!T93-'2. Data Collection'!U93)/'2. Data Collection'!T93</f>
        <v>-2.1228070175438596</v>
      </c>
    </row>
    <row r="21" spans="2:30" x14ac:dyDescent="0.3">
      <c r="B21" s="76" t="s">
        <v>88</v>
      </c>
      <c r="C21" s="79">
        <f>'2. Data Collection'!G93/'2. Data Collection'!G$83</f>
        <v>0.12473700314523631</v>
      </c>
      <c r="D21" s="79">
        <f>'2. Data Collection'!H93/'2. Data Collection'!H$83</f>
        <v>4.2505815914006921E-2</v>
      </c>
      <c r="E21" s="79">
        <f>'2. Data Collection'!I93/'2. Data Collection'!I$83</f>
        <v>0.1536586889266808</v>
      </c>
      <c r="F21" s="79">
        <f>'2. Data Collection'!J93/'2. Data Collection'!J$83</f>
        <v>0.19081155682692963</v>
      </c>
      <c r="G21" s="79">
        <f>'2. Data Collection'!K93/'2. Data Collection'!K$83</f>
        <v>0.15347991652110271</v>
      </c>
      <c r="I21" s="76" t="s">
        <v>88</v>
      </c>
      <c r="J21" s="79">
        <f>('2. Data Collection'!G93-'2. Data Collection'!H93)/'2. Data Collection'!H93</f>
        <v>2.2673293786751545</v>
      </c>
      <c r="K21" s="79">
        <f>('2. Data Collection'!H93-'2. Data Collection'!I93)/'2. Data Collection'!I93</f>
        <v>-0.76300275719564503</v>
      </c>
      <c r="L21" s="79">
        <f>('2. Data Collection'!I93-'2. Data Collection'!J93)/'2. Data Collection'!J93</f>
        <v>-0.23752090027120762</v>
      </c>
      <c r="M21" s="79">
        <f>('2. Data Collection'!J93-'2. Data Collection'!K93)/'2. Data Collection'!K93</f>
        <v>0.46792284543554685</v>
      </c>
      <c r="Q21" s="23" t="s">
        <v>240</v>
      </c>
      <c r="R21" s="73">
        <f>'2. Data Collection'!Q94/'2. Data Collection'!Q$84</f>
        <v>-4.2185089130363411E-3</v>
      </c>
      <c r="S21" s="73">
        <f>'2. Data Collection'!R94/'2. Data Collection'!R$84</f>
        <v>-9.7130570178690593E-3</v>
      </c>
      <c r="T21" s="73">
        <f>'2. Data Collection'!S94/'2. Data Collection'!S$84</f>
        <v>-8.7686705803670956E-3</v>
      </c>
      <c r="U21" s="73">
        <f>'2. Data Collection'!T94/'2. Data Collection'!T$84</f>
        <v>-1.1034482758620689E-2</v>
      </c>
      <c r="V21" s="73">
        <f>'2. Data Collection'!U94/'2. Data Collection'!U$84</f>
        <v>-4.7627770653965928E-3</v>
      </c>
      <c r="Z21" s="23" t="s">
        <v>240</v>
      </c>
      <c r="AA21" s="73">
        <f>('2. Data Collection'!Q94-'2. Data Collection'!R94)/'2. Data Collection'!Q94</f>
        <v>-1.9455252918287938E-2</v>
      </c>
      <c r="AB21" s="73">
        <f>('2. Data Collection'!R94-'2. Data Collection'!S94)/'2. Data Collection'!R94</f>
        <v>9.9236641221374045E-2</v>
      </c>
      <c r="AC21" s="73">
        <f>('2. Data Collection'!S94-'2. Data Collection'!T94)/'2. Data Collection'!S94</f>
        <v>0.22033898305084745</v>
      </c>
      <c r="AD21" s="73">
        <f>('2. Data Collection'!T94-'2. Data Collection'!U94)/'2. Data Collection'!T94</f>
        <v>0.71739130434782605</v>
      </c>
    </row>
    <row r="22" spans="2:30" x14ac:dyDescent="0.3">
      <c r="B22" s="78" t="s">
        <v>89</v>
      </c>
      <c r="C22" s="67">
        <f>'2. Data Collection'!G94/'2. Data Collection'!G$83</f>
        <v>1.0231576227736933E-2</v>
      </c>
      <c r="D22" s="67">
        <f>'2. Data Collection'!H94/'2. Data Collection'!H$83</f>
        <v>-1.7304832532895095E-2</v>
      </c>
      <c r="E22" s="67">
        <f>'2. Data Collection'!I94/'2. Data Collection'!I$83</f>
        <v>-3.0485264547358681E-2</v>
      </c>
      <c r="F22" s="67">
        <f>'2. Data Collection'!J94/'2. Data Collection'!J$83</f>
        <v>4.8083498197812859E-2</v>
      </c>
      <c r="G22" s="67">
        <f>'2. Data Collection'!K94/'2. Data Collection'!K$83</f>
        <v>4.1963647785316437E-2</v>
      </c>
      <c r="I22" s="78" t="s">
        <v>89</v>
      </c>
      <c r="J22" s="67">
        <f>('2. Data Collection'!G94-'2. Data Collection'!H94)/'2. Data Collection'!H94</f>
        <v>-1.6582958428237713</v>
      </c>
      <c r="K22" s="67">
        <f>('2. Data Collection'!H94-'2. Data Collection'!I94)/'2. Data Collection'!I94</f>
        <v>-0.51367175594378256</v>
      </c>
      <c r="L22" s="67">
        <f>('2. Data Collection'!I94-'2. Data Collection'!J94)/'2. Data Collection'!J94</f>
        <v>-1.6003014707014918</v>
      </c>
      <c r="M22" s="67">
        <f>('2. Data Collection'!J94-'2. Data Collection'!K94)/'2. Data Collection'!K94</f>
        <v>0.35292253863684903</v>
      </c>
      <c r="Q22" s="85" t="s">
        <v>241</v>
      </c>
      <c r="R22" s="73">
        <f>'2. Data Collection'!Q95/'2. Data Collection'!Q$84</f>
        <v>3.8902202816716459E-3</v>
      </c>
      <c r="S22" s="73">
        <f>'2. Data Collection'!R95/'2. Data Collection'!R$84</f>
        <v>-1.7794913620523467E-3</v>
      </c>
      <c r="T22" s="73">
        <f>'2. Data Collection'!S95/'2. Data Collection'!S$84</f>
        <v>3.9756260682172846E-3</v>
      </c>
      <c r="U22" s="73">
        <f>'2. Data Collection'!T95/'2. Data Collection'!T$84</f>
        <v>2.39880059970015E-4</v>
      </c>
      <c r="V22" s="73">
        <f>'2. Data Collection'!U95/'2. Data Collection'!U$84</f>
        <v>-1.8318373328448433E-4</v>
      </c>
      <c r="Z22" s="85" t="s">
        <v>241</v>
      </c>
      <c r="AA22" s="73">
        <f>('2. Data Collection'!Q95-'2. Data Collection'!R95)/'2. Data Collection'!Q95</f>
        <v>1.2025316455696202</v>
      </c>
      <c r="AB22" s="73">
        <f>('2. Data Collection'!R95-'2. Data Collection'!S95)/'2. Data Collection'!R95</f>
        <v>3.2291666666666665</v>
      </c>
      <c r="AC22" s="73">
        <f>('2. Data Collection'!S95-'2. Data Collection'!T95)/'2. Data Collection'!S95</f>
        <v>0.96261682242990654</v>
      </c>
      <c r="AD22" s="73">
        <f>('2. Data Collection'!T95-'2. Data Collection'!U95)/'2. Data Collection'!T95</f>
        <v>1.5</v>
      </c>
    </row>
    <row r="23" spans="2:30" x14ac:dyDescent="0.3">
      <c r="B23" s="76" t="s">
        <v>90</v>
      </c>
      <c r="C23" s="79">
        <f>'2. Data Collection'!G95/'2. Data Collection'!G$83</f>
        <v>0.11450542691749938</v>
      </c>
      <c r="D23" s="79">
        <f>'2. Data Collection'!H95/'2. Data Collection'!H$83</f>
        <v>5.9810648446902016E-2</v>
      </c>
      <c r="E23" s="79">
        <f>'2. Data Collection'!I95/'2. Data Collection'!I$83</f>
        <v>0.1841439534740395</v>
      </c>
      <c r="F23" s="79">
        <f>'2. Data Collection'!J95/'2. Data Collection'!J$83</f>
        <v>0.14272805862911678</v>
      </c>
      <c r="G23" s="79">
        <f>'2. Data Collection'!K95/'2. Data Collection'!K$83</f>
        <v>0.11151626873578627</v>
      </c>
      <c r="I23" s="76" t="s">
        <v>90</v>
      </c>
      <c r="J23" s="79">
        <f>('2. Data Collection'!G95-'2. Data Collection'!H95)/'2. Data Collection'!H95</f>
        <v>1.1315402038552851</v>
      </c>
      <c r="K23" s="79">
        <f>('2. Data Collection'!H95-'2. Data Collection'!I95)/'2. Data Collection'!I95</f>
        <v>-0.72172569438895118</v>
      </c>
      <c r="L23" s="79">
        <f>('2. Data Collection'!I95-'2. Data Collection'!J95)/'2. Data Collection'!J95</f>
        <v>0.2215847425272664</v>
      </c>
      <c r="M23" s="79">
        <f>('2. Data Collection'!J95-'2. Data Collection'!K95)/'2. Data Collection'!K95</f>
        <v>0.51119753911398813</v>
      </c>
      <c r="Q23" s="31" t="s">
        <v>242</v>
      </c>
      <c r="R23" s="74">
        <f>'2. Data Collection'!Q96/'2. Data Collection'!Q$84</f>
        <v>1.3886609106726634E-2</v>
      </c>
      <c r="S23" s="74">
        <f>'2. Data Collection'!R96/'2. Data Collection'!R$84</f>
        <v>-1.5941276785052274E-3</v>
      </c>
      <c r="T23" s="74">
        <f>'2. Data Collection'!S96/'2. Data Collection'!S$84</f>
        <v>-3.7155383815114808E-3</v>
      </c>
      <c r="U23" s="74">
        <f>'2. Data Collection'!T96/'2. Data Collection'!T$84</f>
        <v>-7.3763118440779612E-3</v>
      </c>
      <c r="V23" s="74">
        <f>'2. Data Collection'!U96/'2. Data Collection'!U$84</f>
        <v>1.1357391463638029E-2</v>
      </c>
      <c r="Z23" s="31" t="s">
        <v>242</v>
      </c>
      <c r="AA23" s="74">
        <f>('2. Data Collection'!Q96-'2. Data Collection'!R96)/'2. Data Collection'!Q96</f>
        <v>1.0508274231678487</v>
      </c>
      <c r="AB23" s="74">
        <f>('2. Data Collection'!R96-'2. Data Collection'!S96)/'2. Data Collection'!R96</f>
        <v>-1.3255813953488371</v>
      </c>
      <c r="AC23" s="74">
        <f>('2. Data Collection'!S96-'2. Data Collection'!T96)/'2. Data Collection'!S96</f>
        <v>-0.23</v>
      </c>
      <c r="AD23" s="74">
        <f>('2. Data Collection'!T96-'2. Data Collection'!U96)/'2. Data Collection'!T96</f>
        <v>2.0081300813008132</v>
      </c>
    </row>
    <row r="24" spans="2:30" x14ac:dyDescent="0.3">
      <c r="Q24" s="30" t="s">
        <v>243</v>
      </c>
      <c r="R24" s="74">
        <f>'2. Data Collection'!Q97/'2. Data Collection'!Q$84</f>
        <v>0.55510324677456424</v>
      </c>
      <c r="S24" s="74">
        <f>'2. Data Collection'!R97/'2. Data Collection'!R$84</f>
        <v>0.15500111218210127</v>
      </c>
      <c r="T24" s="74">
        <f>'2. Data Collection'!S97/'2. Data Collection'!S$84</f>
        <v>0.36936167050605634</v>
      </c>
      <c r="U24" s="74">
        <f>'2. Data Collection'!T97/'2. Data Collection'!T$84</f>
        <v>0.26440779610194903</v>
      </c>
      <c r="V24" s="74">
        <f>'2. Data Collection'!U97/'2. Data Collection'!U$84</f>
        <v>0.27202784392745927</v>
      </c>
      <c r="Z24" s="30" t="s">
        <v>243</v>
      </c>
      <c r="AA24" s="74">
        <f>('2. Data Collection'!Q97-'2. Data Collection'!R97)/'2. Data Collection'!Q97</f>
        <v>0.87636761487964987</v>
      </c>
      <c r="AB24" s="74">
        <f>('2. Data Collection'!R97-'2. Data Collection'!S97)/'2. Data Collection'!R97</f>
        <v>-1.3776608466873954</v>
      </c>
      <c r="AC24" s="74">
        <f>('2. Data Collection'!S97-'2. Data Collection'!T97)/'2. Data Collection'!S97</f>
        <v>0.55648325118197361</v>
      </c>
      <c r="AD24" s="74">
        <f>('2. Data Collection'!T97-'2. Data Collection'!U97)/'2. Data Collection'!T97</f>
        <v>0.32637786346110231</v>
      </c>
    </row>
    <row r="25" spans="2:30" x14ac:dyDescent="0.3">
      <c r="Q25" s="85" t="s">
        <v>244</v>
      </c>
      <c r="R25" s="73">
        <f>'2. Data Collection'!Q98/'2. Data Collection'!Q$84</f>
        <v>-6.6609763303896785E-2</v>
      </c>
      <c r="S25" s="73">
        <f>'2. Data Collection'!R98/'2. Data Collection'!R$84</f>
        <v>6.9326017646622676E-3</v>
      </c>
      <c r="T25" s="73">
        <f>'2. Data Collection'!S98/'2. Data Collection'!S$84</f>
        <v>7.0223675410566993E-3</v>
      </c>
      <c r="U25" s="73">
        <f>'2. Data Collection'!T98/'2. Data Collection'!T$84</f>
        <v>4.6176911544227889E-3</v>
      </c>
      <c r="V25" s="73">
        <f>'2. Data Collection'!U98/'2. Data Collection'!U$84</f>
        <v>1.5936984795750137E-2</v>
      </c>
      <c r="Z25" s="85" t="s">
        <v>244</v>
      </c>
      <c r="AA25" s="73">
        <f>('2. Data Collection'!Q98-'2. Data Collection'!R98)/'2. Data Collection'!Q98</f>
        <v>1.0460818137013308</v>
      </c>
      <c r="AB25" s="73">
        <f>('2. Data Collection'!R98-'2. Data Collection'!S98)/'2. Data Collection'!R98</f>
        <v>-1.06951871657754E-2</v>
      </c>
      <c r="AC25" s="73">
        <f>('2. Data Collection'!S98-'2. Data Collection'!T98)/'2. Data Collection'!S98</f>
        <v>0.59259259259259256</v>
      </c>
      <c r="AD25" s="73">
        <f>('2. Data Collection'!T98-'2. Data Collection'!U98)/'2. Data Collection'!T98</f>
        <v>-1.2597402597402598</v>
      </c>
    </row>
    <row r="26" spans="2:30" x14ac:dyDescent="0.3">
      <c r="B26" s="68" t="s">
        <v>285</v>
      </c>
      <c r="I26" s="68" t="s">
        <v>291</v>
      </c>
      <c r="Q26" s="30" t="s">
        <v>245</v>
      </c>
      <c r="R26" s="74">
        <f>'2. Data Collection'!Q99/'2. Data Collection'!Q$84</f>
        <v>0.62171301007846103</v>
      </c>
      <c r="S26" s="74">
        <f>'2. Data Collection'!R99/'2. Data Collection'!R$84</f>
        <v>0.14806851041743901</v>
      </c>
      <c r="T26" s="74">
        <f>'2. Data Collection'!S99/'2. Data Collection'!S$84</f>
        <v>0.36233930296499961</v>
      </c>
      <c r="U26" s="74">
        <f>'2. Data Collection'!T99/'2. Data Collection'!T$84</f>
        <v>0.25979010494752625</v>
      </c>
      <c r="V26" s="74">
        <f>'2. Data Collection'!U99/'2. Data Collection'!U$84</f>
        <v>0.25609085913170909</v>
      </c>
      <c r="Z26" s="30" t="s">
        <v>245</v>
      </c>
      <c r="AA26" s="74">
        <f>('2. Data Collection'!Q99-'2. Data Collection'!R99)/'2. Data Collection'!Q99</f>
        <v>0.89455063892702502</v>
      </c>
      <c r="AB26" s="74">
        <f>('2. Data Collection'!R99-'2. Data Collection'!S99)/'2. Data Collection'!R99</f>
        <v>-1.4416624937406108</v>
      </c>
      <c r="AC26" s="74">
        <f>('2. Data Collection'!S99-'2. Data Collection'!T99)/'2. Data Collection'!S99</f>
        <v>0.55578342904019684</v>
      </c>
      <c r="AD26" s="74">
        <f>('2. Data Collection'!T99-'2. Data Collection'!U99)/'2. Data Collection'!T99</f>
        <v>0.35457063711911357</v>
      </c>
    </row>
    <row r="27" spans="2:30" x14ac:dyDescent="0.3">
      <c r="B27" s="71" t="s">
        <v>284</v>
      </c>
      <c r="C27" s="71">
        <v>2024</v>
      </c>
      <c r="D27" s="71">
        <v>2023</v>
      </c>
      <c r="E27" s="71">
        <v>2022</v>
      </c>
      <c r="F27" s="71">
        <v>2021</v>
      </c>
      <c r="G27" s="71">
        <v>2020</v>
      </c>
      <c r="I27" s="71" t="s">
        <v>284</v>
      </c>
      <c r="J27" s="71">
        <v>2024</v>
      </c>
      <c r="K27" s="71">
        <v>2023</v>
      </c>
      <c r="L27" s="71">
        <v>2022</v>
      </c>
      <c r="M27" s="71">
        <v>2021</v>
      </c>
    </row>
    <row r="28" spans="2:30" x14ac:dyDescent="0.3">
      <c r="B28" s="10" t="s">
        <v>13</v>
      </c>
      <c r="I28" s="10" t="s">
        <v>13</v>
      </c>
    </row>
    <row r="29" spans="2:30" x14ac:dyDescent="0.3">
      <c r="B29" s="24" t="s">
        <v>14</v>
      </c>
      <c r="C29" s="73">
        <f>'2. Data Collection'!G9/'2. Data Collection'!G$30</f>
        <v>0.10437753928159695</v>
      </c>
      <c r="D29" s="73">
        <f>'2. Data Collection'!H9/'2. Data Collection'!H$30</f>
        <v>0.15152442802549862</v>
      </c>
      <c r="E29" s="73">
        <f>'2. Data Collection'!I9/'2. Data Collection'!I$30</f>
        <v>0.11078946281835693</v>
      </c>
      <c r="F29" s="73">
        <f>'2. Data Collection'!J9/'2. Data Collection'!J$30</f>
        <v>9.1489636246748315E-2</v>
      </c>
      <c r="G29" s="73">
        <f>'2. Data Collection'!K9/'2. Data Collection'!K$30</f>
        <v>7.7683243974326938E-2</v>
      </c>
      <c r="I29" s="24" t="s">
        <v>14</v>
      </c>
      <c r="J29" s="73">
        <f>('2. Data Collection'!G9-'2. Data Collection'!H9)/'2. Data Collection'!H9</f>
        <v>-0.25506424087445534</v>
      </c>
      <c r="K29" s="73">
        <f>('2. Data Collection'!H9-'2. Data Collection'!I9)/'2. Data Collection'!I9</f>
        <v>0.39049729781883968</v>
      </c>
      <c r="L29" s="73">
        <f>('2. Data Collection'!I9-'2. Data Collection'!J9)/'2. Data Collection'!J9</f>
        <v>0.11494666985115115</v>
      </c>
      <c r="M29" s="73">
        <f>('2. Data Collection'!J9-'2. Data Collection'!K9)/'2. Data Collection'!K9</f>
        <v>0.32838633672931211</v>
      </c>
      <c r="Q29" s="68" t="s">
        <v>285</v>
      </c>
      <c r="R29" s="69"/>
      <c r="S29" s="69"/>
      <c r="T29" s="69"/>
      <c r="U29" s="69"/>
      <c r="V29" s="69"/>
      <c r="W29" s="69"/>
      <c r="X29" s="69"/>
      <c r="Y29" s="69"/>
      <c r="Z29" s="68" t="s">
        <v>291</v>
      </c>
      <c r="AA29" s="69"/>
      <c r="AB29" s="69"/>
      <c r="AC29" s="69"/>
      <c r="AD29" s="69"/>
    </row>
    <row r="30" spans="2:30" x14ac:dyDescent="0.3">
      <c r="B30" s="24" t="s">
        <v>15</v>
      </c>
      <c r="C30" s="73">
        <f>'2. Data Collection'!G10/'2. Data Collection'!G$30</f>
        <v>0.11449110898585309</v>
      </c>
      <c r="D30" s="73">
        <f>'2. Data Collection'!H10/'2. Data Collection'!H$30</f>
        <v>4.9771059277095929E-2</v>
      </c>
      <c r="E30" s="73">
        <f>'2. Data Collection'!I10/'2. Data Collection'!I$30</f>
        <v>0.14518137555091426</v>
      </c>
      <c r="F30" s="73">
        <f>'2. Data Collection'!J10/'2. Data Collection'!J$30</f>
        <v>0.19152586479336486</v>
      </c>
      <c r="G30" s="73">
        <f>'2. Data Collection'!K10/'2. Data Collection'!K$30</f>
        <v>0.24440236171675245</v>
      </c>
      <c r="I30" s="24" t="s">
        <v>15</v>
      </c>
      <c r="J30" s="73">
        <f>('2. Data Collection'!G10-'2. Data Collection'!H10)/'2. Data Collection'!H10</f>
        <v>1.4876501278926662</v>
      </c>
      <c r="K30" s="73">
        <f>('2. Data Collection'!H10-'2. Data Collection'!I10)/'2. Data Collection'!I10</f>
        <v>-0.65146055960326688</v>
      </c>
      <c r="L30" s="73">
        <f>('2. Data Collection'!I10-'2. Data Collection'!J10)/'2. Data Collection'!J10</f>
        <v>-0.30207137027059439</v>
      </c>
      <c r="M30" s="73">
        <f>('2. Data Collection'!J10-'2. Data Collection'!K10)/'2. Data Collection'!K10</f>
        <v>-0.11610254028902453</v>
      </c>
      <c r="Q30" s="71" t="s">
        <v>284</v>
      </c>
      <c r="R30" s="71">
        <v>2024</v>
      </c>
      <c r="S30" s="71">
        <v>2023</v>
      </c>
      <c r="T30" s="71">
        <v>2022</v>
      </c>
      <c r="U30" s="71">
        <v>2021</v>
      </c>
      <c r="V30" s="71">
        <v>2020</v>
      </c>
      <c r="W30" s="69"/>
      <c r="X30" s="69"/>
      <c r="Y30" s="69"/>
      <c r="Z30" s="71" t="s">
        <v>284</v>
      </c>
      <c r="AA30" s="71">
        <v>2024</v>
      </c>
      <c r="AB30" s="71">
        <v>2023</v>
      </c>
      <c r="AC30" s="71">
        <v>2022</v>
      </c>
      <c r="AD30" s="71">
        <v>2021</v>
      </c>
    </row>
    <row r="31" spans="2:30" x14ac:dyDescent="0.3">
      <c r="B31" s="24" t="s">
        <v>16</v>
      </c>
      <c r="C31" s="73">
        <f>'2. Data Collection'!G11/'2. Data Collection'!G$30</f>
        <v>0</v>
      </c>
      <c r="D31" s="73">
        <f>'2. Data Collection'!H11/'2. Data Collection'!H$30</f>
        <v>1.3342246117382199E-3</v>
      </c>
      <c r="E31" s="73">
        <f>'2. Data Collection'!I11/'2. Data Collection'!I$30</f>
        <v>9.2459154873063146E-4</v>
      </c>
      <c r="F31" s="73">
        <f>'2. Data Collection'!J11/'2. Data Collection'!J$30</f>
        <v>7.8970170228042681E-3</v>
      </c>
      <c r="G31" s="73">
        <f>'2. Data Collection'!K11/'2. Data Collection'!K$30</f>
        <v>7.2893983489606649E-3</v>
      </c>
      <c r="I31" s="24" t="s">
        <v>16</v>
      </c>
      <c r="J31" s="73">
        <f>('2. Data Collection'!G11-'2. Data Collection'!H11)/'2. Data Collection'!H11</f>
        <v>-1</v>
      </c>
      <c r="K31" s="73">
        <f>('2. Data Collection'!H11-'2. Data Collection'!I11)/'2. Data Collection'!I11</f>
        <v>0.46711778122204162</v>
      </c>
      <c r="L31" s="73">
        <f>('2. Data Collection'!I11-'2. Data Collection'!J11)/'2. Data Collection'!J11</f>
        <v>-0.89220108635669781</v>
      </c>
      <c r="M31" s="73">
        <f>('2. Data Collection'!J11-'2. Data Collection'!K11)/'2. Data Collection'!K11</f>
        <v>0.22194382810901744</v>
      </c>
      <c r="Q31" s="10" t="s">
        <v>13</v>
      </c>
      <c r="R31" s="69"/>
      <c r="Z31" s="10"/>
      <c r="AA31" s="69"/>
    </row>
    <row r="32" spans="2:30" x14ac:dyDescent="0.3">
      <c r="B32" s="24" t="s">
        <v>17</v>
      </c>
      <c r="C32" s="73">
        <f>'2. Data Collection'!G12/'2. Data Collection'!G$30</f>
        <v>7.1671229241295663E-5</v>
      </c>
      <c r="D32" s="73">
        <f>'2. Data Collection'!H12/'2. Data Collection'!H$30</f>
        <v>5.9469364356092494E-5</v>
      </c>
      <c r="E32" s="73">
        <f>'2. Data Collection'!I12/'2. Data Collection'!I$30</f>
        <v>6.4848052019741867E-5</v>
      </c>
      <c r="F32" s="73">
        <f>'2. Data Collection'!J12/'2. Data Collection'!J$30</f>
        <v>9.5535319979549475E-5</v>
      </c>
      <c r="G32" s="73">
        <f>'2. Data Collection'!K12/'2. Data Collection'!K$30</f>
        <v>1.8890675310456341E-4</v>
      </c>
      <c r="I32" s="24" t="s">
        <v>17</v>
      </c>
      <c r="J32" s="73">
        <f>('2. Data Collection'!G12-'2. Data Collection'!H12)/'2. Data Collection'!H12</f>
        <v>0.30330474997591289</v>
      </c>
      <c r="K32" s="73">
        <f>('2. Data Collection'!H12-'2. Data Collection'!I12)/'2. Data Collection'!I12</f>
        <v>-6.7642831476823567E-2</v>
      </c>
      <c r="L32" s="73">
        <f>('2. Data Collection'!I12-'2. Data Collection'!J12)/'2. Data Collection'!J12</f>
        <v>-0.37502807096339547</v>
      </c>
      <c r="M32" s="73">
        <f>('2. Data Collection'!J12-'2. Data Collection'!K12)/'2. Data Collection'!K12</f>
        <v>-0.42957791583936461</v>
      </c>
      <c r="Q32" s="23" t="s">
        <v>14</v>
      </c>
      <c r="R32" s="73">
        <f>'2. Data Collection'!Q9/'2. Data Collection'!Q$22</f>
        <v>0.11075949367088607</v>
      </c>
      <c r="S32" s="73">
        <f>'2. Data Collection'!R9/'2. Data Collection'!R$22</f>
        <v>8.2293234908455151E-2</v>
      </c>
      <c r="T32" s="73">
        <f>'2. Data Collection'!S9/'2. Data Collection'!S$22</f>
        <v>4.5035870278588727E-2</v>
      </c>
      <c r="U32" s="73">
        <f>'2. Data Collection'!T9/'2. Data Collection'!T$22</f>
        <v>2.9418915633357648E-2</v>
      </c>
      <c r="V32" s="73">
        <f>'2. Data Collection'!U9/'2. Data Collection'!U$22</f>
        <v>0.62928097025700258</v>
      </c>
      <c r="Z32" s="23" t="s">
        <v>14</v>
      </c>
      <c r="AA32" s="73">
        <f>('2. Data Collection'!Q9-'2. Data Collection'!R9)/'2. Data Collection'!Q9</f>
        <v>0.53447802197802197</v>
      </c>
      <c r="AB32" s="73">
        <f>('2. Data Collection'!R9-'2. Data Collection'!S9)/'2. Data Collection'!R9</f>
        <v>0.41280613750368839</v>
      </c>
      <c r="AC32" s="73">
        <f>('2. Data Collection'!S9-'2. Data Collection'!T9)/'2. Data Collection'!S9</f>
        <v>0.57437185929648238</v>
      </c>
      <c r="AD32" s="73">
        <f>('2. Data Collection'!T9-'2. Data Collection'!U9)/'2. Data Collection'!T9</f>
        <v>-11.8642266824085</v>
      </c>
    </row>
    <row r="33" spans="2:30" x14ac:dyDescent="0.3">
      <c r="B33" s="24" t="s">
        <v>18</v>
      </c>
      <c r="C33" s="73">
        <f>'2. Data Collection'!G13/'2. Data Collection'!G$30</f>
        <v>8.4782049272775314E-2</v>
      </c>
      <c r="D33" s="73">
        <f>'2. Data Collection'!H13/'2. Data Collection'!H$30</f>
        <v>8.0383663747849068E-2</v>
      </c>
      <c r="E33" s="73">
        <f>'2. Data Collection'!I13/'2. Data Collection'!I$30</f>
        <v>7.9660149254910328E-2</v>
      </c>
      <c r="F33" s="73">
        <f>'2. Data Collection'!J13/'2. Data Collection'!J$30</f>
        <v>9.543224620840042E-2</v>
      </c>
      <c r="G33" s="73">
        <f>'2. Data Collection'!K13/'2. Data Collection'!K$30</f>
        <v>8.1867090560046846E-2</v>
      </c>
      <c r="I33" s="24" t="s">
        <v>18</v>
      </c>
      <c r="J33" s="73">
        <f>('2. Data Collection'!G13-'2. Data Collection'!H13)/'2. Data Collection'!H13</f>
        <v>0.14059256018906122</v>
      </c>
      <c r="K33" s="73">
        <f>('2. Data Collection'!H13-'2. Data Collection'!I13)/'2. Data Collection'!I13</f>
        <v>2.5917961629321449E-2</v>
      </c>
      <c r="L33" s="73">
        <f>('2. Data Collection'!I13-'2. Data Collection'!J13)/'2. Data Collection'!J13</f>
        <v>-0.23144755464750946</v>
      </c>
      <c r="M33" s="73">
        <f>('2. Data Collection'!J13-'2. Data Collection'!K13)/'2. Data Collection'!K13</f>
        <v>0.31481800192809817</v>
      </c>
      <c r="Q33" s="23" t="s">
        <v>212</v>
      </c>
      <c r="R33" s="73">
        <f>'2. Data Collection'!Q10/'2. Data Collection'!Q$22</f>
        <v>0.28456669912366117</v>
      </c>
      <c r="S33" s="73">
        <f>'2. Data Collection'!R10/'2. Data Collection'!R$22</f>
        <v>0.24056626681559906</v>
      </c>
      <c r="T33" s="73">
        <f>'2. Data Collection'!S10/'2. Data Collection'!S$22</f>
        <v>0.43492429900196888</v>
      </c>
      <c r="U33" s="73">
        <f>'2. Data Collection'!T10/'2. Data Collection'!T$22</f>
        <v>0.37213017957000449</v>
      </c>
      <c r="V33" s="73">
        <f>'2. Data Collection'!U10/'2. Data Collection'!U$22</f>
        <v>5.7753393011839443E-5</v>
      </c>
      <c r="Z33" s="23" t="s">
        <v>212</v>
      </c>
      <c r="AA33" s="73">
        <f>('2. Data Collection'!Q10-'2. Data Collection'!R10)/'2. Data Collection'!Q10</f>
        <v>0.47032720273738238</v>
      </c>
      <c r="AB33" s="73">
        <f>('2. Data Collection'!R10-'2. Data Collection'!S10)/'2. Data Collection'!R10</f>
        <v>-0.93984051680629854</v>
      </c>
      <c r="AC33" s="73">
        <f>('2. Data Collection'!S10-'2. Data Collection'!T10)/'2. Data Collection'!S10</f>
        <v>0.44250182120928294</v>
      </c>
      <c r="AD33" s="73">
        <f>('2. Data Collection'!T10-'2. Data Collection'!U10)/'2. Data Collection'!T10</f>
        <v>0.99990666417771146</v>
      </c>
    </row>
    <row r="34" spans="2:30" x14ac:dyDescent="0.3">
      <c r="B34" s="24" t="s">
        <v>20</v>
      </c>
      <c r="C34" s="73">
        <f>'2. Data Collection'!G14/'2. Data Collection'!G$30</f>
        <v>1.8702383943665173E-2</v>
      </c>
      <c r="D34" s="73">
        <f>'2. Data Collection'!H14/'2. Data Collection'!H$30</f>
        <v>1.4549596258079188E-2</v>
      </c>
      <c r="E34" s="73">
        <f>'2. Data Collection'!I14/'2. Data Collection'!I$30</f>
        <v>1.3712919258210053E-2</v>
      </c>
      <c r="F34" s="73">
        <f>'2. Data Collection'!J14/'2. Data Collection'!J$30</f>
        <v>1.0541570591864263E-2</v>
      </c>
      <c r="G34" s="73">
        <f>'2. Data Collection'!K14/'2. Data Collection'!K$30</f>
        <v>9.5298756353691793E-3</v>
      </c>
      <c r="I34" s="24" t="s">
        <v>20</v>
      </c>
      <c r="J34" s="73">
        <f>('2. Data Collection'!G14-'2. Data Collection'!H14)/'2. Data Collection'!H14</f>
        <v>0.39008208971387726</v>
      </c>
      <c r="K34" s="73">
        <f>('2. Data Collection'!H14-'2. Data Collection'!I14)/'2. Data Collection'!I14</f>
        <v>7.8715640642931586E-2</v>
      </c>
      <c r="L34" s="73">
        <f>('2. Data Collection'!I14-'2. Data Collection'!J14)/'2. Data Collection'!J14</f>
        <v>0.19771127100956848</v>
      </c>
      <c r="M34" s="73">
        <f>('2. Data Collection'!J14-'2. Data Collection'!K14)/'2. Data Collection'!K14</f>
        <v>0.24766485068629329</v>
      </c>
      <c r="Q34" s="23" t="s">
        <v>213</v>
      </c>
      <c r="R34" s="73">
        <f>'2. Data Collection'!Q11/'2. Data Collection'!Q$22</f>
        <v>0.15212694741966895</v>
      </c>
      <c r="S34" s="73">
        <f>'2. Data Collection'!R11/'2. Data Collection'!R$22</f>
        <v>9.2928949541061623E-2</v>
      </c>
      <c r="T34" s="73">
        <f>'2. Data Collection'!S11/'2. Data Collection'!S$22</f>
        <v>0.10523457125398873</v>
      </c>
      <c r="U34" s="73">
        <f>'2. Data Collection'!T11/'2. Data Collection'!T$22</f>
        <v>8.4366642353513252E-2</v>
      </c>
      <c r="V34" s="73">
        <f>'2. Data Collection'!U11/'2. Data Collection'!U$22</f>
        <v>9.5697372220617957E-2</v>
      </c>
      <c r="Z34" s="23" t="s">
        <v>213</v>
      </c>
      <c r="AA34" s="73">
        <f>('2. Data Collection'!Q11-'2. Data Collection'!R11)/'2. Data Collection'!Q11</f>
        <v>0.61726172617261721</v>
      </c>
      <c r="AB34" s="73">
        <f>('2. Data Collection'!R11-'2. Data Collection'!S11)/'2. Data Collection'!R11</f>
        <v>-0.21505095374967337</v>
      </c>
      <c r="AC34" s="73">
        <f>('2. Data Collection'!S11-'2. Data Collection'!T11)/'2. Data Collection'!S11</f>
        <v>0.47763440860215056</v>
      </c>
      <c r="AD34" s="73">
        <f>('2. Data Collection'!T11-'2. Data Collection'!U11)/'2. Data Collection'!T11</f>
        <v>0.31782626595306712</v>
      </c>
    </row>
    <row r="35" spans="2:30" x14ac:dyDescent="0.3">
      <c r="B35" s="24" t="s">
        <v>21</v>
      </c>
      <c r="C35" s="73">
        <f>'2. Data Collection'!G15/'2. Data Collection'!G$30</f>
        <v>6.5356960565323497E-3</v>
      </c>
      <c r="D35" s="73">
        <f>'2. Data Collection'!H15/'2. Data Collection'!H$30</f>
        <v>7.3833860140568872E-3</v>
      </c>
      <c r="E35" s="73">
        <f>'2. Data Collection'!I15/'2. Data Collection'!I$30</f>
        <v>6.3953303856790706E-3</v>
      </c>
      <c r="F35" s="73">
        <f>'2. Data Collection'!J15/'2. Data Collection'!J$30</f>
        <v>5.4761738977532008E-3</v>
      </c>
      <c r="G35" s="73">
        <f>'2. Data Collection'!K15/'2. Data Collection'!K$30</f>
        <v>5.9912376268640259E-3</v>
      </c>
      <c r="I35" s="24" t="s">
        <v>21</v>
      </c>
      <c r="J35" s="73">
        <f>('2. Data Collection'!G15-'2. Data Collection'!H15)/'2. Data Collection'!H15</f>
        <v>-4.2738276220918997E-2</v>
      </c>
      <c r="K35" s="73">
        <f>('2. Data Collection'!H15-'2. Data Collection'!I15)/'2. Data Collection'!I15</f>
        <v>0.17375793660372341</v>
      </c>
      <c r="L35" s="73">
        <f>('2. Data Collection'!I15-'2. Data Collection'!J15)/'2. Data Collection'!J15</f>
        <v>7.5259512605527615E-2</v>
      </c>
      <c r="M35" s="73">
        <f>('2. Data Collection'!J15-'2. Data Collection'!K15)/'2. Data Collection'!K15</f>
        <v>3.0956966907913171E-2</v>
      </c>
      <c r="Q35" s="23" t="s">
        <v>22</v>
      </c>
      <c r="R35" s="73">
        <f>'2. Data Collection'!Q12/'2. Data Collection'!Q$22</f>
        <v>8.0361489776046735E-2</v>
      </c>
      <c r="S35" s="73">
        <f>'2. Data Collection'!R12/'2. Data Collection'!R$22</f>
        <v>0.1252731776018649</v>
      </c>
      <c r="T35" s="73">
        <f>'2. Data Collection'!S12/'2. Data Collection'!S$22</f>
        <v>5.8953990992825944E-2</v>
      </c>
      <c r="U35" s="73">
        <f>'2. Data Collection'!T12/'2. Data Collection'!T$22</f>
        <v>6.3422597339446357E-2</v>
      </c>
      <c r="V35" s="73">
        <f>'2. Data Collection'!U12/'2. Data Collection'!U$22</f>
        <v>5.654057175859082E-2</v>
      </c>
      <c r="Z35" s="23" t="s">
        <v>22</v>
      </c>
      <c r="AA35" s="73">
        <f>('2. Data Collection'!Q12-'2. Data Collection'!R12)/'2. Data Collection'!Q12</f>
        <v>2.3286633850814087E-2</v>
      </c>
      <c r="AB35" s="73">
        <f>('2. Data Collection'!R12-'2. Data Collection'!S12)/'2. Data Collection'!R12</f>
        <v>0.49505718162434581</v>
      </c>
      <c r="AC35" s="73">
        <f>('2. Data Collection'!S12-'2. Data Collection'!T12)/'2. Data Collection'!S12</f>
        <v>0.29904030710172746</v>
      </c>
      <c r="AD35" s="73">
        <f>('2. Data Collection'!T12-'2. Data Collection'!U12)/'2. Data Collection'!T12</f>
        <v>0.46385542168674698</v>
      </c>
    </row>
    <row r="36" spans="2:30" x14ac:dyDescent="0.3">
      <c r="B36" s="24" t="s">
        <v>22</v>
      </c>
      <c r="C36" s="73">
        <f>'2. Data Collection'!G16/'2. Data Collection'!G$30</f>
        <v>0.10058629974331744</v>
      </c>
      <c r="D36" s="73">
        <f>'2. Data Collection'!H16/'2. Data Collection'!H$30</f>
        <v>0.11323798364166758</v>
      </c>
      <c r="E36" s="73">
        <f>'2. Data Collection'!I16/'2. Data Collection'!I$30</f>
        <v>0.11638049560735421</v>
      </c>
      <c r="F36" s="73">
        <f>'2. Data Collection'!J16/'2. Data Collection'!J$30</f>
        <v>9.7005044417219369E-2</v>
      </c>
      <c r="G36" s="73">
        <f>'2. Data Collection'!K16/'2. Data Collection'!K$30</f>
        <v>8.4717394974059793E-2</v>
      </c>
      <c r="I36" s="24" t="s">
        <v>22</v>
      </c>
      <c r="J36" s="73">
        <f>('2. Data Collection'!G16-'2. Data Collection'!H16)/'2. Data Collection'!H16</f>
        <v>-3.9403221170074464E-2</v>
      </c>
      <c r="K36" s="73">
        <f>('2. Data Collection'!H16-'2. Data Collection'!I16)/'2. Data Collection'!I16</f>
        <v>-1.0768635120122154E-2</v>
      </c>
      <c r="L36" s="73">
        <f>('2. Data Collection'!I16-'2. Data Collection'!J16)/'2. Data Collection'!J16</f>
        <v>0.10462132315832977</v>
      </c>
      <c r="M36" s="73">
        <f>('2. Data Collection'!J16-'2. Data Collection'!K16)/'2. Data Collection'!K16</f>
        <v>0.2915213147537104</v>
      </c>
      <c r="Q36" s="85" t="s">
        <v>214</v>
      </c>
      <c r="R36" s="73">
        <f>'2. Data Collection'!Q13/'2. Data Collection'!Q$22</f>
        <v>4.6859785783836413E-2</v>
      </c>
      <c r="S36" s="73">
        <f>'2. Data Collection'!R13/'2. Data Collection'!R$22</f>
        <v>1.9207420717789324E-2</v>
      </c>
      <c r="T36" s="73">
        <f>'2. Data Collection'!S13/'2. Data Collection'!S$22</f>
        <v>8.2829791567655651E-3</v>
      </c>
      <c r="U36" s="73">
        <f>'2. Data Collection'!T13/'2. Data Collection'!T$22</f>
        <v>8.3012052377479072E-3</v>
      </c>
      <c r="V36" s="73">
        <f>'2. Data Collection'!U13/'2. Data Collection'!U$22</f>
        <v>9.0672827028587932E-3</v>
      </c>
      <c r="Z36" s="85" t="s">
        <v>214</v>
      </c>
      <c r="AA36" s="73">
        <f>('2. Data Collection'!Q13-'2. Data Collection'!R13)/'2. Data Collection'!Q13</f>
        <v>0.74318181818181817</v>
      </c>
      <c r="AB36" s="73">
        <f>('2. Data Collection'!R13-'2. Data Collection'!S13)/'2. Data Collection'!R13</f>
        <v>0.53729456384323637</v>
      </c>
      <c r="AC36" s="73">
        <f>('2. Data Collection'!S13-'2. Data Collection'!T13)/'2. Data Collection'!S13</f>
        <v>0.34699453551912568</v>
      </c>
      <c r="AD36" s="73">
        <f>('2. Data Collection'!T13-'2. Data Collection'!U13)/'2. Data Collection'!T13</f>
        <v>0.34309623430962344</v>
      </c>
    </row>
    <row r="37" spans="2:30" x14ac:dyDescent="0.3">
      <c r="B37" s="24" t="s">
        <v>23</v>
      </c>
      <c r="C37" s="73">
        <f>'2. Data Collection'!G17/'2. Data Collection'!G$30</f>
        <v>1.1751927802810858E-2</v>
      </c>
      <c r="D37" s="73">
        <f>'2. Data Collection'!H17/'2. Data Collection'!H$30</f>
        <v>1.1052363316779546E-2</v>
      </c>
      <c r="E37" s="73">
        <f>'2. Data Collection'!I17/'2. Data Collection'!I$30</f>
        <v>1.4086727617000461E-2</v>
      </c>
      <c r="F37" s="73">
        <f>'2. Data Collection'!J17/'2. Data Collection'!J$30</f>
        <v>1.1911420608169953E-2</v>
      </c>
      <c r="G37" s="73">
        <f>'2. Data Collection'!K17/'2. Data Collection'!K$30</f>
        <v>9.9262525301615813E-3</v>
      </c>
      <c r="I37" s="24" t="s">
        <v>23</v>
      </c>
      <c r="J37" s="73">
        <f>('2. Data Collection'!G17-'2. Data Collection'!H17)/'2. Data Collection'!H17</f>
        <v>0.14986904684141603</v>
      </c>
      <c r="K37" s="73">
        <f>('2. Data Collection'!H17-'2. Data Collection'!I17)/'2. Data Collection'!I17</f>
        <v>-0.20231580318567677</v>
      </c>
      <c r="L37" s="73">
        <f>('2. Data Collection'!I17-'2. Data Collection'!J17)/'2. Data Collection'!J17</f>
        <v>8.8865143846998479E-2</v>
      </c>
      <c r="M37" s="73">
        <f>('2. Data Collection'!J17-'2. Data Collection'!K17)/'2. Data Collection'!K17</f>
        <v>0.35349947845388319</v>
      </c>
      <c r="Q37" s="76" t="s">
        <v>25</v>
      </c>
      <c r="R37" s="74">
        <f>'2. Data Collection'!Q14/'2. Data Collection'!Q$22</f>
        <v>0.67467441577409937</v>
      </c>
      <c r="S37" s="74">
        <f>'2. Data Collection'!R14/'2. Data Collection'!R$22</f>
        <v>0.56026904958477008</v>
      </c>
      <c r="T37" s="74">
        <f>'2. Data Collection'!S14/'2. Data Collection'!S$22</f>
        <v>0.65243171068413786</v>
      </c>
      <c r="U37" s="74">
        <f>'2. Data Collection'!T14/'2. Data Collection'!T$22</f>
        <v>0.55763954013406969</v>
      </c>
      <c r="V37" s="74">
        <f>'2. Data Collection'!U14/'2. Data Collection'!U$22</f>
        <v>0.79064395033208201</v>
      </c>
      <c r="Z37" s="76" t="s">
        <v>25</v>
      </c>
      <c r="AA37" s="74">
        <f>('2. Data Collection'!Q14-'2. Data Collection'!R14)/'2. Data Collection'!Q14</f>
        <v>0.47969331378960423</v>
      </c>
      <c r="AB37" s="74">
        <f>('2. Data Collection'!R14-'2. Data Collection'!S14)/'2. Data Collection'!R14</f>
        <v>-0.24946907640965632</v>
      </c>
      <c r="AC37" s="74">
        <f>('2. Data Collection'!S14-'2. Data Collection'!T14)/'2. Data Collection'!S14</f>
        <v>0.44309549412050364</v>
      </c>
      <c r="AD37" s="74">
        <f>('2. Data Collection'!T14-'2. Data Collection'!U14)/'2. Data Collection'!T14</f>
        <v>0.14730613516038618</v>
      </c>
    </row>
    <row r="38" spans="2:30" x14ac:dyDescent="0.3">
      <c r="B38" s="75" t="s">
        <v>24</v>
      </c>
      <c r="C38" s="73">
        <f>'2. Data Collection'!G18/'2. Data Collection'!G$30</f>
        <v>0</v>
      </c>
      <c r="D38" s="73">
        <f>'2. Data Collection'!H18/'2. Data Collection'!H$30</f>
        <v>4.7786920287720106E-4</v>
      </c>
      <c r="E38" s="73">
        <f>'2. Data Collection'!I18/'2. Data Collection'!I$30</f>
        <v>0</v>
      </c>
      <c r="F38" s="73">
        <f>'2. Data Collection'!J18/'2. Data Collection'!J$30</f>
        <v>0</v>
      </c>
      <c r="G38" s="73">
        <f>'2. Data Collection'!K18/'2. Data Collection'!K$30</f>
        <v>2.4572820569325909E-3</v>
      </c>
      <c r="I38" s="75" t="s">
        <v>24</v>
      </c>
      <c r="J38" s="73">
        <f>('2. Data Collection'!G18-'2. Data Collection'!H18)/'2. Data Collection'!H18</f>
        <v>-1</v>
      </c>
      <c r="K38" s="73">
        <v>0</v>
      </c>
      <c r="L38" s="73">
        <v>0</v>
      </c>
      <c r="M38" s="73">
        <f>('2. Data Collection'!J18-'2. Data Collection'!K18)/'2. Data Collection'!K18</f>
        <v>-1</v>
      </c>
      <c r="Q38" s="10" t="s">
        <v>26</v>
      </c>
      <c r="R38" s="73"/>
      <c r="S38" s="73"/>
      <c r="T38" s="73"/>
      <c r="U38" s="73"/>
      <c r="V38" s="73"/>
      <c r="Z38" s="10" t="s">
        <v>26</v>
      </c>
      <c r="AA38" s="73"/>
      <c r="AB38" s="73"/>
      <c r="AC38" s="73"/>
      <c r="AD38" s="73"/>
    </row>
    <row r="39" spans="2:30" x14ac:dyDescent="0.3">
      <c r="B39" s="76" t="s">
        <v>25</v>
      </c>
      <c r="C39" s="74">
        <f>'2. Data Collection'!G19/'2. Data Collection'!G$30</f>
        <v>0.44129867631579245</v>
      </c>
      <c r="D39" s="74">
        <f>'2. Data Collection'!H19/'2. Data Collection'!H$30</f>
        <v>0.42977404345999831</v>
      </c>
      <c r="E39" s="74">
        <f>'2. Data Collection'!I19/'2. Data Collection'!I$30</f>
        <v>0.48719590009317565</v>
      </c>
      <c r="F39" s="74">
        <f>'2. Data Collection'!J19/'2. Data Collection'!J$30</f>
        <v>0.51137450910630422</v>
      </c>
      <c r="G39" s="74">
        <f>'2. Data Collection'!K19/'2. Data Collection'!K$30</f>
        <v>0.52405304417657861</v>
      </c>
      <c r="I39" s="76" t="s">
        <v>25</v>
      </c>
      <c r="J39" s="74">
        <f>('2. Data Collection'!G19-'2. Data Collection'!H19)/'2. Data Collection'!H19</f>
        <v>0.11041894778393258</v>
      </c>
      <c r="K39" s="74">
        <f>('2. Data Collection'!H19-'2. Data Collection'!I19)/'2. Data Collection'!I19</f>
        <v>-0.1031444293577068</v>
      </c>
      <c r="L39" s="74">
        <f>('2. Data Collection'!I19-'2. Data Collection'!J19)/'2. Data Collection'!J19</f>
        <v>-0.12281319893371052</v>
      </c>
      <c r="M39" s="74">
        <f>('2. Data Collection'!J19-'2. Data Collection'!K19)/'2. Data Collection'!K19</f>
        <v>0.10063591329698224</v>
      </c>
      <c r="Q39" s="23" t="s">
        <v>215</v>
      </c>
      <c r="R39" s="73">
        <f>'2. Data Collection'!Q16/'2. Data Collection'!Q$22</f>
        <v>5.954844206426485E-2</v>
      </c>
      <c r="S39" s="73">
        <f>'2. Data Collection'!R16/'2. Data Collection'!R$22</f>
        <v>9.2443300471079598E-2</v>
      </c>
      <c r="T39" s="73">
        <f>'2. Data Collection'!S16/'2. Data Collection'!S$22</f>
        <v>6.2869169665286176E-2</v>
      </c>
      <c r="U39" s="73">
        <f>'2. Data Collection'!T16/'2. Data Collection'!T$22</f>
        <v>7.4641380987114023E-2</v>
      </c>
      <c r="V39" s="73">
        <f>'2. Data Collection'!U16/'2. Data Collection'!U$22</f>
        <v>9.6679179901819234E-2</v>
      </c>
      <c r="Z39" s="23" t="s">
        <v>215</v>
      </c>
      <c r="AA39" s="73">
        <f>('2. Data Collection'!Q16-'2. Data Collection'!R16)/'2. Data Collection'!Q16</f>
        <v>2.7337761880429228E-2</v>
      </c>
      <c r="AB39" s="73">
        <f>('2. Data Collection'!R16-'2. Data Collection'!S16)/'2. Data Collection'!R16</f>
        <v>0.27029156816390859</v>
      </c>
      <c r="AC39" s="73">
        <f>('2. Data Collection'!S16-'2. Data Collection'!T16)/'2. Data Collection'!S16</f>
        <v>0.22642188624910006</v>
      </c>
      <c r="AD39" s="73">
        <f>('2. Data Collection'!T16-'2. Data Collection'!U16)/'2. Data Collection'!T16</f>
        <v>0.22103303862261517</v>
      </c>
    </row>
    <row r="40" spans="2:30" x14ac:dyDescent="0.3">
      <c r="B40" s="10" t="s">
        <v>26</v>
      </c>
      <c r="C40" s="73"/>
      <c r="D40" s="73"/>
      <c r="E40" s="73"/>
      <c r="F40" s="73"/>
      <c r="G40" s="73"/>
      <c r="I40" s="10" t="s">
        <v>26</v>
      </c>
      <c r="J40" s="73"/>
      <c r="K40" s="73"/>
      <c r="L40" s="73"/>
      <c r="M40" s="73"/>
      <c r="Q40" s="23" t="s">
        <v>216</v>
      </c>
      <c r="R40" s="73">
        <f>'2. Data Collection'!Q17/'2. Data Collection'!Q$22</f>
        <v>2.0478334956183057E-2</v>
      </c>
      <c r="S40" s="73">
        <f>'2. Data Collection'!R17/'2. Data Collection'!R$22</f>
        <v>2.5205186732067408E-2</v>
      </c>
      <c r="T40" s="73">
        <f>'2. Data Collection'!S17/'2. Data Collection'!S$22</f>
        <v>1.8761174100979928E-2</v>
      </c>
      <c r="U40" s="73">
        <f>'2. Data Collection'!T17/'2. Data Collection'!T$22</f>
        <v>2.4556284950158037E-2</v>
      </c>
      <c r="V40" s="73">
        <f>'2. Data Collection'!U17/'2. Data Collection'!U$22</f>
        <v>3.5691596881316776E-2</v>
      </c>
      <c r="Z40" s="23" t="s">
        <v>216</v>
      </c>
      <c r="AA40" s="73">
        <f>('2. Data Collection'!Q17-'2. Data Collection'!R17)/'2. Data Collection'!Q17</f>
        <v>0.2288261515601783</v>
      </c>
      <c r="AB40" s="73">
        <f>('2. Data Collection'!R17-'2. Data Collection'!S17)/'2. Data Collection'!R17</f>
        <v>0.20134874759152216</v>
      </c>
      <c r="AC40" s="73">
        <f>('2. Data Collection'!S17-'2. Data Collection'!T17)/'2. Data Collection'!S17</f>
        <v>0.1471652593486128</v>
      </c>
      <c r="AD40" s="73">
        <f>('2. Data Collection'!T17-'2. Data Collection'!U17)/'2. Data Collection'!T17</f>
        <v>0.12588401697312587</v>
      </c>
    </row>
    <row r="41" spans="2:30" x14ac:dyDescent="0.3">
      <c r="B41" s="24" t="s">
        <v>27</v>
      </c>
      <c r="C41" s="73">
        <f>'2. Data Collection'!G21/'2. Data Collection'!G$30</f>
        <v>2.0564188106770676E-2</v>
      </c>
      <c r="D41" s="73">
        <f>'2. Data Collection'!H21/'2. Data Collection'!H$30</f>
        <v>1.6409737124896941E-2</v>
      </c>
      <c r="E41" s="73">
        <f>'2. Data Collection'!I21/'2. Data Collection'!I$30</f>
        <v>2.5415677062013683E-2</v>
      </c>
      <c r="F41" s="73">
        <f>'2. Data Collection'!J21/'2. Data Collection'!J$30</f>
        <v>3.2735926677103178E-2</v>
      </c>
      <c r="G41" s="73">
        <f>'2. Data Collection'!K21/'2. Data Collection'!K$30</f>
        <v>3.3247035002308203E-2</v>
      </c>
      <c r="I41" s="24" t="s">
        <v>27</v>
      </c>
      <c r="J41" s="73">
        <f>('2. Data Collection'!G21-'2. Data Collection'!H21)/'2. Data Collection'!H21</f>
        <v>0.35520303414230642</v>
      </c>
      <c r="K41" s="73">
        <f>('2. Data Collection'!H21-'2. Data Collection'!I21)/'2. Data Collection'!I21</f>
        <v>-0.3435738209692713</v>
      </c>
      <c r="L41" s="73">
        <f>('2. Data Collection'!I21-'2. Data Collection'!J21)/'2. Data Collection'!J21</f>
        <v>-0.28516701656603594</v>
      </c>
      <c r="M41" s="73">
        <f>('2. Data Collection'!J21-'2. Data Collection'!K21)/'2. Data Collection'!K21</f>
        <v>0.11058440490897904</v>
      </c>
      <c r="Q41" s="23" t="s">
        <v>217</v>
      </c>
      <c r="R41" s="73">
        <f>'2. Data Collection'!Q18/'2. Data Collection'!Q$22</f>
        <v>6.739897760467381E-2</v>
      </c>
      <c r="S41" s="73">
        <f>'2. Data Collection'!R18/'2. Data Collection'!R$22</f>
        <v>0.10616288669807197</v>
      </c>
      <c r="T41" s="73">
        <f>'2. Data Collection'!S18/'2. Data Collection'!S$22</f>
        <v>9.8422612985719776E-2</v>
      </c>
      <c r="U41" s="73">
        <f>'2. Data Collection'!T18/'2. Data Collection'!T$22</f>
        <v>0.14563578896182836</v>
      </c>
      <c r="V41" s="73">
        <f>'2. Data Collection'!U18/'2. Data Collection'!U$22</f>
        <v>3.5691596881316776E-2</v>
      </c>
      <c r="Z41" s="23" t="s">
        <v>217</v>
      </c>
      <c r="AA41" s="73">
        <f>('2. Data Collection'!Q18-'2. Data Collection'!R18)/'2. Data Collection'!Q18</f>
        <v>1.3092550790067719E-2</v>
      </c>
      <c r="AB41" s="73">
        <f>('2. Data Collection'!R18-'2. Data Collection'!S18)/'2. Data Collection'!R18</f>
        <v>5.2607502287282705E-3</v>
      </c>
      <c r="AC41" s="73">
        <f>('2. Data Collection'!S18-'2. Data Collection'!T18)/'2. Data Collection'!S18</f>
        <v>3.5870315014945968E-2</v>
      </c>
      <c r="AD41" s="73">
        <f>('2. Data Collection'!T18-'2. Data Collection'!U18)/'2. Data Collection'!T18</f>
        <v>0.85261149534939185</v>
      </c>
    </row>
    <row r="42" spans="2:30" x14ac:dyDescent="0.3">
      <c r="B42" s="24" t="s">
        <v>28</v>
      </c>
      <c r="C42" s="73">
        <f>'2. Data Collection'!G22/'2. Data Collection'!G$30</f>
        <v>2.2850840475767999E-3</v>
      </c>
      <c r="D42" s="73">
        <f>'2. Data Collection'!H22/'2. Data Collection'!H$30</f>
        <v>3.1396690191530202E-3</v>
      </c>
      <c r="E42" s="73">
        <f>'2. Data Collection'!I22/'2. Data Collection'!I$30</f>
        <v>3.1342341627973178E-3</v>
      </c>
      <c r="F42" s="73">
        <f>'2. Data Collection'!J22/'2. Data Collection'!J$30</f>
        <v>3.5754061321124752E-3</v>
      </c>
      <c r="G42" s="73">
        <f>'2. Data Collection'!K22/'2. Data Collection'!K$30</f>
        <v>3.1804738052513726E-3</v>
      </c>
      <c r="I42" s="24" t="s">
        <v>28</v>
      </c>
      <c r="J42" s="73">
        <f>('2. Data Collection'!G22-'2. Data Collection'!H22)/'2. Data Collection'!H22</f>
        <v>-0.21293113595696009</v>
      </c>
      <c r="K42" s="73">
        <f>('2. Data Collection'!H22-'2. Data Collection'!I22)/'2. Data Collection'!I22</f>
        <v>1.8446875322355661E-2</v>
      </c>
      <c r="L42" s="73">
        <f>('2. Data Collection'!I22-'2. Data Collection'!J22)/'2. Data Collection'!J22</f>
        <v>-0.19288838284853216</v>
      </c>
      <c r="M42" s="73">
        <f>('2. Data Collection'!J22-'2. Data Collection'!K22)/'2. Data Collection'!K22</f>
        <v>0.26798293792887001</v>
      </c>
      <c r="Q42" s="23" t="s">
        <v>218</v>
      </c>
      <c r="R42" s="73">
        <f>'2. Data Collection'!Q19/'2. Data Collection'!Q$22</f>
        <v>1.6918208373904578E-2</v>
      </c>
      <c r="S42" s="73">
        <f>'2. Data Collection'!R19/'2. Data Collection'!R$22</f>
        <v>4.0697392064494194E-2</v>
      </c>
      <c r="T42" s="73">
        <f>'2. Data Collection'!S19/'2. Data Collection'!S$22</f>
        <v>5.2934120895285944E-2</v>
      </c>
      <c r="U42" s="73">
        <f>'2. Data Collection'!T19/'2. Data Collection'!T$22</f>
        <v>9.506442985655239E-2</v>
      </c>
      <c r="V42" s="73">
        <f>'2. Data Collection'!U19/'2. Data Collection'!U$22</f>
        <v>2.829916257580133E-3</v>
      </c>
      <c r="Z42" s="23" t="s">
        <v>218</v>
      </c>
      <c r="AA42" s="73">
        <f>('2. Data Collection'!Q19-'2. Data Collection'!R19)/'2. Data Collection'!Q19</f>
        <v>-0.5071942446043165</v>
      </c>
      <c r="AB42" s="73">
        <f>('2. Data Collection'!R19-'2. Data Collection'!S19)/'2. Data Collection'!R19</f>
        <v>-0.39558472553699287</v>
      </c>
      <c r="AC42" s="73">
        <f>('2. Data Collection'!S19-'2. Data Collection'!T19)/'2. Data Collection'!S19</f>
        <v>-0.17015818725951262</v>
      </c>
      <c r="AD42" s="73">
        <f>('2. Data Collection'!T19-'2. Data Collection'!U19)/'2. Data Collection'!T19</f>
        <v>0.98209718670076729</v>
      </c>
    </row>
    <row r="43" spans="2:30" x14ac:dyDescent="0.3">
      <c r="B43" s="24" t="s">
        <v>29</v>
      </c>
      <c r="C43" s="73">
        <f>'2. Data Collection'!G23/'2. Data Collection'!G$30</f>
        <v>2.4472953731500664E-2</v>
      </c>
      <c r="D43" s="73">
        <f>'2. Data Collection'!H23/'2. Data Collection'!H$30</f>
        <v>2.5811119385674305E-2</v>
      </c>
      <c r="E43" s="73">
        <f>'2. Data Collection'!I23/'2. Data Collection'!I$30</f>
        <v>2.4293651972225459E-2</v>
      </c>
      <c r="F43" s="73">
        <f>'2. Data Collection'!J23/'2. Data Collection'!J$30</f>
        <v>2.0937196661816135E-2</v>
      </c>
      <c r="G43" s="73">
        <f>'2. Data Collection'!K23/'2. Data Collection'!K$30</f>
        <v>2.135382553976168E-2</v>
      </c>
      <c r="I43" s="24" t="s">
        <v>29</v>
      </c>
      <c r="J43" s="73">
        <f>('2. Data Collection'!G23-'2. Data Collection'!H23)/'2. Data Collection'!H23</f>
        <v>2.5354332876110528E-2</v>
      </c>
      <c r="K43" s="73">
        <f>('2. Data Collection'!H23-'2. Data Collection'!I23)/'2. Data Collection'!I23</f>
        <v>8.0189587506177593E-2</v>
      </c>
      <c r="L43" s="73">
        <f>('2. Data Collection'!I23-'2. Data Collection'!J23)/'2. Data Collection'!J23</f>
        <v>6.832111496579775E-2</v>
      </c>
      <c r="M43" s="73">
        <f>('2. Data Collection'!J23-'2. Data Collection'!K23)/'2. Data Collection'!K23</f>
        <v>0.10591740786541842</v>
      </c>
      <c r="Q43" s="23" t="s">
        <v>33</v>
      </c>
      <c r="R43" s="73">
        <f>'2. Data Collection'!Q20/'2. Data Collection'!Q$22</f>
        <v>9.2517648490749754E-2</v>
      </c>
      <c r="S43" s="73">
        <f>'2. Data Collection'!R20/'2. Data Collection'!R$22</f>
        <v>8.2463212082948864E-2</v>
      </c>
      <c r="T43" s="73">
        <f>'2. Data Collection'!S20/'2. Data Collection'!S$22</f>
        <v>2.7655192703736394E-2</v>
      </c>
      <c r="U43" s="73">
        <f>'2. Data Collection'!T20/'2. Data Collection'!T$22</f>
        <v>2.7994859504706333E-2</v>
      </c>
      <c r="V43" s="73">
        <f>'2. Data Collection'!U20/'2. Data Collection'!U$22</f>
        <v>3.1648859370488017E-2</v>
      </c>
      <c r="Z43" s="23" t="s">
        <v>33</v>
      </c>
      <c r="AA43" s="73">
        <f>('2. Data Collection'!Q20-'2. Data Collection'!R20)/'2. Data Collection'!Q20</f>
        <v>0.44153922052294031</v>
      </c>
      <c r="AB43" s="73">
        <f>('2. Data Collection'!R20-'2. Data Collection'!S20)/'2. Data Collection'!R20</f>
        <v>0.64016489988221437</v>
      </c>
      <c r="AC43" s="73">
        <f>('2. Data Collection'!S20-'2. Data Collection'!T20)/'2. Data Collection'!S20</f>
        <v>0.34042553191489361</v>
      </c>
      <c r="AD43" s="73">
        <f>('2. Data Collection'!T20-'2. Data Collection'!U20)/'2. Data Collection'!T20</f>
        <v>0.32009925558312657</v>
      </c>
    </row>
    <row r="44" spans="2:30" x14ac:dyDescent="0.3">
      <c r="B44" s="24" t="s">
        <v>30</v>
      </c>
      <c r="C44" s="73">
        <f>'2. Data Collection'!G24/'2. Data Collection'!G$30</f>
        <v>0.40025737902977243</v>
      </c>
      <c r="D44" s="73">
        <f>'2. Data Collection'!H24/'2. Data Collection'!H$30</f>
        <v>0.41073438127303241</v>
      </c>
      <c r="E44" s="73">
        <f>'2. Data Collection'!I24/'2. Data Collection'!I$30</f>
        <v>0.37474621762610133</v>
      </c>
      <c r="F44" s="73">
        <f>'2. Data Collection'!J24/'2. Data Collection'!J$30</f>
        <v>0.35143249666412141</v>
      </c>
      <c r="G44" s="73">
        <f>'2. Data Collection'!K24/'2. Data Collection'!K$30</f>
        <v>0.34093261453948781</v>
      </c>
      <c r="I44" s="24" t="s">
        <v>30</v>
      </c>
      <c r="J44" s="73">
        <f>('2. Data Collection'!G24-'2. Data Collection'!H24)/'2. Data Collection'!H24</f>
        <v>5.3835224601603823E-2</v>
      </c>
      <c r="K44" s="73">
        <f>('2. Data Collection'!H24-'2. Data Collection'!I24)/'2. Data Collection'!I24</f>
        <v>0.11431955564181565</v>
      </c>
      <c r="L44" s="73">
        <f>('2. Data Collection'!I24-'2. Data Collection'!J24)/'2. Data Collection'!J24</f>
        <v>-1.8200335754752439E-2</v>
      </c>
      <c r="M44" s="73">
        <f>('2. Data Collection'!J24-'2. Data Collection'!K24)/'2. Data Collection'!K24</f>
        <v>0.1626613107050883</v>
      </c>
      <c r="Q44" s="85" t="s">
        <v>219</v>
      </c>
      <c r="R44" s="73">
        <f>'2. Data Collection'!Q21/'2. Data Collection'!Q$22</f>
        <v>6.8463972736124631E-2</v>
      </c>
      <c r="S44" s="73">
        <f>'2. Data Collection'!R21/'2. Data Collection'!R$22</f>
        <v>9.2758972366567924E-2</v>
      </c>
      <c r="T44" s="73">
        <f>'2. Data Collection'!S21/'2. Data Collection'!S$22</f>
        <v>8.6926018964853913E-2</v>
      </c>
      <c r="U44" s="73">
        <f>'2. Data Collection'!T21/'2. Data Collection'!T$22</f>
        <v>7.446771560557118E-2</v>
      </c>
      <c r="V44" s="73">
        <f>'2. Data Collection'!U21/'2. Data Collection'!U$22</f>
        <v>6.8149003753970542E-3</v>
      </c>
      <c r="Z44" s="85" t="s">
        <v>219</v>
      </c>
      <c r="AA44" s="73">
        <f>('2. Data Collection'!Q21-'2. Data Collection'!R21)/'2. Data Collection'!Q21</f>
        <v>0.15111111111111111</v>
      </c>
      <c r="AB44" s="73">
        <f>('2. Data Collection'!R21-'2. Data Collection'!S21)/'2. Data Collection'!R21</f>
        <v>-5.4973821989528797E-3</v>
      </c>
      <c r="AC44" s="73">
        <f>('2. Data Collection'!S21-'2. Data Collection'!T21)/'2. Data Collection'!S21</f>
        <v>0.44181202811767767</v>
      </c>
      <c r="AD44" s="73">
        <f>('2. Data Collection'!T21-'2. Data Collection'!U21)/'2. Data Collection'!T21</f>
        <v>0.9449626865671642</v>
      </c>
    </row>
    <row r="45" spans="2:30" x14ac:dyDescent="0.3">
      <c r="B45" s="24" t="s">
        <v>31</v>
      </c>
      <c r="C45" s="73">
        <f>'2. Data Collection'!G25/'2. Data Collection'!G$30</f>
        <v>4.6136233146217308E-2</v>
      </c>
      <c r="D45" s="73">
        <f>'2. Data Collection'!H25/'2. Data Collection'!H$30</f>
        <v>4.988278994526664E-2</v>
      </c>
      <c r="E45" s="73">
        <f>'2. Data Collection'!I25/'2. Data Collection'!I$30</f>
        <v>4.5086193616710075E-2</v>
      </c>
      <c r="F45" s="73">
        <f>'2. Data Collection'!J25/'2. Data Collection'!J$30</f>
        <v>4.7433755679328587E-2</v>
      </c>
      <c r="G45" s="73">
        <f>'2. Data Collection'!K25/'2. Data Collection'!K$30</f>
        <v>4.8828021771730158E-2</v>
      </c>
      <c r="I45" s="24" t="s">
        <v>31</v>
      </c>
      <c r="J45" s="73">
        <f>('2. Data Collection'!G25-'2. Data Collection'!H25)/'2. Data Collection'!H25</f>
        <v>1.9762492856125892E-4</v>
      </c>
      <c r="K45" s="73">
        <f>('2. Data Collection'!H25-'2. Data Collection'!I25)/'2. Data Collection'!I25</f>
        <v>0.12484612462091987</v>
      </c>
      <c r="L45" s="73">
        <f>('2. Data Collection'!I25-'2. Data Collection'!J25)/'2. Data Collection'!J25</f>
        <v>-0.12484778084127364</v>
      </c>
      <c r="M45" s="73">
        <f>('2. Data Collection'!J25-'2. Data Collection'!K25)/'2. Data Collection'!K25</f>
        <v>9.5716583833031971E-2</v>
      </c>
      <c r="Q45" s="30" t="s">
        <v>36</v>
      </c>
      <c r="R45" s="74">
        <f>'2. Data Collection'!Q22/'2. Data Collection'!Q$22</f>
        <v>1</v>
      </c>
      <c r="S45" s="74">
        <f>'2. Data Collection'!R22/'2. Data Collection'!R$22</f>
        <v>1</v>
      </c>
      <c r="T45" s="74">
        <f>'2. Data Collection'!S22/'2. Data Collection'!S$22</f>
        <v>1</v>
      </c>
      <c r="U45" s="74">
        <f>'2. Data Collection'!T22/'2. Data Collection'!T$22</f>
        <v>1</v>
      </c>
      <c r="V45" s="74">
        <f>'2. Data Collection'!U22/'2. Data Collection'!U$22</f>
        <v>1</v>
      </c>
      <c r="Z45" s="30" t="s">
        <v>36</v>
      </c>
      <c r="AA45" s="74">
        <f>('2. Data Collection'!Q22-'2. Data Collection'!R22)/'2. Data Collection'!Q22</f>
        <v>0.37344814995131453</v>
      </c>
      <c r="AB45" s="74">
        <f>('2. Data Collection'!R22-'2. Data Collection'!S22)/'2. Data Collection'!R22</f>
        <v>-7.2968772764800155E-2</v>
      </c>
      <c r="AC45" s="74">
        <f>('2. Data Collection'!S22-'2. Data Collection'!T22)/'2. Data Collection'!S22</f>
        <v>0.34842827075836785</v>
      </c>
      <c r="AD45" s="74">
        <f>('2. Data Collection'!T22-'2. Data Collection'!U22)/'2. Data Collection'!T22</f>
        <v>0.39859678371713381</v>
      </c>
    </row>
    <row r="46" spans="2:30" x14ac:dyDescent="0.3">
      <c r="B46" s="24" t="s">
        <v>32</v>
      </c>
      <c r="C46" s="73">
        <f>'2. Data Collection'!G26/'2. Data Collection'!G$30</f>
        <v>6.0046232155075265E-3</v>
      </c>
      <c r="D46" s="73">
        <f>'2. Data Collection'!H26/'2. Data Collection'!H$30</f>
        <v>1.0759276584834209E-2</v>
      </c>
      <c r="E46" s="73">
        <f>'2. Data Collection'!I26/'2. Data Collection'!I$30</f>
        <v>1.3050070455556052E-2</v>
      </c>
      <c r="F46" s="73">
        <f>'2. Data Collection'!J26/'2. Data Collection'!J$30</f>
        <v>6.5856778309796539E-3</v>
      </c>
      <c r="G46" s="73">
        <f>'2. Data Collection'!K26/'2. Data Collection'!K$30</f>
        <v>3.5837503398284333E-3</v>
      </c>
      <c r="I46" s="24" t="s">
        <v>32</v>
      </c>
      <c r="J46" s="73">
        <f>('2. Data Collection'!G26-'2. Data Collection'!H26)/'2. Data Collection'!H26</f>
        <v>-0.39647243490659861</v>
      </c>
      <c r="K46" s="73">
        <f>('2. Data Collection'!H26-'2. Data Collection'!I26)/'2. Data Collection'!I26</f>
        <v>-0.1617835722690531</v>
      </c>
      <c r="L46" s="73">
        <f>('2. Data Collection'!I26-'2. Data Collection'!J26)/'2. Data Collection'!J26</f>
        <v>0.82448339022088002</v>
      </c>
      <c r="M46" s="73">
        <f>('2. Data Collection'!J26-'2. Data Collection'!K26)/'2. Data Collection'!K26</f>
        <v>1.0727292984249357</v>
      </c>
      <c r="Q46" s="23"/>
      <c r="Z46" s="23"/>
    </row>
    <row r="47" spans="2:30" ht="15" thickBot="1" x14ac:dyDescent="0.35">
      <c r="B47" s="24" t="s">
        <v>33</v>
      </c>
      <c r="C47" s="73">
        <f>'2. Data Collection'!G27/'2. Data Collection'!G$30</f>
        <v>2.7668774214256862E-2</v>
      </c>
      <c r="D47" s="73">
        <f>'2. Data Collection'!H27/'2. Data Collection'!H$30</f>
        <v>2.2398910617963647E-2</v>
      </c>
      <c r="E47" s="73">
        <f>'2. Data Collection'!I27/'2. Data Collection'!I$30</f>
        <v>1.1376091275858511E-2</v>
      </c>
      <c r="F47" s="73">
        <f>'2. Data Collection'!J27/'2. Data Collection'!J$30</f>
        <v>9.9882868934884263E-3</v>
      </c>
      <c r="G47" s="73">
        <f>'2. Data Collection'!K27/'2. Data Collection'!K$30</f>
        <v>1.1302475068971368E-2</v>
      </c>
      <c r="I47" s="24" t="s">
        <v>33</v>
      </c>
      <c r="J47" s="73">
        <f>('2. Data Collection'!G27-'2. Data Collection'!H27)/'2. Data Collection'!H27</f>
        <v>0.33584922891089786</v>
      </c>
      <c r="K47" s="73">
        <f>('2. Data Collection'!H27-'2. Data Collection'!I27)/'2. Data Collection'!I27</f>
        <v>1.001795835014635</v>
      </c>
      <c r="L47" s="73">
        <f>('2. Data Collection'!I27-'2. Data Collection'!J27)/'2. Data Collection'!J27</f>
        <v>4.8647676274629043E-2</v>
      </c>
      <c r="M47" s="73">
        <f>('2. Data Collection'!J27-'2. Data Collection'!K27)/'2. Data Collection'!K27</f>
        <v>-3.2246202661054381E-3</v>
      </c>
      <c r="Q47" s="49" t="s">
        <v>37</v>
      </c>
      <c r="Z47" s="49" t="s">
        <v>37</v>
      </c>
    </row>
    <row r="48" spans="2:30" x14ac:dyDescent="0.3">
      <c r="B48" s="75" t="s">
        <v>34</v>
      </c>
      <c r="C48" s="73">
        <f>'2. Data Collection'!G28/'2. Data Collection'!G$30</f>
        <v>3.1312088192605281E-2</v>
      </c>
      <c r="D48" s="73">
        <f>'2. Data Collection'!H28/'2. Data Collection'!H$30</f>
        <v>3.1090072589180496E-2</v>
      </c>
      <c r="E48" s="73">
        <f>'2. Data Collection'!I28/'2. Data Collection'!I$30</f>
        <v>1.5701963735561899E-2</v>
      </c>
      <c r="F48" s="73">
        <f>'2. Data Collection'!J28/'2. Data Collection'!J$30</f>
        <v>1.5936744354745964E-2</v>
      </c>
      <c r="G48" s="73">
        <f>'2. Data Collection'!K28/'2. Data Collection'!K$30</f>
        <v>1.3518759756082337E-2</v>
      </c>
      <c r="I48" s="75" t="s">
        <v>34</v>
      </c>
      <c r="J48" s="73">
        <f>('2. Data Collection'!G28-'2. Data Collection'!H28)/'2. Data Collection'!H28</f>
        <v>8.9142529411808072E-2</v>
      </c>
      <c r="K48" s="73">
        <f>('2. Data Collection'!H28-'2. Data Collection'!I28)/'2. Data Collection'!I28</f>
        <v>1.0130460905598653</v>
      </c>
      <c r="L48" s="73">
        <f>('2. Data Collection'!I28-'2. Data Collection'!J28)/'2. Data Collection'!J28</f>
        <v>-9.2844155570980844E-2</v>
      </c>
      <c r="M48" s="73">
        <f>('2. Data Collection'!J28-'2. Data Collection'!K28)/'2. Data Collection'!K28</f>
        <v>0.32966613496056729</v>
      </c>
      <c r="Q48" s="3" t="s">
        <v>38</v>
      </c>
      <c r="Z48" s="3" t="s">
        <v>38</v>
      </c>
    </row>
    <row r="49" spans="2:30" x14ac:dyDescent="0.3">
      <c r="B49" s="76" t="s">
        <v>35</v>
      </c>
      <c r="C49" s="74">
        <f>'2. Data Collection'!G29/'2. Data Collection'!G$30</f>
        <v>0.55870132368420755</v>
      </c>
      <c r="D49" s="74">
        <f>'2. Data Collection'!H29/'2. Data Collection'!H$30</f>
        <v>0.57022595654000163</v>
      </c>
      <c r="E49" s="74">
        <f>'2. Data Collection'!I29/'2. Data Collection'!I$30</f>
        <v>0.5128040999068243</v>
      </c>
      <c r="F49" s="74">
        <f>'2. Data Collection'!J29/'2. Data Collection'!J$30</f>
        <v>0.48862549089369578</v>
      </c>
      <c r="G49" s="74">
        <f>'2. Data Collection'!K29/'2. Data Collection'!K$30</f>
        <v>0.47594695582342134</v>
      </c>
      <c r="I49" s="76" t="s">
        <v>35</v>
      </c>
      <c r="J49" s="74">
        <f>('2. Data Collection'!G29-'2. Data Collection'!H29)/'2. Data Collection'!H29</f>
        <v>5.9563866188867949E-2</v>
      </c>
      <c r="K49" s="74">
        <f>('2. Data Collection'!H29-'2. Data Collection'!I29)/'2. Data Collection'!I29</f>
        <v>0.13052832052636232</v>
      </c>
      <c r="L49" s="74">
        <f>('2. Data Collection'!I29-'2. Data Collection'!J29)/'2. Data Collection'!J29</f>
        <v>-3.3720183957963348E-2</v>
      </c>
      <c r="M49" s="74">
        <f>('2. Data Collection'!J29-'2. Data Collection'!K29)/'2. Data Collection'!K29</f>
        <v>0.15797029413170557</v>
      </c>
      <c r="Q49" s="23" t="s">
        <v>220</v>
      </c>
      <c r="R49" s="73">
        <f>'2. Data Collection'!Q41/'2. Data Collection'!Q$75</f>
        <v>4.1063169425511199E-2</v>
      </c>
      <c r="S49" s="73">
        <f>'2. Data Collection'!R41/'2. Data Collection'!R$75</f>
        <v>2.8968967024428149E-2</v>
      </c>
      <c r="T49" s="73">
        <f>'2. Data Collection'!S41/'2. Data Collection'!S$75</f>
        <v>4.0351234525991805E-2</v>
      </c>
      <c r="U49" s="73">
        <f>'2. Data Collection'!T41/'2. Data Collection'!T$75</f>
        <v>4.1714424646590947E-2</v>
      </c>
      <c r="V49" s="73">
        <f>'2. Data Collection'!U41/'2. Data Collection'!U$75</f>
        <v>3.9676580999133702E-2</v>
      </c>
      <c r="Z49" s="23" t="s">
        <v>220</v>
      </c>
      <c r="AA49" s="73">
        <f>('2. Data Collection'!Q41-'2. Data Collection'!R41)/'2. Data Collection'!Q41</f>
        <v>0.55798443868099301</v>
      </c>
      <c r="AB49" s="73">
        <f>('2. Data Collection'!R41-'2. Data Collection'!S41)/'2. Data Collection'!R41</f>
        <v>-0.49455155071248952</v>
      </c>
      <c r="AC49" s="73">
        <f>('2. Data Collection'!S41-'2. Data Collection'!T41)/'2. Data Collection'!S41</f>
        <v>0.32641615255187884</v>
      </c>
      <c r="AD49" s="73">
        <f>('2. Data Collection'!T41-'2. Data Collection'!U41)/'2. Data Collection'!T41</f>
        <v>0.4279766860949209</v>
      </c>
    </row>
    <row r="50" spans="2:30" x14ac:dyDescent="0.3">
      <c r="B50" s="77" t="s">
        <v>36</v>
      </c>
      <c r="C50" s="74">
        <f>'2. Data Collection'!G30/'2. Data Collection'!G$30</f>
        <v>1</v>
      </c>
      <c r="D50" s="74">
        <f>'2. Data Collection'!H30/'2. Data Collection'!H$30</f>
        <v>1</v>
      </c>
      <c r="E50" s="74">
        <f>'2. Data Collection'!I30/'2. Data Collection'!I$30</f>
        <v>1</v>
      </c>
      <c r="F50" s="74">
        <f>'2. Data Collection'!J30/'2. Data Collection'!J$30</f>
        <v>1</v>
      </c>
      <c r="G50" s="74">
        <f>'2. Data Collection'!K30/'2. Data Collection'!K$30</f>
        <v>1</v>
      </c>
      <c r="I50" s="77" t="s">
        <v>36</v>
      </c>
      <c r="J50" s="74">
        <f>('2. Data Collection'!G30-'2. Data Collection'!H30)/'2. Data Collection'!H30</f>
        <v>8.1420060236467015E-2</v>
      </c>
      <c r="K50" s="74">
        <f>('2. Data Collection'!H30-'2. Data Collection'!I30)/'2. Data Collection'!I30</f>
        <v>1.6683914819345745E-2</v>
      </c>
      <c r="L50" s="74">
        <f>('2. Data Collection'!I30-'2. Data Collection'!J30)/'2. Data Collection'!J30</f>
        <v>-7.9280080755986665E-2</v>
      </c>
      <c r="M50" s="74">
        <f>('2. Data Collection'!J30-'2. Data Collection'!K30)/'2. Data Collection'!K30</f>
        <v>0.12792403731928953</v>
      </c>
      <c r="Q50" s="23" t="s">
        <v>221</v>
      </c>
      <c r="R50" s="73">
        <f>'2. Data Collection'!Q42/'2. Data Collection'!Q$75</f>
        <v>0.10166139240506329</v>
      </c>
      <c r="S50" s="73">
        <f>'2. Data Collection'!R42/'2. Data Collection'!R$75</f>
        <v>0.10004370841629838</v>
      </c>
      <c r="T50" s="73">
        <f>'2. Data Collection'!S42/'2. Data Collection'!S$75</f>
        <v>5.7754543191436393E-2</v>
      </c>
      <c r="U50" s="73">
        <f>'2. Data Collection'!T42/'2. Data Collection'!T$75</f>
        <v>5.9914556632280923E-2</v>
      </c>
      <c r="V50" s="73">
        <f>'2. Data Collection'!U42/'2. Data Collection'!U$75</f>
        <v>6.3355472133987872E-2</v>
      </c>
      <c r="Z50" s="23" t="s">
        <v>221</v>
      </c>
      <c r="AA50" s="73">
        <f>('2. Data Collection'!Q42-'2. Data Collection'!R42)/'2. Data Collection'!Q42</f>
        <v>0.38341813828195154</v>
      </c>
      <c r="AB50" s="73">
        <f>('2. Data Collection'!R42-'2. Data Collection'!S42)/'2. Data Collection'!R42</f>
        <v>0.38058252427184464</v>
      </c>
      <c r="AC50" s="73">
        <f>('2. Data Collection'!S42-'2. Data Collection'!T42)/'2. Data Collection'!S42</f>
        <v>0.32405956112852663</v>
      </c>
      <c r="AD50" s="73">
        <f>('2. Data Collection'!T42-'2. Data Collection'!U42)/'2. Data Collection'!T42</f>
        <v>0.36405797101449278</v>
      </c>
    </row>
    <row r="51" spans="2:30" x14ac:dyDescent="0.3">
      <c r="B51" s="24"/>
      <c r="I51" s="24"/>
      <c r="Q51" s="85" t="s">
        <v>222</v>
      </c>
      <c r="R51" s="73">
        <f>'2. Data Collection'!Q43/'2. Data Collection'!Q$75</f>
        <v>1.9017770204479065E-2</v>
      </c>
      <c r="S51" s="73">
        <f>'2. Data Collection'!R43/'2. Data Collection'!R$75</f>
        <v>3.0353066873876938E-2</v>
      </c>
      <c r="T51" s="73">
        <f>'2. Data Collection'!S43/'2. Data Collection'!S$75</f>
        <v>0</v>
      </c>
      <c r="U51" s="73">
        <f>'2. Data Collection'!T43/'2. Data Collection'!T$75</f>
        <v>3.4698343232260079E-2</v>
      </c>
      <c r="V51" s="73">
        <f>'2. Data Collection'!U43/'2. Data Collection'!U$75</f>
        <v>0</v>
      </c>
      <c r="Z51" s="85" t="s">
        <v>222</v>
      </c>
      <c r="AA51" s="73">
        <f>('2. Data Collection'!Q43-'2. Data Collection'!R43)/'2. Data Collection'!Q43</f>
        <v>0</v>
      </c>
      <c r="AB51" s="73">
        <f>('2. Data Collection'!R43-'2. Data Collection'!S43)/'2. Data Collection'!R43</f>
        <v>1</v>
      </c>
      <c r="AC51" s="73" t="e">
        <f>('2. Data Collection'!S43-'2. Data Collection'!T43)/'2. Data Collection'!S43</f>
        <v>#DIV/0!</v>
      </c>
      <c r="AD51" s="73">
        <f>('2. Data Collection'!T43-'2. Data Collection'!U43)/'2. Data Collection'!T43</f>
        <v>1</v>
      </c>
    </row>
    <row r="52" spans="2:30" x14ac:dyDescent="0.3">
      <c r="B52" s="10" t="s">
        <v>38</v>
      </c>
      <c r="I52" s="10" t="s">
        <v>38</v>
      </c>
      <c r="Q52" s="30" t="s">
        <v>52</v>
      </c>
      <c r="R52" s="74">
        <f>'2. Data Collection'!Q44/'2. Data Collection'!Q$75</f>
        <v>0.16174233203505356</v>
      </c>
      <c r="S52" s="74">
        <f>'2. Data Collection'!R44/'2. Data Collection'!R$75</f>
        <v>0.15936574231460346</v>
      </c>
      <c r="T52" s="74">
        <f>'2. Data Collection'!S44/'2. Data Collection'!S$75</f>
        <v>9.8105777717428205E-2</v>
      </c>
      <c r="U52" s="74">
        <f>'2. Data Collection'!T44/'2. Data Collection'!T$75</f>
        <v>0.13632732451113194</v>
      </c>
      <c r="V52" s="74">
        <f>'2. Data Collection'!U44/'2. Data Collection'!U$75</f>
        <v>0.10303205313312157</v>
      </c>
      <c r="Z52" s="30" t="s">
        <v>52</v>
      </c>
      <c r="AA52" s="74">
        <f>('2. Data Collection'!Q44-'2. Data Collection'!R44)/'2. Data Collection'!Q44</f>
        <v>0.38265450098767756</v>
      </c>
      <c r="AB52" s="74">
        <f>('2. Data Collection'!R44-'2. Data Collection'!S44)/'2. Data Collection'!R44</f>
        <v>0.33947889684595461</v>
      </c>
      <c r="AC52" s="74">
        <f>('2. Data Collection'!S44-'2. Data Collection'!T44)/'2. Data Collection'!S44</f>
        <v>9.4579008073817764E-2</v>
      </c>
      <c r="AD52" s="74">
        <f>('2. Data Collection'!T44-'2. Data Collection'!U44)/'2. Data Collection'!T44</f>
        <v>0.54547770700636944</v>
      </c>
    </row>
    <row r="53" spans="2:30" x14ac:dyDescent="0.3">
      <c r="B53" s="24" t="s">
        <v>39</v>
      </c>
      <c r="C53" s="73">
        <f>'2. Data Collection'!G40/'2. Data Collection'!G$76</f>
        <v>2.4041612357024886E-2</v>
      </c>
      <c r="D53" s="73">
        <f>'2. Data Collection'!H40/'2. Data Collection'!H$76</f>
        <v>2.4829296166235432E-2</v>
      </c>
      <c r="E53" s="73">
        <f>'2. Data Collection'!I40/'2. Data Collection'!I$76</f>
        <v>2.3737966730922083E-2</v>
      </c>
      <c r="F53" s="73">
        <f>'2. Data Collection'!J40/'2. Data Collection'!J$76</f>
        <v>3.1534655308597698E-2</v>
      </c>
      <c r="G53" s="73">
        <f>'2. Data Collection'!K40/'2. Data Collection'!K$76</f>
        <v>2.574908059728763E-2</v>
      </c>
      <c r="I53" s="24" t="s">
        <v>39</v>
      </c>
      <c r="J53" s="73">
        <f>('2. Data Collection'!G40-'2. Data Collection'!H40)/'2. Data Collection'!H40</f>
        <v>4.7113124320896503E-2</v>
      </c>
      <c r="K53" s="73">
        <f>('2. Data Collection'!H40-'2. Data Collection'!I40)/'2. Data Collection'!I40</f>
        <v>6.3424947664700207E-2</v>
      </c>
      <c r="L53" s="73">
        <f>('2. Data Collection'!I40-'2. Data Collection'!J40)/'2. Data Collection'!J40</f>
        <v>-0.30692063706963141</v>
      </c>
      <c r="M53" s="73">
        <f>('2. Data Collection'!J40-'2. Data Collection'!K40)/'2. Data Collection'!K40</f>
        <v>0.38135789341124793</v>
      </c>
      <c r="Q53" s="10" t="s">
        <v>53</v>
      </c>
      <c r="R53" s="73"/>
      <c r="S53" s="73"/>
      <c r="T53" s="73"/>
      <c r="U53" s="73"/>
      <c r="V53" s="73"/>
      <c r="Z53" s="10" t="s">
        <v>53</v>
      </c>
      <c r="AA53" s="73"/>
      <c r="AB53" s="73"/>
      <c r="AC53" s="73"/>
      <c r="AD53" s="73"/>
    </row>
    <row r="54" spans="2:30" x14ac:dyDescent="0.3">
      <c r="B54" s="24" t="s">
        <v>40</v>
      </c>
      <c r="C54" s="73">
        <f>'2. Data Collection'!G41/'2. Data Collection'!G$76</f>
        <v>2.5600945070488008E-2</v>
      </c>
      <c r="D54" s="73">
        <f>'2. Data Collection'!H41/'2. Data Collection'!H$76</f>
        <v>1.5605413828736344E-2</v>
      </c>
      <c r="E54" s="73">
        <f>'2. Data Collection'!I41/'2. Data Collection'!I$76</f>
        <v>1.1478664443300444E-2</v>
      </c>
      <c r="F54" s="73">
        <f>'2. Data Collection'!J41/'2. Data Collection'!J$76</f>
        <v>3.2084187212883836E-2</v>
      </c>
      <c r="G54" s="73">
        <f>'2. Data Collection'!K41/'2. Data Collection'!K$76</f>
        <v>4.3764847704940692E-2</v>
      </c>
      <c r="I54" s="24" t="s">
        <v>40</v>
      </c>
      <c r="J54" s="73">
        <f>('2. Data Collection'!G41-'2. Data Collection'!H41)/'2. Data Collection'!H41</f>
        <v>0.77408788155664443</v>
      </c>
      <c r="K54" s="73">
        <f>('2. Data Collection'!H41-'2. Data Collection'!I41)/'2. Data Collection'!I41</f>
        <v>0.38219679668706802</v>
      </c>
      <c r="L54" s="73">
        <f>('2. Data Collection'!I41-'2. Data Collection'!J41)/'2. Data Collection'!J41</f>
        <v>-0.67059676690139947</v>
      </c>
      <c r="M54" s="73">
        <f>('2. Data Collection'!J41-'2. Data Collection'!K41)/'2. Data Collection'!K41</f>
        <v>-0.17311431724282073</v>
      </c>
      <c r="Q54" s="23" t="s">
        <v>223</v>
      </c>
      <c r="R54" s="73">
        <f>'2. Data Collection'!Q46/'2. Data Collection'!Q$75</f>
        <v>0.12869705452775074</v>
      </c>
      <c r="S54" s="73">
        <f>'2. Data Collection'!R46/'2. Data Collection'!R$75</f>
        <v>0.23561264630178233</v>
      </c>
      <c r="T54" s="73">
        <f>'2. Data Collection'!S46/'2. Data Collection'!S$75</f>
        <v>0.24771991762283024</v>
      </c>
      <c r="U54" s="73">
        <f>'2. Data Collection'!T46/'2. Data Collection'!T$75</f>
        <v>0.20714806710430342</v>
      </c>
      <c r="V54" s="73">
        <f>'2. Data Collection'!U46/'2. Data Collection'!U$75</f>
        <v>0.11498700548657234</v>
      </c>
      <c r="Z54" s="23" t="s">
        <v>223</v>
      </c>
      <c r="AA54" s="73">
        <f>('2. Data Collection'!Q46-'2. Data Collection'!R46)/'2. Data Collection'!Q46</f>
        <v>-0.14706230050833433</v>
      </c>
      <c r="AB54" s="73">
        <f>('2. Data Collection'!R46-'2. Data Collection'!S46)/'2. Data Collection'!R46</f>
        <v>-0.12810470988354117</v>
      </c>
      <c r="AC54" s="73">
        <f>('2. Data Collection'!S46-'2. Data Collection'!T46)/'2. Data Collection'!S46</f>
        <v>0.45514343139046226</v>
      </c>
      <c r="AD54" s="73">
        <f>('2. Data Collection'!T46-'2. Data Collection'!U46)/'2. Data Collection'!T46</f>
        <v>0.6661636485580148</v>
      </c>
    </row>
    <row r="55" spans="2:30" x14ac:dyDescent="0.3">
      <c r="B55" s="24" t="s">
        <v>42</v>
      </c>
      <c r="C55" s="73">
        <f>'2. Data Collection'!G42/'2. Data Collection'!G$76</f>
        <v>3.6047062496493296E-2</v>
      </c>
      <c r="D55" s="73">
        <f>'2. Data Collection'!H42/'2. Data Collection'!H$76</f>
        <v>3.3612455450690693E-2</v>
      </c>
      <c r="E55" s="73">
        <f>'2. Data Collection'!I42/'2. Data Collection'!I$76</f>
        <v>3.9231498621239071E-2</v>
      </c>
      <c r="F55" s="73">
        <f>'2. Data Collection'!J42/'2. Data Collection'!J$76</f>
        <v>3.6530926738622946E-2</v>
      </c>
      <c r="G55" s="73">
        <f>'2. Data Collection'!K42/'2. Data Collection'!K$76</f>
        <v>3.1459275115132711E-2</v>
      </c>
      <c r="I55" s="24" t="s">
        <v>42</v>
      </c>
      <c r="J55" s="73">
        <f>('2. Data Collection'!G42-'2. Data Collection'!H42)/'2. Data Collection'!H42</f>
        <v>0.15974914577400942</v>
      </c>
      <c r="K55" s="73">
        <f>('2. Data Collection'!H42-'2. Data Collection'!I42)/'2. Data Collection'!I42</f>
        <v>-0.12893353567180779</v>
      </c>
      <c r="L55" s="73">
        <f>('2. Data Collection'!I42-'2. Data Collection'!J42)/'2. Data Collection'!J42</f>
        <v>-1.1215277925619188E-2</v>
      </c>
      <c r="M55" s="73">
        <f>('2. Data Collection'!J42-'2. Data Collection'!K42)/'2. Data Collection'!K42</f>
        <v>0.30976032420475447</v>
      </c>
      <c r="Q55" s="23" t="s">
        <v>224</v>
      </c>
      <c r="R55" s="73">
        <f>'2. Data Collection'!Q47/'2. Data Collection'!Q$75</f>
        <v>1.7024707887049659E-2</v>
      </c>
      <c r="S55" s="73">
        <f>'2. Data Collection'!R47/'2. Data Collection'!R$75</f>
        <v>2.1902773056189598E-2</v>
      </c>
      <c r="T55" s="73">
        <f>'2. Data Collection'!S47/'2. Data Collection'!S$75</f>
        <v>1.6769638128861428E-2</v>
      </c>
      <c r="U55" s="73">
        <f>'2. Data Collection'!T47/'2. Data Collection'!T$75</f>
        <v>2.2020770379632525E-2</v>
      </c>
      <c r="V55" s="73">
        <f>'2. Data Collection'!U47/'2. Data Collection'!U$75</f>
        <v>3.2399653479641931E-2</v>
      </c>
      <c r="Z55" s="23" t="s">
        <v>224</v>
      </c>
      <c r="AA55" s="73">
        <f>('2. Data Collection'!Q47-'2. Data Collection'!R47)/'2. Data Collection'!Q47</f>
        <v>0.19392314566577301</v>
      </c>
      <c r="AB55" s="73">
        <f>('2. Data Collection'!R47-'2. Data Collection'!S47)/'2. Data Collection'!R47</f>
        <v>0.17849223946784923</v>
      </c>
      <c r="AC55" s="73">
        <f>('2. Data Collection'!S47-'2. Data Collection'!T47)/'2. Data Collection'!S47</f>
        <v>0.14439946018893388</v>
      </c>
      <c r="AD55" s="73">
        <f>('2. Data Collection'!T47-'2. Data Collection'!U47)/'2. Data Collection'!T47</f>
        <v>0.11514195583596215</v>
      </c>
    </row>
    <row r="56" spans="2:30" x14ac:dyDescent="0.3">
      <c r="B56" s="24" t="s">
        <v>43</v>
      </c>
      <c r="C56" s="73">
        <f>'2. Data Collection'!G43/'2. Data Collection'!G$76</f>
        <v>3.5788247075041477E-3</v>
      </c>
      <c r="D56" s="73">
        <f>'2. Data Collection'!H43/'2. Data Collection'!H$76</f>
        <v>3.2739263089603021E-3</v>
      </c>
      <c r="E56" s="73">
        <f>'2. Data Collection'!I43/'2. Data Collection'!I$76</f>
        <v>2.9323412987230994E-3</v>
      </c>
      <c r="F56" s="73">
        <f>'2. Data Collection'!J43/'2. Data Collection'!J$76</f>
        <v>2.8709591903813931E-3</v>
      </c>
      <c r="G56" s="73">
        <f>'2. Data Collection'!K43/'2. Data Collection'!K$76</f>
        <v>3.0283308495789628E-3</v>
      </c>
      <c r="I56" s="24" t="s">
        <v>43</v>
      </c>
      <c r="J56" s="73">
        <f>('2. Data Collection'!G43-'2. Data Collection'!H43)/'2. Data Collection'!H43</f>
        <v>0.18213193136712708</v>
      </c>
      <c r="K56" s="73">
        <f>('2. Data Collection'!H43-'2. Data Collection'!I43)/'2. Data Collection'!I43</f>
        <v>0.13511623564188854</v>
      </c>
      <c r="L56" s="73">
        <f>('2. Data Collection'!I43-'2. Data Collection'!J43)/'2. Data Collection'!J43</f>
        <v>-5.9594767908368339E-2</v>
      </c>
      <c r="M56" s="73">
        <f>('2. Data Collection'!J43-'2. Data Collection'!K43)/'2. Data Collection'!K43</f>
        <v>6.9309808551505911E-2</v>
      </c>
      <c r="Q56" s="23" t="s">
        <v>225</v>
      </c>
      <c r="R56" s="73">
        <f>'2. Data Collection'!Q48/'2. Data Collection'!Q$75</f>
        <v>3.8659323271665047E-2</v>
      </c>
      <c r="S56" s="73">
        <f>'2. Data Collection'!R48/'2. Data Collection'!R$75</f>
        <v>4.6452333543781262E-2</v>
      </c>
      <c r="T56" s="73">
        <f>'2. Data Collection'!S48/'2. Data Collection'!S$75</f>
        <v>3.5146083689773011E-2</v>
      </c>
      <c r="U56" s="73">
        <f>'2. Data Collection'!T48/'2. Data Collection'!T$75</f>
        <v>4.7757979924281893E-2</v>
      </c>
      <c r="V56" s="73">
        <f>'2. Data Collection'!U48/'2. Data Collection'!U$75</f>
        <v>4.475887958417557E-2</v>
      </c>
      <c r="Z56" s="23" t="s">
        <v>225</v>
      </c>
      <c r="AA56" s="73">
        <f>('2. Data Collection'!Q48-'2. Data Collection'!R48)/'2. Data Collection'!Q48</f>
        <v>0.24714679260133807</v>
      </c>
      <c r="AB56" s="73">
        <f>('2. Data Collection'!R48-'2. Data Collection'!S48)/'2. Data Collection'!R48</f>
        <v>0.18818609513852588</v>
      </c>
      <c r="AC56" s="73">
        <f>('2. Data Collection'!S48-'2. Data Collection'!T48)/'2. Data Collection'!S48</f>
        <v>0.11461687057308435</v>
      </c>
      <c r="AD56" s="73">
        <f>('2. Data Collection'!T48-'2. Data Collection'!U48)/'2. Data Collection'!T48</f>
        <v>0.43636363636363634</v>
      </c>
    </row>
    <row r="57" spans="2:30" x14ac:dyDescent="0.3">
      <c r="B57" s="24" t="s">
        <v>44</v>
      </c>
      <c r="C57" s="73">
        <f>'2. Data Collection'!G44/'2. Data Collection'!G$76</f>
        <v>1.9275994854030113E-3</v>
      </c>
      <c r="D57" s="73">
        <f>'2. Data Collection'!H44/'2. Data Collection'!H$76</f>
        <v>1.9575098467951371E-3</v>
      </c>
      <c r="E57" s="73">
        <f>'2. Data Collection'!I44/'2. Data Collection'!I$76</f>
        <v>2.8951229907502166E-3</v>
      </c>
      <c r="F57" s="73">
        <f>'2. Data Collection'!J44/'2. Data Collection'!J$76</f>
        <v>3.0332571364245762E-3</v>
      </c>
      <c r="G57" s="73">
        <f>'2. Data Collection'!K44/'2. Data Collection'!K$76</f>
        <v>2.5764906513707328E-3</v>
      </c>
      <c r="I57" s="24" t="s">
        <v>44</v>
      </c>
      <c r="J57" s="73">
        <f>('2. Data Collection'!G44-'2. Data Collection'!H44)/'2. Data Collection'!H44</f>
        <v>6.4896176654821766E-2</v>
      </c>
      <c r="K57" s="73">
        <f>('2. Data Collection'!H44-'2. Data Collection'!I44)/'2. Data Collection'!I44</f>
        <v>-0.31257885046832401</v>
      </c>
      <c r="L57" s="73">
        <f>('2. Data Collection'!I44-'2. Data Collection'!J44)/'2. Data Collection'!J44</f>
        <v>-0.12120954922170767</v>
      </c>
      <c r="M57" s="73">
        <f>('2. Data Collection'!J44-'2. Data Collection'!K44)/'2. Data Collection'!K44</f>
        <v>0.32788513465918429</v>
      </c>
      <c r="Q57" s="80" t="s">
        <v>61</v>
      </c>
      <c r="R57" s="73">
        <f>'2. Data Collection'!Q49/'2. Data Collection'!Q$75</f>
        <v>0.346123417721519</v>
      </c>
      <c r="S57" s="73">
        <f>'2. Data Collection'!R49/'2. Data Collection'!R$75</f>
        <v>0.46333349521635664</v>
      </c>
      <c r="T57" s="73">
        <f>'2. Data Collection'!S49/'2. Data Collection'!S$75</f>
        <v>0.39774141715889288</v>
      </c>
      <c r="U57" s="73">
        <f>'2. Data Collection'!T49/'2. Data Collection'!T$75</f>
        <v>0.41325414191934978</v>
      </c>
      <c r="V57" s="73">
        <f>'2. Data Collection'!U49/'2. Data Collection'!U$75</f>
        <v>0.29517759168351143</v>
      </c>
      <c r="Z57" s="80" t="s">
        <v>61</v>
      </c>
      <c r="AA57" s="73">
        <f>('2. Data Collection'!Q49-'2. Data Collection'!R49)/'2. Data Collection'!Q49</f>
        <v>0.16127472527472528</v>
      </c>
      <c r="AB57" s="73">
        <f>('2. Data Collection'!R49-'2. Data Collection'!S49)/'2. Data Collection'!R49</f>
        <v>7.892668099156229E-2</v>
      </c>
      <c r="AC57" s="73">
        <f>('2. Data Collection'!S49-'2. Data Collection'!T49)/'2. Data Collection'!S49</f>
        <v>0.32301564722617354</v>
      </c>
      <c r="AD57" s="73">
        <f>('2. Data Collection'!T49-'2. Data Collection'!U49)/'2. Data Collection'!T49</f>
        <v>0.57043200537905525</v>
      </c>
    </row>
    <row r="58" spans="2:30" x14ac:dyDescent="0.3">
      <c r="B58" s="24" t="s">
        <v>45</v>
      </c>
      <c r="C58" s="73">
        <f>'2. Data Collection'!G45/'2. Data Collection'!G$76</f>
        <v>5.7553779986699631E-2</v>
      </c>
      <c r="D58" s="73">
        <f>'2. Data Collection'!H45/'2. Data Collection'!H$76</f>
        <v>5.7058414214304555E-2</v>
      </c>
      <c r="E58" s="73">
        <f>'2. Data Collection'!I45/'2. Data Collection'!I$76</f>
        <v>6.5142486758985471E-2</v>
      </c>
      <c r="F58" s="73">
        <f>'2. Data Collection'!J45/'2. Data Collection'!J$76</f>
        <v>6.5463303876323611E-2</v>
      </c>
      <c r="G58" s="73">
        <f>'2. Data Collection'!K45/'2. Data Collection'!K$76</f>
        <v>6.4325861983326293E-2</v>
      </c>
      <c r="I58" s="24" t="s">
        <v>45</v>
      </c>
      <c r="J58" s="73">
        <f>('2. Data Collection'!G45-'2. Data Collection'!H45)/'2. Data Collection'!H45</f>
        <v>9.0808657708008084E-2</v>
      </c>
      <c r="K58" s="73">
        <f>('2. Data Collection'!H45-'2. Data Collection'!I45)/'2. Data Collection'!I45</f>
        <v>-0.10948484126173978</v>
      </c>
      <c r="L58" s="73">
        <f>('2. Data Collection'!I45-'2. Data Collection'!J45)/'2. Data Collection'!J45</f>
        <v>-8.3792268392066396E-2</v>
      </c>
      <c r="M58" s="73">
        <f>('2. Data Collection'!J45-'2. Data Collection'!K45)/'2. Data Collection'!K45</f>
        <v>0.14786855127696008</v>
      </c>
      <c r="Q58" s="76" t="s">
        <v>62</v>
      </c>
      <c r="R58" s="74">
        <f>'2. Data Collection'!Q50/'2. Data Collection'!Q$75</f>
        <v>0.5078657497565725</v>
      </c>
      <c r="S58" s="74">
        <f>'2. Data Collection'!R50/'2. Data Collection'!R$75</f>
        <v>0.62269923753096013</v>
      </c>
      <c r="T58" s="74">
        <f>'2. Data Collection'!S50/'2. Data Collection'!S$75</f>
        <v>0.49584719487632106</v>
      </c>
      <c r="U58" s="74">
        <f>'2. Data Collection'!T50/'2. Data Collection'!T$75</f>
        <v>0.54958146643048178</v>
      </c>
      <c r="V58" s="74">
        <f>'2. Data Collection'!U50/'2. Data Collection'!U$75</f>
        <v>0.39820964481663296</v>
      </c>
      <c r="Z58" s="76" t="s">
        <v>62</v>
      </c>
      <c r="AA58" s="74">
        <f>('2. Data Collection'!Q50-'2. Data Collection'!R50)/'2. Data Collection'!Q50</f>
        <v>0.23177855666397051</v>
      </c>
      <c r="AB58" s="74">
        <f>('2. Data Collection'!R50-'2. Data Collection'!S50)/'2. Data Collection'!R50</f>
        <v>0.14560910934331617</v>
      </c>
      <c r="AC58" s="74">
        <f>('2. Data Collection'!S50-'2. Data Collection'!T50)/'2. Data Collection'!S50</f>
        <v>0.27781834778639891</v>
      </c>
      <c r="AD58" s="74">
        <f>('2. Data Collection'!T50-'2. Data Collection'!U50)/'2. Data Collection'!T50</f>
        <v>0.56424192630980219</v>
      </c>
    </row>
    <row r="59" spans="2:30" x14ac:dyDescent="0.3">
      <c r="B59" s="24" t="s">
        <v>46</v>
      </c>
      <c r="C59" s="73">
        <f>'2. Data Collection'!G46/'2. Data Collection'!G$76</f>
        <v>8.4351823207958389E-3</v>
      </c>
      <c r="D59" s="73">
        <f>'2. Data Collection'!H46/'2. Data Collection'!H$76</f>
        <v>7.3671220396157302E-3</v>
      </c>
      <c r="E59" s="73">
        <f>'2. Data Collection'!I46/'2. Data Collection'!I$76</f>
        <v>9.4785109796746442E-3</v>
      </c>
      <c r="F59" s="73">
        <f>'2. Data Collection'!J46/'2. Data Collection'!J$76</f>
        <v>1.5820004291473178E-2</v>
      </c>
      <c r="G59" s="73">
        <f>'2. Data Collection'!K46/'2. Data Collection'!K$76</f>
        <v>1.1712993049249644E-2</v>
      </c>
      <c r="I59" s="24" t="s">
        <v>46</v>
      </c>
      <c r="J59" s="73">
        <f>('2. Data Collection'!G46-'2. Data Collection'!H46)/'2. Data Collection'!H46</f>
        <v>0.2382006602318239</v>
      </c>
      <c r="K59" s="73">
        <f>('2. Data Collection'!H46-'2. Data Collection'!I46)/'2. Data Collection'!I46</f>
        <v>-0.20978785673722949</v>
      </c>
      <c r="L59" s="73">
        <f>('2. Data Collection'!I46-'2. Data Collection'!J46)/'2. Data Collection'!J46</f>
        <v>-0.44835325560162287</v>
      </c>
      <c r="M59" s="73">
        <f>('2. Data Collection'!J46-'2. Data Collection'!K46)/'2. Data Collection'!K46</f>
        <v>0.5234161785821273</v>
      </c>
      <c r="Q59" s="23"/>
      <c r="Z59" s="23"/>
    </row>
    <row r="60" spans="2:30" ht="15" thickBot="1" x14ac:dyDescent="0.35">
      <c r="B60" s="24" t="s">
        <v>47</v>
      </c>
      <c r="C60" s="73">
        <f>'2. Data Collection'!G47/'2. Data Collection'!G$76</f>
        <v>4.289899520216303E-3</v>
      </c>
      <c r="D60" s="73">
        <f>'2. Data Collection'!H47/'2. Data Collection'!H$76</f>
        <v>2.8709309782021146E-3</v>
      </c>
      <c r="E60" s="73">
        <f>'2. Data Collection'!I47/'2. Data Collection'!I$76</f>
        <v>2.4288630500716208E-3</v>
      </c>
      <c r="F60" s="73">
        <f>'2. Data Collection'!J47/'2. Data Collection'!J$76</f>
        <v>3.1174458940070489E-3</v>
      </c>
      <c r="G60" s="73">
        <f>'2. Data Collection'!K47/'2. Data Collection'!K$76</f>
        <v>1.8932599469779169E-3</v>
      </c>
      <c r="I60" s="24" t="s">
        <v>47</v>
      </c>
      <c r="J60" s="73">
        <f>('2. Data Collection'!G47-'2. Data Collection'!H47)/'2. Data Collection'!H47</f>
        <v>0.61591603308622112</v>
      </c>
      <c r="K60" s="73">
        <f>('2. Data Collection'!H47-'2. Data Collection'!I47)/'2. Data Collection'!I47</f>
        <v>0.20172660455623098</v>
      </c>
      <c r="L60" s="73">
        <f>('2. Data Collection'!I47-'2. Data Collection'!J47)/'2. Data Collection'!J47</f>
        <v>-0.28264910848468633</v>
      </c>
      <c r="M60" s="73">
        <f>('2. Data Collection'!J47-'2. Data Collection'!K47)/'2. Data Collection'!K47</f>
        <v>0.85724214179125935</v>
      </c>
      <c r="Q60" s="25" t="s">
        <v>63</v>
      </c>
      <c r="Z60" s="25" t="s">
        <v>63</v>
      </c>
    </row>
    <row r="61" spans="2:30" x14ac:dyDescent="0.3">
      <c r="B61" s="24" t="s">
        <v>49</v>
      </c>
      <c r="C61" s="73">
        <f>'2. Data Collection'!G48/'2. Data Collection'!G$76</f>
        <v>1.5968820901225148E-2</v>
      </c>
      <c r="D61" s="73">
        <f>'2. Data Collection'!H48/'2. Data Collection'!H$76</f>
        <v>1.4311890693990465E-2</v>
      </c>
      <c r="E61" s="73">
        <f>'2. Data Collection'!I48/'2. Data Collection'!I$76</f>
        <v>1.3034315734330091E-2</v>
      </c>
      <c r="F61" s="73">
        <f>'2. Data Collection'!J48/'2. Data Collection'!J$76</f>
        <v>1.2594011136869556E-2</v>
      </c>
      <c r="G61" s="73">
        <f>'2. Data Collection'!K48/'2. Data Collection'!K$76</f>
        <v>1.1499609362722258E-2</v>
      </c>
      <c r="I61" s="24" t="s">
        <v>49</v>
      </c>
      <c r="J61" s="73">
        <f>('2. Data Collection'!G48-'2. Data Collection'!H48)/'2. Data Collection'!H48</f>
        <v>0.20661928113798933</v>
      </c>
      <c r="K61" s="73">
        <f>('2. Data Collection'!H48-'2. Data Collection'!I48)/'2. Data Collection'!I48</f>
        <v>0.11633547597047161</v>
      </c>
      <c r="L61" s="73">
        <f>('2. Data Collection'!I48-'2. Data Collection'!J48)/'2. Data Collection'!J48</f>
        <v>-4.7090398770569739E-2</v>
      </c>
      <c r="M61" s="73">
        <f>('2. Data Collection'!J48-'2. Data Collection'!K48)/'2. Data Collection'!K48</f>
        <v>0.23526699381545693</v>
      </c>
      <c r="Q61" s="3" t="s">
        <v>226</v>
      </c>
      <c r="Z61" s="3" t="s">
        <v>226</v>
      </c>
    </row>
    <row r="62" spans="2:30" x14ac:dyDescent="0.3">
      <c r="B62" s="24" t="s">
        <v>50</v>
      </c>
      <c r="C62" s="73">
        <f>'2. Data Collection'!G49/'2. Data Collection'!G$76</f>
        <v>3.9372338375424001E-3</v>
      </c>
      <c r="D62" s="73">
        <f>'2. Data Collection'!H49/'2. Data Collection'!H$76</f>
        <v>5.0634820423834416E-3</v>
      </c>
      <c r="E62" s="73">
        <f>'2. Data Collection'!I49/'2. Data Collection'!I$76</f>
        <v>4.3515769179801695E-3</v>
      </c>
      <c r="F62" s="73">
        <f>'2. Data Collection'!J49/'2. Data Collection'!J$76</f>
        <v>3.4978091614295574E-3</v>
      </c>
      <c r="G62" s="73">
        <f>'2. Data Collection'!K49/'2. Data Collection'!K$76</f>
        <v>2.9815306624907381E-3</v>
      </c>
      <c r="I62" s="24" t="s">
        <v>50</v>
      </c>
      <c r="J62" s="73">
        <f>('2. Data Collection'!G49-'2. Data Collection'!H49)/'2. Data Collection'!H49</f>
        <v>-0.15911548256307051</v>
      </c>
      <c r="K62" s="73">
        <f>('2. Data Collection'!H49-'2. Data Collection'!I49)/'2. Data Collection'!I49</f>
        <v>0.18301039887336615</v>
      </c>
      <c r="L62" s="73">
        <f>('2. Data Collection'!I49-'2. Data Collection'!J49)/'2. Data Collection'!J49</f>
        <v>0.14545515881413057</v>
      </c>
      <c r="M62" s="73">
        <f>('2. Data Collection'!J49-'2. Data Collection'!K49)/'2. Data Collection'!K49</f>
        <v>0.32323409608546338</v>
      </c>
      <c r="Q62" s="24" t="s">
        <v>227</v>
      </c>
      <c r="R62" s="73">
        <f>'2. Data Collection'!Q69/'2. Data Collection'!Q$75</f>
        <v>3.0428432327166505E-5</v>
      </c>
      <c r="S62" s="73">
        <f>'2. Data Collection'!R69/'2. Data Collection'!R$75</f>
        <v>4.8564906998203096E-5</v>
      </c>
      <c r="T62" s="73">
        <f>'2. Data Collection'!S69/'2. Data Collection'!S$75</f>
        <v>6.7893271776766926E-5</v>
      </c>
      <c r="U62" s="73">
        <f>'2. Data Collection'!T69/'2. Data Collection'!T$75</f>
        <v>1.0419922892570594E-4</v>
      </c>
      <c r="V62" s="73">
        <f>'2. Data Collection'!U69/'2. Data Collection'!U$75</f>
        <v>5.7753393011839443E-5</v>
      </c>
      <c r="Z62" s="24" t="s">
        <v>227</v>
      </c>
      <c r="AA62" s="73">
        <f>('2. Data Collection'!Q69-'2. Data Collection'!R69)/'2. Data Collection'!Q69</f>
        <v>0</v>
      </c>
      <c r="AB62" s="73">
        <f>('2. Data Collection'!R69-'2. Data Collection'!S69)/'2. Data Collection'!R69</f>
        <v>-0.5</v>
      </c>
      <c r="AC62" s="73">
        <f>('2. Data Collection'!S69-'2. Data Collection'!T69)/'2. Data Collection'!S69</f>
        <v>0</v>
      </c>
      <c r="AD62" s="73">
        <f>('2. Data Collection'!T69-'2. Data Collection'!U69)/'2. Data Collection'!T69</f>
        <v>0.66666666666666663</v>
      </c>
    </row>
    <row r="63" spans="2:30" x14ac:dyDescent="0.3">
      <c r="B63" s="75" t="s">
        <v>51</v>
      </c>
      <c r="C63" s="73">
        <f>'2. Data Collection'!G50/'2. Data Collection'!G$76</f>
        <v>0</v>
      </c>
      <c r="D63" s="73">
        <f>'2. Data Collection'!H50/'2. Data Collection'!H$76</f>
        <v>1.3523421693154399E-4</v>
      </c>
      <c r="E63" s="73">
        <f>'2. Data Collection'!I50/'2. Data Collection'!I$76</f>
        <v>0</v>
      </c>
      <c r="F63" s="73">
        <f>'2. Data Collection'!J50/'2. Data Collection'!J$76</f>
        <v>0</v>
      </c>
      <c r="G63" s="73">
        <f>'2. Data Collection'!K50/'2. Data Collection'!K$76</f>
        <v>8.9558292350829145E-4</v>
      </c>
      <c r="I63" s="75" t="s">
        <v>51</v>
      </c>
      <c r="J63" s="73">
        <f>('2. Data Collection'!G50-'2. Data Collection'!H50)/'2. Data Collection'!H50</f>
        <v>-1</v>
      </c>
      <c r="K63" s="73"/>
      <c r="L63" s="73"/>
      <c r="M63" s="73">
        <f>('2. Data Collection'!J50-'2. Data Collection'!K50)/'2. Data Collection'!K50</f>
        <v>-1</v>
      </c>
      <c r="Q63" s="23" t="s">
        <v>228</v>
      </c>
      <c r="R63" s="73">
        <f>'2. Data Collection'!Q70/'2. Data Collection'!Q$75</f>
        <v>0.19979308666017526</v>
      </c>
      <c r="S63" s="73">
        <f>'2. Data Collection'!R70/'2. Data Collection'!R$75</f>
        <v>0.29068525083774466</v>
      </c>
      <c r="T63" s="73">
        <f>'2. Data Collection'!S70/'2. Data Collection'!S$75</f>
        <v>0.23502387580057482</v>
      </c>
      <c r="U63" s="73">
        <f>'2. Data Collection'!T70/'2. Data Collection'!T$75</f>
        <v>0.30283769233441005</v>
      </c>
      <c r="V63" s="73">
        <f>'2. Data Collection'!U70/'2. Data Collection'!U$75</f>
        <v>0.40687265376840892</v>
      </c>
      <c r="Z63" s="23" t="s">
        <v>228</v>
      </c>
      <c r="AA63" s="73">
        <f>('2. Data Collection'!Q70-'2. Data Collection'!R70)/'2. Data Collection'!Q70</f>
        <v>8.8409990862016452E-2</v>
      </c>
      <c r="AB63" s="73">
        <f>('2. Data Collection'!R70-'2. Data Collection'!S70)/'2. Data Collection'!R70</f>
        <v>0.13248684320441065</v>
      </c>
      <c r="AC63" s="73">
        <f>('2. Data Collection'!S70-'2. Data Collection'!T70)/'2. Data Collection'!S70</f>
        <v>0.16042368801155513</v>
      </c>
      <c r="AD63" s="73">
        <f>('2. Data Collection'!T70-'2. Data Collection'!U70)/'2. Data Collection'!T70</f>
        <v>0.19199449478151165</v>
      </c>
    </row>
    <row r="64" spans="2:30" x14ac:dyDescent="0.3">
      <c r="B64" s="76" t="s">
        <v>52</v>
      </c>
      <c r="C64" s="74">
        <f>'2. Data Collection'!G51/'2. Data Collection'!G$76</f>
        <v>0.18138096068339266</v>
      </c>
      <c r="D64" s="74">
        <f>'2. Data Collection'!H51/'2. Data Collection'!H$76</f>
        <v>0.16608567578684574</v>
      </c>
      <c r="E64" s="74">
        <f>'2. Data Collection'!I51/'2. Data Collection'!I$76</f>
        <v>0.17471134752597692</v>
      </c>
      <c r="F64" s="74">
        <f>'2. Data Collection'!J51/'2. Data Collection'!J$76</f>
        <v>0.2065465599470134</v>
      </c>
      <c r="G64" s="74">
        <f>'2. Data Collection'!K51/'2. Data Collection'!K$76</f>
        <v>0.19988686284658586</v>
      </c>
      <c r="I64" s="76" t="s">
        <v>52</v>
      </c>
      <c r="J64" s="74">
        <f>('2. Data Collection'!G51-'2. Data Collection'!H51)/'2. Data Collection'!H51</f>
        <v>0.18101099627471945</v>
      </c>
      <c r="K64" s="74">
        <f>('2. Data Collection'!H51-'2. Data Collection'!I51)/'2. Data Collection'!I51</f>
        <v>-3.3510773939394181E-2</v>
      </c>
      <c r="L64" s="74">
        <f>('2. Data Collection'!I51-'2. Data Collection'!J51)/'2. Data Collection'!J51</f>
        <v>-0.2211914939353305</v>
      </c>
      <c r="M64" s="74">
        <f>('2. Data Collection'!J51-'2. Data Collection'!K51)/'2. Data Collection'!K51</f>
        <v>0.16550345766670377</v>
      </c>
      <c r="Q64" s="23" t="s">
        <v>246</v>
      </c>
      <c r="R64" s="73">
        <f>'2. Data Collection'!Q71/'2. Data Collection'!Q$75</f>
        <v>0</v>
      </c>
      <c r="S64" s="73">
        <f>'2. Data Collection'!R71/'2. Data Collection'!R$75</f>
        <v>0</v>
      </c>
      <c r="T64" s="73">
        <f>'2. Data Collection'!S71/'2. Data Collection'!S$75</f>
        <v>0</v>
      </c>
      <c r="U64" s="73">
        <f>'2. Data Collection'!T71/'2. Data Collection'!T$75</f>
        <v>-0.37358896877496439</v>
      </c>
      <c r="V64" s="73">
        <f>'2. Data Collection'!U71/'2. Data Collection'!U$75</f>
        <v>-0.56679179901819232</v>
      </c>
      <c r="Z64" s="23" t="s">
        <v>246</v>
      </c>
      <c r="AA64" s="73"/>
      <c r="AB64" s="73"/>
      <c r="AC64" s="73"/>
      <c r="AD64" s="73">
        <f>('2. Data Collection'!T71-'2. Data Collection'!U71)/'2. Data Collection'!T71</f>
        <v>8.757902566009669E-2</v>
      </c>
    </row>
    <row r="65" spans="2:30" x14ac:dyDescent="0.3">
      <c r="B65" s="10" t="s">
        <v>53</v>
      </c>
      <c r="C65" s="73"/>
      <c r="D65" s="73"/>
      <c r="E65" s="73"/>
      <c r="F65" s="73"/>
      <c r="G65" s="73"/>
      <c r="I65" s="10" t="s">
        <v>53</v>
      </c>
      <c r="J65" s="73"/>
      <c r="K65" s="73"/>
      <c r="L65" s="73"/>
      <c r="M65" s="73"/>
      <c r="Q65" s="23" t="s">
        <v>229</v>
      </c>
      <c r="R65" s="73">
        <f>'2. Data Collection'!Q72/'2. Data Collection'!Q$75</f>
        <v>4.1078383641674783E-4</v>
      </c>
      <c r="S65" s="73">
        <f>'2. Data Collection'!R72/'2. Data Collection'!R$75</f>
        <v>-1.0441455004613666E-3</v>
      </c>
      <c r="T65" s="73">
        <f>'2. Data Collection'!S72/'2. Data Collection'!S$75</f>
        <v>-2.4894199651481205E-4</v>
      </c>
      <c r="U65" s="73">
        <f>'2. Data Collection'!T72/'2. Data Collection'!T$75</f>
        <v>6.599284498628044E-4</v>
      </c>
      <c r="V65" s="73">
        <f>'2. Data Collection'!U72/'2. Data Collection'!U$75</f>
        <v>5.7753393011839443E-5</v>
      </c>
      <c r="Z65" s="23" t="s">
        <v>229</v>
      </c>
      <c r="AA65" s="73">
        <f>('2. Data Collection'!Q72-'2. Data Collection'!R72)/'2. Data Collection'!Q72</f>
        <v>2.5925925925925926</v>
      </c>
      <c r="AB65" s="73">
        <f>('2. Data Collection'!R72-'2. Data Collection'!S72)/'2. Data Collection'!R72</f>
        <v>0.7441860465116279</v>
      </c>
      <c r="AC65" s="73">
        <f>('2. Data Collection'!S72-'2. Data Collection'!T72)/'2. Data Collection'!S72</f>
        <v>2.7272727272727271</v>
      </c>
      <c r="AD65" s="73">
        <f>('2. Data Collection'!T72-'2. Data Collection'!U72)/'2. Data Collection'!T72</f>
        <v>0.94736842105263153</v>
      </c>
    </row>
    <row r="66" spans="2:30" x14ac:dyDescent="0.3">
      <c r="B66" s="24" t="s">
        <v>54</v>
      </c>
      <c r="C66" s="73">
        <f>'2. Data Collection'!G53/'2. Data Collection'!G$76</f>
        <v>2.8240382335780725E-5</v>
      </c>
      <c r="D66" s="73">
        <f>'2. Data Collection'!H53/'2. Data Collection'!H$76</f>
        <v>1.1792312558740251E-3</v>
      </c>
      <c r="E66" s="73">
        <f>'2. Data Collection'!I53/'2. Data Collection'!I$76</f>
        <v>1.1955034318786827E-3</v>
      </c>
      <c r="F66" s="73">
        <f>'2. Data Collection'!J53/'2. Data Collection'!J$76</f>
        <v>1.1912951897966391E-3</v>
      </c>
      <c r="G66" s="73">
        <f>'2. Data Collection'!K53/'2. Data Collection'!K$76</f>
        <v>2.5067350209130321E-3</v>
      </c>
      <c r="I66" s="24" t="s">
        <v>54</v>
      </c>
      <c r="J66" s="73">
        <f>('2. Data Collection'!G53-'2. Data Collection'!H53)/'2. Data Collection'!H53</f>
        <v>-0.97410201280322628</v>
      </c>
      <c r="K66" s="73">
        <f>('2. Data Collection'!H53-'2. Data Collection'!I53)/'2. Data Collection'!I53</f>
        <v>2.8456780047119361E-3</v>
      </c>
      <c r="L66" s="73">
        <f>('2. Data Collection'!I53-'2. Data Collection'!J53)/'2. Data Collection'!J53</f>
        <v>-7.6027643960199898E-2</v>
      </c>
      <c r="M66" s="73">
        <f>('2. Data Collection'!J53-'2. Data Collection'!K53)/'2. Data Collection'!K53</f>
        <v>-0.46396788296153463</v>
      </c>
      <c r="Q66" s="85" t="s">
        <v>68</v>
      </c>
      <c r="R66" s="73">
        <f>'2. Data Collection'!Q73/'2. Data Collection'!Q$75</f>
        <v>0.4536422833495618</v>
      </c>
      <c r="S66" s="73">
        <f>'2. Data Collection'!R73/'2. Data Collection'!R$75</f>
        <v>0.24697683453936187</v>
      </c>
      <c r="T66" s="73">
        <f>'2. Data Collection'!S73/'2. Data Collection'!S$75</f>
        <v>0.3674157557652703</v>
      </c>
      <c r="U66" s="73">
        <f>'2. Data Collection'!T73/'2. Data Collection'!T$75</f>
        <v>0.65673300684241598</v>
      </c>
      <c r="V66" s="73">
        <f>'2. Data Collection'!U73/'2. Data Collection'!U$75</f>
        <v>0.86462604678024835</v>
      </c>
      <c r="Z66" s="85" t="s">
        <v>68</v>
      </c>
      <c r="AA66" s="73">
        <f>('2. Data Collection'!Q73-'2. Data Collection'!R73)/'2. Data Collection'!Q73</f>
        <v>0.65888587047657377</v>
      </c>
      <c r="AB66" s="73">
        <f>('2. Data Collection'!R73-'2. Data Collection'!S73)/'2. Data Collection'!R73</f>
        <v>-0.59620489627371942</v>
      </c>
      <c r="AC66" s="73">
        <f>('2. Data Collection'!S73-'2. Data Collection'!T73)/'2. Data Collection'!S73</f>
        <v>-0.1646442870341854</v>
      </c>
      <c r="AD66" s="73">
        <f>('2. Data Collection'!T73-'2. Data Collection'!U73)/'2. Data Collection'!T73</f>
        <v>0.20821874338904167</v>
      </c>
    </row>
    <row r="67" spans="2:30" x14ac:dyDescent="0.3">
      <c r="B67" s="24" t="s">
        <v>55</v>
      </c>
      <c r="C67" s="73">
        <f>'2. Data Collection'!G54/'2. Data Collection'!G$76</f>
        <v>7.6493976560901237E-3</v>
      </c>
      <c r="D67" s="73">
        <f>'2. Data Collection'!H54/'2. Data Collection'!H$76</f>
        <v>8.1702162984264495E-3</v>
      </c>
      <c r="E67" s="73">
        <f>'2. Data Collection'!I54/'2. Data Collection'!I$76</f>
        <v>7.9404057120624864E-3</v>
      </c>
      <c r="F67" s="73">
        <f>'2. Data Collection'!J54/'2. Data Collection'!J$76</f>
        <v>6.7182698276793198E-3</v>
      </c>
      <c r="G67" s="73">
        <f>'2. Data Collection'!K54/'2. Data Collection'!K$76</f>
        <v>5.2869571227073166E-3</v>
      </c>
      <c r="I67" s="24" t="s">
        <v>55</v>
      </c>
      <c r="J67" s="73">
        <f>('2. Data Collection'!G54-'2. Data Collection'!H54)/'2. Data Collection'!H54</f>
        <v>1.2483852552944692E-2</v>
      </c>
      <c r="K67" s="73">
        <f>('2. Data Collection'!H54-'2. Data Collection'!I54)/'2. Data Collection'!I54</f>
        <v>4.6108699280485811E-2</v>
      </c>
      <c r="L67" s="73">
        <f>('2. Data Collection'!I54-'2. Data Collection'!J54)/'2. Data Collection'!J54</f>
        <v>8.8210193025286973E-2</v>
      </c>
      <c r="M67" s="73">
        <f>('2. Data Collection'!J54-'2. Data Collection'!K54)/'2. Data Collection'!K54</f>
        <v>0.43328153642299233</v>
      </c>
      <c r="Q67" s="30" t="s">
        <v>230</v>
      </c>
      <c r="R67" s="74">
        <f>'2. Data Collection'!Q74/'2. Data Collection'!Q$75</f>
        <v>0.653876582278481</v>
      </c>
      <c r="S67" s="74">
        <f>'2. Data Collection'!R74/'2. Data Collection'!R$75</f>
        <v>0.53666650478364331</v>
      </c>
      <c r="T67" s="74">
        <f>'2. Data Collection'!S74/'2. Data Collection'!S$75</f>
        <v>0.60225858284110712</v>
      </c>
      <c r="U67" s="74">
        <f>'2. Data Collection'!T74/'2. Data Collection'!T$75</f>
        <v>0.58674585808065016</v>
      </c>
      <c r="V67" s="74">
        <f>'2. Data Collection'!U74/'2. Data Collection'!U$75</f>
        <v>0.70482240831648857</v>
      </c>
      <c r="Z67" s="30" t="s">
        <v>230</v>
      </c>
      <c r="AA67" s="74">
        <f>('2. Data Collection'!Q74-'2. Data Collection'!R74)/'2. Data Collection'!Q74</f>
        <v>0.48576015635906744</v>
      </c>
      <c r="AB67" s="74">
        <f>('2. Data Collection'!R74-'2. Data Collection'!S74)/'2. Data Collection'!R74</f>
        <v>-0.20410841138410027</v>
      </c>
      <c r="AC67" s="74">
        <f>('2. Data Collection'!S74-'2. Data Collection'!T74)/'2. Data Collection'!S74</f>
        <v>0.36521118292499627</v>
      </c>
      <c r="AD67" s="74">
        <f>('2. Data Collection'!T74-'2. Data Collection'!U74)/'2. Data Collection'!T74</f>
        <v>0.2775705913692062</v>
      </c>
    </row>
    <row r="68" spans="2:30" x14ac:dyDescent="0.3">
      <c r="B68" s="24" t="s">
        <v>56</v>
      </c>
      <c r="C68" s="73">
        <f>'2. Data Collection'!G55/'2. Data Collection'!G$76</f>
        <v>1.0709645759293451E-2</v>
      </c>
      <c r="D68" s="73">
        <f>'2. Data Collection'!H55/'2. Data Collection'!H$76</f>
        <v>1.2038191650938999E-2</v>
      </c>
      <c r="E68" s="73">
        <f>'2. Data Collection'!I55/'2. Data Collection'!I$76</f>
        <v>6.1399518595837187E-3</v>
      </c>
      <c r="F68" s="73">
        <f>'2. Data Collection'!J55/'2. Data Collection'!J$76</f>
        <v>7.0119342022313237E-3</v>
      </c>
      <c r="G68" s="73">
        <f>'2. Data Collection'!K55/'2. Data Collection'!K$76</f>
        <v>4.4493692862622707E-3</v>
      </c>
      <c r="I68" s="24" t="s">
        <v>56</v>
      </c>
      <c r="J68" s="73">
        <f>('2. Data Collection'!G55-'2. Data Collection'!H55)/'2. Data Collection'!H55</f>
        <v>-3.7926451252089793E-2</v>
      </c>
      <c r="K68" s="73">
        <f>('2. Data Collection'!H55-'2. Data Collection'!I55)/'2. Data Collection'!I55</f>
        <v>0.9933439373663131</v>
      </c>
      <c r="L68" s="73">
        <f>('2. Data Collection'!I55-'2. Data Collection'!J55)/'2. Data Collection'!J55</f>
        <v>-0.19377794809895557</v>
      </c>
      <c r="M68" s="73">
        <f>('2. Data Collection'!J55-'2. Data Collection'!K55)/'2. Data Collection'!K55</f>
        <v>0.77753938276540024</v>
      </c>
      <c r="Q68" s="76" t="s">
        <v>231</v>
      </c>
      <c r="R68" s="74">
        <f>'2. Data Collection'!Q75/'2. Data Collection'!Q$75</f>
        <v>1</v>
      </c>
      <c r="S68" s="74">
        <f>'2. Data Collection'!R75/'2. Data Collection'!R$75</f>
        <v>1</v>
      </c>
      <c r="T68" s="74">
        <f>'2. Data Collection'!S75/'2. Data Collection'!S$75</f>
        <v>1</v>
      </c>
      <c r="U68" s="74">
        <f>'2. Data Collection'!T75/'2. Data Collection'!T$75</f>
        <v>1</v>
      </c>
      <c r="V68" s="74">
        <f>'2. Data Collection'!U75/'2. Data Collection'!U$75</f>
        <v>1</v>
      </c>
      <c r="Z68" s="76" t="s">
        <v>231</v>
      </c>
      <c r="AA68" s="74">
        <f>('2. Data Collection'!Q75-'2. Data Collection'!R75)/'2. Data Collection'!Q75</f>
        <v>0.37344814995131453</v>
      </c>
      <c r="AB68" s="74">
        <f>('2. Data Collection'!R75-'2. Data Collection'!S75)/'2. Data Collection'!R75</f>
        <v>-7.2968772764800155E-2</v>
      </c>
      <c r="AC68" s="74">
        <f>('2. Data Collection'!S75-'2. Data Collection'!T75)/'2. Data Collection'!S75</f>
        <v>0.34842827075836785</v>
      </c>
      <c r="AD68" s="74">
        <f>('2. Data Collection'!T75-'2. Data Collection'!U75)/'2. Data Collection'!T75</f>
        <v>0.39859678371713381</v>
      </c>
    </row>
    <row r="69" spans="2:30" x14ac:dyDescent="0.3">
      <c r="B69" s="24" t="s">
        <v>57</v>
      </c>
      <c r="C69" s="73">
        <f>'2. Data Collection'!G56/'2. Data Collection'!G$76</f>
        <v>1.0133687665180903E-3</v>
      </c>
      <c r="D69" s="73">
        <f>'2. Data Collection'!H56/'2. Data Collection'!H$76</f>
        <v>1.0014276543694404E-3</v>
      </c>
      <c r="E69" s="73">
        <f>'2. Data Collection'!I56/'2. Data Collection'!I$76</f>
        <v>5.9847260584568727E-4</v>
      </c>
      <c r="F69" s="73">
        <f>'2. Data Collection'!J56/'2. Data Collection'!J$76</f>
        <v>1.0920322116436229E-3</v>
      </c>
      <c r="G69" s="73">
        <f>'2. Data Collection'!K56/'2. Data Collection'!K$76</f>
        <v>1.2279604414643015E-3</v>
      </c>
      <c r="I69" s="24" t="s">
        <v>57</v>
      </c>
      <c r="J69" s="73">
        <f>('2. Data Collection'!G56-'2. Data Collection'!H56)/'2. Data Collection'!H56</f>
        <v>9.4315008925710625E-2</v>
      </c>
      <c r="K69" s="73">
        <f>('2. Data Collection'!H56-'2. Data Collection'!I56)/'2. Data Collection'!I56</f>
        <v>0.70122304364119514</v>
      </c>
      <c r="L69" s="73">
        <f>('2. Data Collection'!I56-'2. Data Collection'!J56)/'2. Data Collection'!J56</f>
        <v>-0.49541264126756485</v>
      </c>
      <c r="M69" s="73">
        <f>('2. Data Collection'!J56-'2. Data Collection'!K56)/'2. Data Collection'!K56</f>
        <v>3.0692679081682924E-3</v>
      </c>
      <c r="Q69" s="23"/>
      <c r="Z69" s="23"/>
    </row>
    <row r="70" spans="2:30" x14ac:dyDescent="0.3">
      <c r="B70" s="24" t="s">
        <v>58</v>
      </c>
      <c r="C70" s="73">
        <f>'2. Data Collection'!G57/'2. Data Collection'!G$76</f>
        <v>1.0266253212280572E-3</v>
      </c>
      <c r="D70" s="73">
        <f>'2. Data Collection'!H57/'2. Data Collection'!H$76</f>
        <v>1.3611345134337965E-3</v>
      </c>
      <c r="E70" s="73">
        <f>'2. Data Collection'!I57/'2. Data Collection'!I$76</f>
        <v>1.1398422843179538E-2</v>
      </c>
      <c r="F70" s="73">
        <f>'2. Data Collection'!J57/'2. Data Collection'!J$76</f>
        <v>5.4376594116927274E-2</v>
      </c>
      <c r="G70" s="73">
        <f>'2. Data Collection'!K57/'2. Data Collection'!K$76</f>
        <v>4.9733126863604121E-2</v>
      </c>
      <c r="I70" s="24" t="s">
        <v>58</v>
      </c>
      <c r="J70" s="73">
        <f>('2. Data Collection'!G57-'2. Data Collection'!H57)/'2. Data Collection'!H57</f>
        <v>-0.18434717085973956</v>
      </c>
      <c r="K70" s="73">
        <f>('2. Data Collection'!H57-'2. Data Collection'!I57)/'2. Data Collection'!I57</f>
        <v>-0.87859341728652862</v>
      </c>
      <c r="L70" s="73">
        <f>('2. Data Collection'!I57-'2. Data Collection'!J57)/'2. Data Collection'!J57</f>
        <v>-0.80699867047365526</v>
      </c>
      <c r="M70" s="73">
        <f>('2. Data Collection'!J57-'2. Data Collection'!K57)/'2. Data Collection'!K57</f>
        <v>0.23323570102972208</v>
      </c>
      <c r="Q70" s="23"/>
      <c r="Z70" s="23"/>
    </row>
    <row r="71" spans="2:30" x14ac:dyDescent="0.3">
      <c r="B71" s="24" t="s">
        <v>59</v>
      </c>
      <c r="C71" s="73">
        <f>'2. Data Collection'!G58/'2. Data Collection'!G$76</f>
        <v>6.0638485426650042E-3</v>
      </c>
      <c r="D71" s="73">
        <f>'2. Data Collection'!H58/'2. Data Collection'!H$76</f>
        <v>6.3136909214351429E-3</v>
      </c>
      <c r="E71" s="73">
        <f>'2. Data Collection'!I58/'2. Data Collection'!I$76</f>
        <v>4.3006515073839985E-3</v>
      </c>
      <c r="F71" s="73">
        <f>'2. Data Collection'!J58/'2. Data Collection'!J$76</f>
        <v>5.4075930326668254E-3</v>
      </c>
      <c r="G71" s="73">
        <f>'2. Data Collection'!K58/'2. Data Collection'!K$76</f>
        <v>2.7798228240864483E-3</v>
      </c>
      <c r="I71" s="24" t="s">
        <v>59</v>
      </c>
      <c r="J71" s="73">
        <f>('2. Data Collection'!G58-'2. Data Collection'!H58)/'2. Data Collection'!H58</f>
        <v>3.8626619179360173E-2</v>
      </c>
      <c r="K71" s="73">
        <f>('2. Data Collection'!H58-'2. Data Collection'!I58)/'2. Data Collection'!I58</f>
        <v>0.49257106555667229</v>
      </c>
      <c r="L71" s="73">
        <f>('2. Data Collection'!I58-'2. Data Collection'!J58)/'2. Data Collection'!J58</f>
        <v>-0.26775267949066367</v>
      </c>
      <c r="M71" s="73">
        <f>('2. Data Collection'!J58-'2. Data Collection'!K58)/'2. Data Collection'!K58</f>
        <v>1.1941521282348986</v>
      </c>
      <c r="Q71" s="23"/>
      <c r="Z71" s="23"/>
    </row>
    <row r="72" spans="2:30" x14ac:dyDescent="0.3">
      <c r="B72" s="75" t="s">
        <v>60</v>
      </c>
      <c r="C72" s="73">
        <f>'2. Data Collection'!G59/'2. Data Collection'!G$76</f>
        <v>1.0462031119878746E-2</v>
      </c>
      <c r="D72" s="73">
        <f>'2. Data Collection'!H59/'2. Data Collection'!H$76</f>
        <v>6.1467853574105934E-3</v>
      </c>
      <c r="E72" s="73">
        <f>'2. Data Collection'!I59/'2. Data Collection'!I$76</f>
        <v>2.6130642564038383E-3</v>
      </c>
      <c r="F72" s="73">
        <f>'2. Data Collection'!J59/'2. Data Collection'!J$76</f>
        <v>2.9702784856722817E-3</v>
      </c>
      <c r="G72" s="73">
        <f>'2. Data Collection'!K59/'2. Data Collection'!K$76</f>
        <v>4.5629123720127025E-3</v>
      </c>
      <c r="I72" s="75" t="s">
        <v>60</v>
      </c>
      <c r="J72" s="73">
        <f>('2. Data Collection'!G59-'2. Data Collection'!H59)/'2. Data Collection'!H59</f>
        <v>0.84061255859781003</v>
      </c>
      <c r="K72" s="73">
        <f>('2. Data Collection'!H59-'2. Data Collection'!I59)/'2. Data Collection'!I59</f>
        <v>1.391574484022418</v>
      </c>
      <c r="L72" s="73">
        <f>('2. Data Collection'!I59-'2. Data Collection'!J59)/'2. Data Collection'!J59</f>
        <v>-0.19000850501362426</v>
      </c>
      <c r="M72" s="73">
        <f>('2. Data Collection'!J59-'2. Data Collection'!K59)/'2. Data Collection'!K59</f>
        <v>-0.26576532083514254</v>
      </c>
    </row>
    <row r="73" spans="2:30" x14ac:dyDescent="0.3">
      <c r="B73" s="76" t="s">
        <v>61</v>
      </c>
      <c r="C73" s="74">
        <f>'2. Data Collection'!G60/'2. Data Collection'!G$76</f>
        <v>3.6953157548009249E-2</v>
      </c>
      <c r="D73" s="74">
        <f>'2. Data Collection'!H60/'2. Data Collection'!H$76</f>
        <v>3.621067765188845E-2</v>
      </c>
      <c r="E73" s="74">
        <f>'2. Data Collection'!I60/'2. Data Collection'!I$76</f>
        <v>3.418647221633795E-2</v>
      </c>
      <c r="F73" s="74">
        <f>'2. Data Collection'!J60/'2. Data Collection'!J$76</f>
        <v>7.8767997066617287E-2</v>
      </c>
      <c r="G73" s="74">
        <f>'2. Data Collection'!K60/'2. Data Collection'!K$76</f>
        <v>7.05468839310502E-2</v>
      </c>
      <c r="I73" s="76" t="s">
        <v>61</v>
      </c>
      <c r="J73" s="74">
        <f>('2. Data Collection'!G60-'2. Data Collection'!H60)/'2. Data Collection'!H60</f>
        <v>0.10359397981086232</v>
      </c>
      <c r="K73" s="74">
        <f>('2. Data Collection'!H60-'2. Data Collection'!I60)/'2. Data Collection'!I60</f>
        <v>7.6882495520824448E-2</v>
      </c>
      <c r="L73" s="74">
        <f>('2. Data Collection'!I60-'2. Data Collection'!J60)/'2. Data Collection'!J60</f>
        <v>-0.60039397838637798</v>
      </c>
      <c r="M73" s="74">
        <f>('2. Data Collection'!J60-'2. Data Collection'!K60)/'2. Data Collection'!K60</f>
        <v>0.25936557807097377</v>
      </c>
    </row>
    <row r="74" spans="2:30" x14ac:dyDescent="0.3">
      <c r="B74" s="76" t="s">
        <v>62</v>
      </c>
      <c r="C74" s="74">
        <f>'2. Data Collection'!G61/'2. Data Collection'!G$76</f>
        <v>0.21833411823140192</v>
      </c>
      <c r="D74" s="74">
        <f>'2. Data Collection'!H61/'2. Data Collection'!H$76</f>
        <v>0.2022963534387342</v>
      </c>
      <c r="E74" s="74">
        <f>'2. Data Collection'!I61/'2. Data Collection'!I$76</f>
        <v>0.20889781974231486</v>
      </c>
      <c r="F74" s="74">
        <f>'2. Data Collection'!J61/'2. Data Collection'!J$76</f>
        <v>0.28531455701363068</v>
      </c>
      <c r="G74" s="74">
        <f>'2. Data Collection'!K61/'2. Data Collection'!K$76</f>
        <v>0.27043374677763604</v>
      </c>
      <c r="I74" s="76" t="s">
        <v>62</v>
      </c>
      <c r="J74" s="74">
        <f>('2. Data Collection'!G61-'2. Data Collection'!H61)/'2. Data Collection'!H61</f>
        <v>0.16715349177554586</v>
      </c>
      <c r="K74" s="74">
        <f>('2. Data Collection'!H61-'2. Data Collection'!I61)/'2. Data Collection'!I61</f>
        <v>-1.5444733595230596E-2</v>
      </c>
      <c r="L74" s="74">
        <f>('2. Data Collection'!I61-'2. Data Collection'!J61)/'2. Data Collection'!J61</f>
        <v>-0.32587952841745166</v>
      </c>
      <c r="M74" s="74">
        <f>('2. Data Collection'!J61-'2. Data Collection'!K61)/'2. Data Collection'!K61</f>
        <v>0.18998886376924529</v>
      </c>
    </row>
    <row r="75" spans="2:30" x14ac:dyDescent="0.3">
      <c r="B75" s="24"/>
      <c r="I75" s="24"/>
    </row>
    <row r="76" spans="2:30" x14ac:dyDescent="0.3">
      <c r="B76" s="24"/>
      <c r="I76" s="24"/>
    </row>
    <row r="77" spans="2:30" x14ac:dyDescent="0.3">
      <c r="B77" s="10" t="s">
        <v>64</v>
      </c>
      <c r="I77" s="10" t="s">
        <v>64</v>
      </c>
    </row>
    <row r="78" spans="2:30" x14ac:dyDescent="0.3">
      <c r="B78" s="24" t="s">
        <v>65</v>
      </c>
      <c r="C78" s="73">
        <f>'2. Data Collection'!G68/'2. Data Collection'!G$76</f>
        <v>2.3218574760198554E-4</v>
      </c>
      <c r="D78" s="73">
        <f>'2. Data Collection'!H68/'2. Data Collection'!H$76</f>
        <v>2.6204279552744544E-4</v>
      </c>
      <c r="E78" s="73">
        <f>'2. Data Collection'!I68/'2. Data Collection'!I$76</f>
        <v>2.6641469520704853E-4</v>
      </c>
      <c r="F78" s="73">
        <f>'2. Data Collection'!J68/'2. Data Collection'!J$76</f>
        <v>2.8003026364991458E-4</v>
      </c>
      <c r="G78" s="73">
        <f>'2. Data Collection'!K68/'2. Data Collection'!K$76</f>
        <v>3.1585286554759674E-4</v>
      </c>
      <c r="I78" s="24" t="s">
        <v>65</v>
      </c>
      <c r="J78" s="73">
        <f>('2. Data Collection'!G83-'2. Data Collection'!H83)/'2. Data Collection'!H83</f>
        <v>0.11338654608118617</v>
      </c>
      <c r="K78" s="73">
        <f>('2. Data Collection'!H83-'2. Data Collection'!I83)/'2. Data Collection'!I83</f>
        <v>-0.14325405064027832</v>
      </c>
      <c r="L78" s="73">
        <f>('2. Data Collection'!I83-'2. Data Collection'!J83)/'2. Data Collection'!J83</f>
        <v>-5.3162401140439429E-2</v>
      </c>
      <c r="M78" s="73">
        <f>('2. Data Collection'!J83-'2. Data Collection'!K83)/'2. Data Collection'!K83</f>
        <v>0.18072867033529022</v>
      </c>
    </row>
    <row r="79" spans="2:30" x14ac:dyDescent="0.3">
      <c r="B79" s="24" t="s">
        <v>66</v>
      </c>
      <c r="C79" s="73">
        <f>'2. Data Collection'!G69/'2. Data Collection'!G$76</f>
        <v>1.5121453128847991E-3</v>
      </c>
      <c r="D79" s="73">
        <f>'2. Data Collection'!H69/'2. Data Collection'!H$76</f>
        <v>1.7065942798619234E-3</v>
      </c>
      <c r="E79" s="73">
        <f>'2. Data Collection'!I69/'2. Data Collection'!I$76</f>
        <v>1.7350669534583224E-3</v>
      </c>
      <c r="F79" s="73">
        <f>'2. Data Collection'!J69/'2. Data Collection'!J$76</f>
        <v>1.8237420116419432E-3</v>
      </c>
      <c r="G79" s="73">
        <f>'2. Data Collection'!K69/'2. Data Collection'!K$76</f>
        <v>2.0570424527999831E-3</v>
      </c>
      <c r="I79" s="24" t="s">
        <v>66</v>
      </c>
      <c r="J79" s="73">
        <f>('2. Data Collection'!G84-'2. Data Collection'!H84)/'2. Data Collection'!H84</f>
        <v>-9.0034653904728559E-3</v>
      </c>
      <c r="K79" s="73">
        <f>('2. Data Collection'!H84-'2. Data Collection'!I84)/'2. Data Collection'!I84</f>
        <v>-5.0795093144478186E-2</v>
      </c>
      <c r="L79" s="73">
        <f>('2. Data Collection'!I84-'2. Data Collection'!J84)/'2. Data Collection'!J84</f>
        <v>3.3792625987276025E-4</v>
      </c>
      <c r="M79" s="73">
        <f>('2. Data Collection'!J84-'2. Data Collection'!K84)/'2. Data Collection'!K84</f>
        <v>0.15172887388321532</v>
      </c>
    </row>
    <row r="80" spans="2:30" x14ac:dyDescent="0.3">
      <c r="B80" s="24" t="s">
        <v>67</v>
      </c>
      <c r="C80" s="73">
        <f>'2. Data Collection'!G70/'2. Data Collection'!G$76</f>
        <v>8.5590267291854333E-3</v>
      </c>
      <c r="D80" s="73">
        <f>'2. Data Collection'!H70/'2. Data Collection'!H$76</f>
        <v>9.6596519975873513E-3</v>
      </c>
      <c r="E80" s="73">
        <f>'2. Data Collection'!I70/'2. Data Collection'!I$76</f>
        <v>9.8208128086996211E-3</v>
      </c>
      <c r="F80" s="73">
        <f>'2. Data Collection'!J70/'2. Data Collection'!J$76</f>
        <v>1.0322724875860133E-2</v>
      </c>
      <c r="G80" s="73">
        <f>'2. Data Collection'!K70/'2. Data Collection'!K$76</f>
        <v>0</v>
      </c>
      <c r="I80" s="24" t="s">
        <v>67</v>
      </c>
      <c r="J80" s="73">
        <f>('2. Data Collection'!G85-'2. Data Collection'!H85)/'2. Data Collection'!H85</f>
        <v>0.39446392541849823</v>
      </c>
      <c r="K80" s="73">
        <f>('2. Data Collection'!H85-'2. Data Collection'!I85)/'2. Data Collection'!I85</f>
        <v>-0.29987342965243879</v>
      </c>
      <c r="L80" s="73">
        <f>('2. Data Collection'!I85-'2. Data Collection'!J85)/'2. Data Collection'!J85</f>
        <v>-0.13181589858725201</v>
      </c>
      <c r="M80" s="73">
        <f>('2. Data Collection'!J85-'2. Data Collection'!K85)/'2. Data Collection'!K85</f>
        <v>0.22611634964433899</v>
      </c>
    </row>
    <row r="81" spans="2:13" x14ac:dyDescent="0.3">
      <c r="B81" s="24" t="s">
        <v>68</v>
      </c>
      <c r="C81" s="73">
        <f>'2. Data Collection'!G71/'2. Data Collection'!G$76</f>
        <v>0.72009753539268961</v>
      </c>
      <c r="D81" s="73">
        <f>'2. Data Collection'!H71/'2. Data Collection'!H$76</f>
        <v>0.76035904587189096</v>
      </c>
      <c r="E81" s="73">
        <f>'2. Data Collection'!I71/'2. Data Collection'!I$76</f>
        <v>0.75363055011536917</v>
      </c>
      <c r="F81" s="73">
        <f>'2. Data Collection'!J71/'2. Data Collection'!J$76</f>
        <v>0.68694380859416049</v>
      </c>
      <c r="G81" s="73">
        <f>'2. Data Collection'!K71/'2. Data Collection'!K$76</f>
        <v>0.71666476167844118</v>
      </c>
      <c r="I81" s="24" t="s">
        <v>68</v>
      </c>
      <c r="J81" s="73">
        <f>('2. Data Collection'!G86-'2. Data Collection'!H86)/'2. Data Collection'!H86</f>
        <v>8.6035041027137438E-2</v>
      </c>
      <c r="K81" s="73">
        <f>('2. Data Collection'!H86-'2. Data Collection'!I86)/'2. Data Collection'!I86</f>
        <v>4.6022986305728153E-2</v>
      </c>
      <c r="L81" s="73">
        <f>('2. Data Collection'!I86-'2. Data Collection'!J86)/'2. Data Collection'!J86</f>
        <v>-2.0836920282162403E-2</v>
      </c>
      <c r="M81" s="73">
        <f>('2. Data Collection'!J86-'2. Data Collection'!K86)/'2. Data Collection'!K86</f>
        <v>9.2939242742198058E-2</v>
      </c>
    </row>
    <row r="82" spans="2:13" ht="15" thickBot="1" x14ac:dyDescent="0.35">
      <c r="B82" s="43" t="s">
        <v>69</v>
      </c>
      <c r="C82" s="73">
        <f>'2. Data Collection'!G72/'2. Data Collection'!G$76</f>
        <v>3.084941218001809E-2</v>
      </c>
      <c r="D82" s="73">
        <f>'2. Data Collection'!H72/'2. Data Collection'!H$76</f>
        <v>2.8078833675756316E-3</v>
      </c>
      <c r="E82" s="73">
        <f>'2. Data Collection'!I72/'2. Data Collection'!I$76</f>
        <v>4.3225316082990311E-3</v>
      </c>
      <c r="F82" s="73">
        <f>'2. Data Collection'!J72/'2. Data Collection'!J$76</f>
        <v>-4.9891406076632049E-3</v>
      </c>
      <c r="G82" s="73">
        <f>'2. Data Collection'!K72/'2. Data Collection'!K$76</f>
        <v>-2.2967566892605117E-2</v>
      </c>
      <c r="I82" s="43" t="s">
        <v>69</v>
      </c>
      <c r="J82" s="73">
        <f>('2. Data Collection'!G87-'2. Data Collection'!H87)/'2. Data Collection'!H87</f>
        <v>3.7751209761627735</v>
      </c>
      <c r="K82" s="73">
        <f>('2. Data Collection'!H87-'2. Data Collection'!I87)/'2. Data Collection'!I87</f>
        <v>-0.84860568085890231</v>
      </c>
      <c r="L82" s="73">
        <f>('2. Data Collection'!I87-'2. Data Collection'!J87)/'2. Data Collection'!J87</f>
        <v>-0.26412873028412642</v>
      </c>
      <c r="M82" s="73">
        <f>('2. Data Collection'!J87-'2. Data Collection'!K87)/'2. Data Collection'!K87</f>
        <v>0.43451780141359064</v>
      </c>
    </row>
    <row r="83" spans="2:13" x14ac:dyDescent="0.3">
      <c r="B83" s="24" t="s">
        <v>71</v>
      </c>
      <c r="C83" s="73">
        <f>'2. Data Collection'!G73/'2. Data Collection'!G$76</f>
        <v>0.76125030536237992</v>
      </c>
      <c r="D83" s="73">
        <f>'2. Data Collection'!H73/'2. Data Collection'!H$76</f>
        <v>0.77479521831244336</v>
      </c>
      <c r="E83" s="73">
        <f>'2. Data Collection'!I73/'2. Data Collection'!I$76</f>
        <v>0.7697753761810332</v>
      </c>
      <c r="F83" s="73">
        <f>'2. Data Collection'!J73/'2. Data Collection'!J$76</f>
        <v>0.69438116513764925</v>
      </c>
      <c r="G83" s="73">
        <f>'2. Data Collection'!K73/'2. Data Collection'!K$76</f>
        <v>0.69607009010418364</v>
      </c>
      <c r="I83" s="24" t="s">
        <v>71</v>
      </c>
      <c r="J83" s="73">
        <f>('2. Data Collection'!G88-'2. Data Collection'!H88)/'2. Data Collection'!H88</f>
        <v>0.59126205213204064</v>
      </c>
      <c r="K83" s="73">
        <f>('2. Data Collection'!H88-'2. Data Collection'!I88)/'2. Data Collection'!I88</f>
        <v>-0.39836627695273574</v>
      </c>
      <c r="L83" s="73">
        <f>('2. Data Collection'!I88-'2. Data Collection'!J88)/'2. Data Collection'!J88</f>
        <v>-0.22079861485729463</v>
      </c>
      <c r="M83" s="73">
        <f>('2. Data Collection'!J88-'2. Data Collection'!K88)/'2. Data Collection'!K88</f>
        <v>0.593631715774812</v>
      </c>
    </row>
    <row r="84" spans="2:13" x14ac:dyDescent="0.3">
      <c r="B84" s="75" t="s">
        <v>72</v>
      </c>
      <c r="C84" s="73">
        <f>'2. Data Collection'!G74/'2. Data Collection'!G$76</f>
        <v>2.0415576406218116E-2</v>
      </c>
      <c r="D84" s="73">
        <f>'2. Data Collection'!H74/'2. Data Collection'!H$76</f>
        <v>2.2908428248822433E-2</v>
      </c>
      <c r="E84" s="73">
        <f>'2. Data Collection'!I74/'2. Data Collection'!I$76</f>
        <v>2.1326804076651936E-2</v>
      </c>
      <c r="F84" s="73">
        <f>'2. Data Collection'!J74/'2. Data Collection'!J$76</f>
        <v>2.030427784872009E-2</v>
      </c>
      <c r="G84" s="73">
        <f>'2. Data Collection'!K74/'2. Data Collection'!K$76</f>
        <v>2.1884988909260085E-2</v>
      </c>
      <c r="I84" s="75" t="s">
        <v>72</v>
      </c>
      <c r="J84" s="73">
        <f>('2. Data Collection'!G89-'2. Data Collection'!H89)/'2. Data Collection'!H89</f>
        <v>0.43751446787167964</v>
      </c>
      <c r="K84" s="73">
        <f>('2. Data Collection'!H89-'2. Data Collection'!I89)/'2. Data Collection'!I89</f>
        <v>-0.39484870196103039</v>
      </c>
      <c r="L84" s="73">
        <f>('2. Data Collection'!I89-'2. Data Collection'!J89)/'2. Data Collection'!J89</f>
        <v>-0.2372903614980785</v>
      </c>
      <c r="M84" s="73">
        <f>('2. Data Collection'!J89-'2. Data Collection'!K89)/'2. Data Collection'!K89</f>
        <v>-0.17394440166863945</v>
      </c>
    </row>
    <row r="85" spans="2:13" x14ac:dyDescent="0.3">
      <c r="B85" s="76" t="s">
        <v>73</v>
      </c>
      <c r="C85" s="74">
        <f>'2. Data Collection'!G75/'2. Data Collection'!G$76</f>
        <v>0.78166588176859808</v>
      </c>
      <c r="D85" s="74">
        <f>'2. Data Collection'!H75/'2. Data Collection'!H$76</f>
        <v>0.7977036465612658</v>
      </c>
      <c r="E85" s="74">
        <f>'2. Data Collection'!I75/'2. Data Collection'!I$76</f>
        <v>0.79110218025768519</v>
      </c>
      <c r="F85" s="74">
        <f>'2. Data Collection'!J75/'2. Data Collection'!J$76</f>
        <v>0.71468544298636927</v>
      </c>
      <c r="G85" s="74">
        <f>'2. Data Collection'!K75/'2. Data Collection'!K$76</f>
        <v>0.7295662532223639</v>
      </c>
      <c r="I85" s="76" t="s">
        <v>73</v>
      </c>
      <c r="J85" s="74">
        <f>('2. Data Collection'!G90-'2. Data Collection'!H90)/'2. Data Collection'!H90</f>
        <v>-0.1891698992836246</v>
      </c>
      <c r="K85" s="74">
        <f>('2. Data Collection'!H90-'2. Data Collection'!I90)/'2. Data Collection'!I90</f>
        <v>-0.18621358641956828</v>
      </c>
      <c r="L85" s="74">
        <f>('2. Data Collection'!I90-'2. Data Collection'!J90)/'2. Data Collection'!J90</f>
        <v>0.30939332213717952</v>
      </c>
      <c r="M85" s="74">
        <f>('2. Data Collection'!J90-'2. Data Collection'!K90)/'2. Data Collection'!K90</f>
        <v>0.44041442585034318</v>
      </c>
    </row>
    <row r="86" spans="2:13" x14ac:dyDescent="0.3">
      <c r="B86" s="76" t="s">
        <v>74</v>
      </c>
      <c r="C86" s="74">
        <f>'2. Data Collection'!G76/'2. Data Collection'!G$76</f>
        <v>1</v>
      </c>
      <c r="D86" s="74">
        <f>'2. Data Collection'!H76/'2. Data Collection'!H$76</f>
        <v>1</v>
      </c>
      <c r="E86" s="74">
        <f>'2. Data Collection'!I76/'2. Data Collection'!I$76</f>
        <v>1</v>
      </c>
      <c r="F86" s="74">
        <f>'2. Data Collection'!J76/'2. Data Collection'!J$76</f>
        <v>1</v>
      </c>
      <c r="G86" s="74">
        <f>'2. Data Collection'!K76/'2. Data Collection'!K$76</f>
        <v>1</v>
      </c>
      <c r="I86" s="76" t="s">
        <v>74</v>
      </c>
      <c r="J86" s="74">
        <f>('2. Data Collection'!G91-'2. Data Collection'!H91)/'2. Data Collection'!H91</f>
        <v>-5.9004442308520713E-3</v>
      </c>
      <c r="K86" s="74">
        <f>('2. Data Collection'!H91-'2. Data Collection'!I91)/'2. Data Collection'!I91</f>
        <v>-0.22703191883680857</v>
      </c>
      <c r="L86" s="74">
        <f>('2. Data Collection'!I91-'2. Data Collection'!J91)/'2. Data Collection'!J91</f>
        <v>1.1356447748029943</v>
      </c>
      <c r="M86" s="74">
        <f>('2. Data Collection'!J91-'2. Data Collection'!K91)/'2. Data Collection'!K91</f>
        <v>-0.30359756687271633</v>
      </c>
    </row>
    <row r="89" spans="2:13" x14ac:dyDescent="0.3">
      <c r="B89" s="84" t="s">
        <v>286</v>
      </c>
      <c r="C89" s="71">
        <v>2024</v>
      </c>
      <c r="D89" s="71">
        <v>2023</v>
      </c>
      <c r="E89" s="71">
        <v>2022</v>
      </c>
      <c r="F89" s="71">
        <v>2021</v>
      </c>
      <c r="G89" s="71">
        <v>2020</v>
      </c>
    </row>
    <row r="90" spans="2:13" x14ac:dyDescent="0.3">
      <c r="B90" s="69" t="s">
        <v>287</v>
      </c>
      <c r="C90" s="88">
        <f>'2. Data Collection'!G159/'2. Data Collection'!G$161</f>
        <v>0.88048112923919153</v>
      </c>
      <c r="D90" s="88">
        <f>'2. Data Collection'!H159/'2. Data Collection'!H$161</f>
        <v>0.95772727565101523</v>
      </c>
      <c r="E90" s="88">
        <f>'2. Data Collection'!I159/'2. Data Collection'!I$161</f>
        <v>0.81296196038613699</v>
      </c>
      <c r="F90" s="88">
        <f>'2. Data Collection'!J159/'2. Data Collection'!J$161</f>
        <v>0.73579416599874059</v>
      </c>
      <c r="G90" s="88">
        <f>'2. Data Collection'!K159/'2. Data Collection'!K$161</f>
        <v>0.68159126677594373</v>
      </c>
    </row>
    <row r="91" spans="2:13" x14ac:dyDescent="0.3">
      <c r="B91" s="23" t="s">
        <v>288</v>
      </c>
      <c r="C91" s="88">
        <f>'2. Data Collection'!G160/'2. Data Collection'!G$161</f>
        <v>0.11951887076080851</v>
      </c>
      <c r="D91" s="88">
        <f>'2. Data Collection'!H160/'2. Data Collection'!H$161</f>
        <v>4.2272724348984804E-2</v>
      </c>
      <c r="E91" s="88">
        <f>'2. Data Collection'!I160/'2. Data Collection'!I$161</f>
        <v>0.18703803961386301</v>
      </c>
      <c r="F91" s="88">
        <f>'2. Data Collection'!J160/'2. Data Collection'!J$161</f>
        <v>0.26420583400125935</v>
      </c>
      <c r="G91" s="88">
        <f>'2. Data Collection'!K160/'2. Data Collection'!K$161</f>
        <v>0.31840873322405627</v>
      </c>
    </row>
    <row r="92" spans="2:13" x14ac:dyDescent="0.3">
      <c r="B92" s="31" t="s">
        <v>289</v>
      </c>
      <c r="C92" s="91">
        <f>'2. Data Collection'!G161/'2. Data Collection'!G$161</f>
        <v>1</v>
      </c>
      <c r="D92" s="91">
        <f>'2. Data Collection'!H161/'2. Data Collection'!H$161</f>
        <v>1</v>
      </c>
      <c r="E92" s="91">
        <f>'2. Data Collection'!I161/'2. Data Collection'!I$161</f>
        <v>1</v>
      </c>
      <c r="F92" s="91">
        <f>'2. Data Collection'!J161/'2. Data Collection'!J$161</f>
        <v>1</v>
      </c>
      <c r="G92" s="91">
        <f>'2. Data Collection'!K161/'2. Data Collection'!K$161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showGridLines="0" workbookViewId="0">
      <selection activeCell="J12" sqref="J12"/>
    </sheetView>
  </sheetViews>
  <sheetFormatPr defaultRowHeight="14.4" x14ac:dyDescent="0.3"/>
  <sheetData>
    <row r="1" spans="1:52" s="87" customFormat="1" x14ac:dyDescent="0.3">
      <c r="A1" s="69"/>
      <c r="B1" s="33" t="s">
        <v>75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/>
      <c r="P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</row>
    <row r="2" spans="1:52" s="87" customFormat="1" x14ac:dyDescent="0.3">
      <c r="A2" s="69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/>
      <c r="P2"/>
      <c r="Q2" s="26" t="s">
        <v>140</v>
      </c>
      <c r="R2" s="22"/>
      <c r="S2" s="22"/>
      <c r="T2" s="22"/>
      <c r="U2" s="22"/>
      <c r="V2" s="22"/>
      <c r="W2" s="22"/>
      <c r="X2" s="26"/>
      <c r="Y2" s="22"/>
      <c r="Z2" s="22"/>
      <c r="AA2" s="22"/>
      <c r="AB2" s="22"/>
      <c r="AC2" s="22"/>
      <c r="AD2" s="26"/>
      <c r="AE2" s="22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</row>
    <row r="3" spans="1:52" s="87" customFormat="1" x14ac:dyDescent="0.3">
      <c r="A3" s="69"/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/>
      <c r="P3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</row>
    <row r="4" spans="1:52" s="87" customFormat="1" x14ac:dyDescent="0.3">
      <c r="A4" s="69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O4"/>
      <c r="P4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RoadMap</vt:lpstr>
      <vt:lpstr>1. Purpose of the analysis</vt:lpstr>
      <vt:lpstr>2. Data Collection</vt:lpstr>
      <vt:lpstr>3.Processing the Data - CSA</vt:lpstr>
      <vt:lpstr>Graphs</vt:lpstr>
      <vt:lpstr>3.Processing the Data - 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jandieri</dc:creator>
  <cp:lastModifiedBy>mariam jandieri</cp:lastModifiedBy>
  <dcterms:created xsi:type="dcterms:W3CDTF">2025-03-16T08:50:10Z</dcterms:created>
  <dcterms:modified xsi:type="dcterms:W3CDTF">2025-03-16T17:10:36Z</dcterms:modified>
</cp:coreProperties>
</file>